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xls" ContentType="application/vnd.ms-exce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drawings/drawing11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5.xml" ContentType="application/vnd.openxmlformats-officedocument.drawingml.chartshape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6.xml" ContentType="application/vnd.openxmlformats-officedocument.drawing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drawings/drawing18.xml" ContentType="application/vnd.openxmlformats-officedocument.drawing+xml"/>
  <Override PartName="/xl/charts/chart32.xml" ContentType="application/vnd.openxmlformats-officedocument.drawingml.chart+xml"/>
  <Override PartName="/xl/drawings/drawing19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20.xml" ContentType="application/vnd.openxmlformats-officedocument.drawing+xml"/>
  <Override PartName="/xl/charts/chart36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37.xml" ContentType="application/vnd.openxmlformats-officedocument.drawingml.chart+xml"/>
  <Override PartName="/xl/drawings/drawing23.xml" ContentType="application/vnd.openxmlformats-officedocument.drawing+xml"/>
  <Override PartName="/xl/charts/chart38.xml" ContentType="application/vnd.openxmlformats-officedocument.drawingml.chart+xml"/>
  <Override PartName="/xl/drawings/drawing24.xml" ContentType="application/vnd.openxmlformats-officedocument.drawing+xml"/>
  <Override PartName="/xl/charts/chart39.xml" ContentType="application/vnd.openxmlformats-officedocument.drawingml.chart+xml"/>
  <Override PartName="/xl/drawings/drawing25.xml" ContentType="application/vnd.openxmlformats-officedocument.drawing+xml"/>
  <Override PartName="/xl/charts/chart40.xml" ContentType="application/vnd.openxmlformats-officedocument.drawingml.chart+xml"/>
  <Override PartName="/xl/drawings/drawing26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7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8.xml" ContentType="application/vnd.openxmlformats-officedocument.drawing+xml"/>
  <Override PartName="/xl/charts/chart45.xml" ContentType="application/vnd.openxmlformats-officedocument.drawingml.chart+xml"/>
  <Override PartName="/xl/drawings/drawing29.xml" ContentType="application/vnd.openxmlformats-officedocument.drawing+xml"/>
  <Override PartName="/xl/charts/chart46.xml" ContentType="application/vnd.openxmlformats-officedocument.drawingml.chart+xml"/>
  <Override PartName="/xl/drawings/drawing30.xml" ContentType="application/vnd.openxmlformats-officedocument.drawing+xml"/>
  <Override PartName="/xl/charts/chart47.xml" ContentType="application/vnd.openxmlformats-officedocument.drawingml.chart+xml"/>
  <Override PartName="/xl/drawings/drawing31.xml" ContentType="application/vnd.openxmlformats-officedocument.drawing+xml"/>
  <Override PartName="/xl/charts/chart48.xml" ContentType="application/vnd.openxmlformats-officedocument.drawingml.chart+xml"/>
  <Override PartName="/xl/drawings/drawing32.xml" ContentType="application/vnd.openxmlformats-officedocument.drawing+xml"/>
  <Override PartName="/xl/charts/chart49.xml" ContentType="application/vnd.openxmlformats-officedocument.drawingml.chart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50.xml" ContentType="application/vnd.openxmlformats-officedocument.drawingml.chart+xml"/>
  <Override PartName="/xl/drawings/drawing35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36.xml" ContentType="application/vnd.openxmlformats-officedocument.drawing+xml"/>
  <Override PartName="/xl/charts/chart53.xml" ContentType="application/vnd.openxmlformats-officedocument.drawingml.chart+xml"/>
  <Override PartName="/xl/drawings/drawing37.xml" ContentType="application/vnd.openxmlformats-officedocument.drawing+xml"/>
  <Override PartName="/xl/charts/chart54.xml" ContentType="application/vnd.openxmlformats-officedocument.drawingml.chart+xml"/>
  <Override PartName="/xl/drawings/drawing38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39.xml" ContentType="application/vnd.openxmlformats-officedocument.drawing+xml"/>
  <Override PartName="/xl/charts/chart65.xml" ContentType="application/vnd.openxmlformats-officedocument.drawingml.chart+xml"/>
  <Override PartName="/xl/drawings/drawing40.xml" ContentType="application/vnd.openxmlformats-officedocument.drawing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drawings/drawing41.xml" ContentType="application/vnd.openxmlformats-officedocument.drawing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42.xml" ContentType="application/vnd.openxmlformats-officedocument.drawing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drawings/drawing43.xml" ContentType="application/vnd.openxmlformats-officedocument.drawing+xml"/>
  <Override PartName="/xl/charts/chart75.xml" ContentType="application/vnd.openxmlformats-officedocument.drawingml.chart+xml"/>
  <Override PartName="/xl/drawings/drawing44.xml" ContentType="application/vnd.openxmlformats-officedocument.drawing+xml"/>
  <Override PartName="/xl/charts/chart76.xml" ContentType="application/vnd.openxmlformats-officedocument.drawingml.chart+xml"/>
  <Override PartName="/xl/drawings/drawing45.xml" ContentType="application/vnd.openxmlformats-officedocument.drawing+xml"/>
  <Override PartName="/xl/charts/chart77.xml" ContentType="application/vnd.openxmlformats-officedocument.drawingml.chart+xml"/>
  <Override PartName="/xl/drawings/drawing46.xml" ContentType="application/vnd.openxmlformats-officedocument.drawing+xml"/>
  <Override PartName="/xl/charts/chart78.xml" ContentType="application/vnd.openxmlformats-officedocument.drawingml.chart+xml"/>
  <Override PartName="/xl/drawings/drawing47.xml" ContentType="application/vnd.openxmlformats-officedocument.drawing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drawings/drawing48.xml" ContentType="application/vnd.openxmlformats-officedocument.drawing+xml"/>
  <Override PartName="/xl/charts/chart81.xml" ContentType="application/vnd.openxmlformats-officedocument.drawingml.chart+xml"/>
  <Override PartName="/xl/drawings/drawing49.xml" ContentType="application/vnd.openxmlformats-officedocument.drawing+xml"/>
  <Override PartName="/xl/charts/chart82.xml" ContentType="application/vnd.openxmlformats-officedocument.drawingml.chart+xml"/>
  <Override PartName="/xl/drawings/drawing50.xml" ContentType="application/vnd.openxmlformats-officedocument.drawing+xml"/>
  <Override PartName="/xl/charts/chart83.xml" ContentType="application/vnd.openxmlformats-officedocument.drawingml.chart+xml"/>
  <Override PartName="/xl/drawings/drawing51.xml" ContentType="application/vnd.openxmlformats-officedocument.drawing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drawings/drawing52.xml" ContentType="application/vnd.openxmlformats-officedocument.drawing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drawings/drawing53.xml" ContentType="application/vnd.openxmlformats-officedocument.drawing+xml"/>
  <Override PartName="/xl/charts/chart89.xml" ContentType="application/vnd.openxmlformats-officedocument.drawingml.chart+xml"/>
  <Override PartName="/xl/drawings/drawing54.xml" ContentType="application/vnd.openxmlformats-officedocument.drawing+xml"/>
  <Override PartName="/xl/charts/chart90.xml" ContentType="application/vnd.openxmlformats-officedocument.drawingml.chart+xml"/>
  <Override PartName="/xl/drawings/drawing55.xml" ContentType="application/vnd.openxmlformats-officedocument.drawing+xml"/>
  <Override PartName="/xl/charts/chart91.xml" ContentType="application/vnd.openxmlformats-officedocument.drawingml.chart+xml"/>
  <Override PartName="/xl/drawings/drawing56.xml" ContentType="application/vnd.openxmlformats-officedocument.drawing+xml"/>
  <Override PartName="/xl/charts/chart92.xml" ContentType="application/vnd.openxmlformats-officedocument.drawingml.chart+xml"/>
  <Override PartName="/xl/drawings/drawing57.xml" ContentType="application/vnd.openxmlformats-officedocument.drawing+xml"/>
  <Override PartName="/xl/charts/chart93.xml" ContentType="application/vnd.openxmlformats-officedocument.drawingml.chart+xml"/>
  <Override PartName="/xl/drawings/drawing58.xml" ContentType="application/vnd.openxmlformats-officedocument.drawing+xml"/>
  <Override PartName="/xl/charts/chart94.xml" ContentType="application/vnd.openxmlformats-officedocument.drawingml.chart+xml"/>
  <Override PartName="/xl/drawings/drawing59.xml" ContentType="application/vnd.openxmlformats-officedocument.drawing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drawings/drawing60.xml" ContentType="application/vnd.openxmlformats-officedocument.drawing+xml"/>
  <Override PartName="/xl/charts/chart97.xml" ContentType="application/vnd.openxmlformats-officedocument.drawingml.chart+xml"/>
  <Override PartName="/xl/drawings/drawing61.xml" ContentType="application/vnd.openxmlformats-officedocument.drawing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drawings/drawing62.xml" ContentType="application/vnd.openxmlformats-officedocument.drawing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drawings/drawing63.xml" ContentType="application/vnd.openxmlformats-officedocument.drawing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drawings/drawing64.xml" ContentType="application/vnd.openxmlformats-officedocument.drawing+xml"/>
  <Override PartName="/xl/charts/chart104.xml" ContentType="application/vnd.openxmlformats-officedocument.drawingml.chart+xml"/>
  <Override PartName="/xl/drawings/drawing65.xml" ContentType="application/vnd.openxmlformats-officedocument.drawing+xml"/>
  <Override PartName="/xl/charts/chart105.xml" ContentType="application/vnd.openxmlformats-officedocument.drawingml.chart+xml"/>
  <Override PartName="/xl/drawings/drawing66.xml" ContentType="application/vnd.openxmlformats-officedocument.drawing+xml"/>
  <Override PartName="/xl/charts/chart106.xml" ContentType="application/vnd.openxmlformats-officedocument.drawingml.chart+xml"/>
  <Override PartName="/xl/drawings/drawing67.xml" ContentType="application/vnd.openxmlformats-officedocument.drawing+xml"/>
  <Override PartName="/xl/charts/chart107.xml" ContentType="application/vnd.openxmlformats-officedocument.drawingml.chart+xml"/>
  <Override PartName="/xl/drawings/drawing68.xml" ContentType="application/vnd.openxmlformats-officedocument.drawing+xml"/>
  <Override PartName="/xl/charts/chart108.xml" ContentType="application/vnd.openxmlformats-officedocument.drawingml.chart+xml"/>
  <Override PartName="/xl/drawings/drawing69.xml" ContentType="application/vnd.openxmlformats-officedocument.drawing+xml"/>
  <Override PartName="/xl/charts/chart109.xml" ContentType="application/vnd.openxmlformats-officedocument.drawingml.chart+xml"/>
  <Override PartName="/xl/drawings/drawing70.xml" ContentType="application/vnd.openxmlformats-officedocument.drawing+xml"/>
  <Override PartName="/xl/charts/chart110.xml" ContentType="application/vnd.openxmlformats-officedocument.drawingml.chart+xml"/>
  <Override PartName="/xl/drawings/drawing71.xml" ContentType="application/vnd.openxmlformats-officedocument.drawing+xml"/>
  <Override PartName="/xl/charts/chart111.xml" ContentType="application/vnd.openxmlformats-officedocument.drawingml.chart+xml"/>
  <Override PartName="/xl/drawings/drawing72.xml" ContentType="application/vnd.openxmlformats-officedocument.drawing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drawings/drawing73.xml" ContentType="application/vnd.openxmlformats-officedocument.drawing+xml"/>
  <Override PartName="/xl/charts/chart114.xml" ContentType="application/vnd.openxmlformats-officedocument.drawingml.chart+xml"/>
  <Override PartName="/xl/drawings/drawing74.xml" ContentType="application/vnd.openxmlformats-officedocument.drawing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drawings/drawing75.xml" ContentType="application/vnd.openxmlformats-officedocument.drawing+xml"/>
  <Override PartName="/xl/charts/chart117.xml" ContentType="application/vnd.openxmlformats-officedocument.drawingml.chart+xml"/>
  <Override PartName="/xl/drawings/drawing76.xml" ContentType="application/vnd.openxmlformats-officedocument.drawing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drawings/drawing77.xml" ContentType="application/vnd.openxmlformats-officedocument.drawing+xml"/>
  <Override PartName="/xl/charts/chart120.xml" ContentType="application/vnd.openxmlformats-officedocument.drawingml.chart+xml"/>
  <Override PartName="/xl/drawings/drawing78.xml" ContentType="application/vnd.openxmlformats-officedocument.drawing+xml"/>
  <Override PartName="/xl/charts/chart121.xml" ContentType="application/vnd.openxmlformats-officedocument.drawingml.chart+xml"/>
  <Override PartName="/xl/drawings/drawing79.xml" ContentType="application/vnd.openxmlformats-officedocument.drawing+xml"/>
  <Override PartName="/xl/charts/chart122.xml" ContentType="application/vnd.openxmlformats-officedocument.drawingml.chart+xml"/>
  <Override PartName="/xl/drawings/drawing80.xml" ContentType="application/vnd.openxmlformats-officedocument.drawing+xml"/>
  <Override PartName="/xl/charts/chart123.xml" ContentType="application/vnd.openxmlformats-officedocument.drawingml.chart+xml"/>
  <Override PartName="/xl/drawings/drawing81.xml" ContentType="application/vnd.openxmlformats-officedocument.drawing+xml"/>
  <Override PartName="/xl/charts/chart124.xml" ContentType="application/vnd.openxmlformats-officedocument.drawingml.chart+xml"/>
  <Override PartName="/xl/drawings/drawing82.xml" ContentType="application/vnd.openxmlformats-officedocument.drawing+xml"/>
  <Override PartName="/xl/charts/chart125.xml" ContentType="application/vnd.openxmlformats-officedocument.drawingml.chart+xml"/>
  <Override PartName="/xl/drawings/drawing83.xml" ContentType="application/vnd.openxmlformats-officedocument.drawing+xml"/>
  <Override PartName="/xl/charts/chart126.xml" ContentType="application/vnd.openxmlformats-officedocument.drawingml.chart+xml"/>
  <Override PartName="/xl/drawings/drawing84.xml" ContentType="application/vnd.openxmlformats-officedocument.drawing+xml"/>
  <Override PartName="/xl/charts/chart127.xml" ContentType="application/vnd.openxmlformats-officedocument.drawingml.chart+xml"/>
  <Override PartName="/xl/drawings/drawing85.xml" ContentType="application/vnd.openxmlformats-officedocument.drawing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drawings/drawing86.xml" ContentType="application/vnd.openxmlformats-officedocument.drawing+xml"/>
  <Override PartName="/xl/charts/chart130.xml" ContentType="application/vnd.openxmlformats-officedocument.drawingml.chart+xml"/>
  <Override PartName="/xl/drawings/drawing87.xml" ContentType="application/vnd.openxmlformats-officedocument.drawing+xml"/>
  <Override PartName="/xl/charts/chart131.xml" ContentType="application/vnd.openxmlformats-officedocument.drawingml.chart+xml"/>
  <Override PartName="/xl/drawings/drawing88.xml" ContentType="application/vnd.openxmlformats-officedocument.drawing+xml"/>
  <Override PartName="/xl/charts/chart132.xml" ContentType="application/vnd.openxmlformats-officedocument.drawingml.chart+xml"/>
  <Override PartName="/xl/drawings/drawing89.xml" ContentType="application/vnd.openxmlformats-officedocument.drawing+xml"/>
  <Override PartName="/xl/charts/chart133.xml" ContentType="application/vnd.openxmlformats-officedocument.drawingml.chart+xml"/>
  <Override PartName="/xl/drawings/drawing90.xml" ContentType="application/vnd.openxmlformats-officedocument.drawing+xml"/>
  <Override PartName="/xl/charts/chart134.xml" ContentType="application/vnd.openxmlformats-officedocument.drawingml.chart+xml"/>
  <Override PartName="/xl/drawings/drawing91.xml" ContentType="application/vnd.openxmlformats-officedocument.drawing+xml"/>
  <Override PartName="/xl/charts/chart135.xml" ContentType="application/vnd.openxmlformats-officedocument.drawingml.chart+xml"/>
  <Override PartName="/xl/drawings/drawing92.xml" ContentType="application/vnd.openxmlformats-officedocument.drawing+xml"/>
  <Override PartName="/xl/charts/chart136.xml" ContentType="application/vnd.openxmlformats-officedocument.drawingml.chart+xml"/>
  <Override PartName="/xl/drawings/drawing93.xml" ContentType="application/vnd.openxmlformats-officedocument.drawing+xml"/>
  <Override PartName="/xl/charts/chart137.xml" ContentType="application/vnd.openxmlformats-officedocument.drawingml.chart+xml"/>
  <Override PartName="/xl/drawings/drawing94.xml" ContentType="application/vnd.openxmlformats-officedocument.drawing+xml"/>
  <Override PartName="/xl/charts/chart138.xml" ContentType="application/vnd.openxmlformats-officedocument.drawingml.chart+xml"/>
  <Override PartName="/xl/drawings/drawing95.xml" ContentType="application/vnd.openxmlformats-officedocument.drawing+xml"/>
  <Override PartName="/xl/charts/chart139.xml" ContentType="application/vnd.openxmlformats-officedocument.drawingml.chart+xml"/>
  <Override PartName="/xl/drawings/drawing96.xml" ContentType="application/vnd.openxmlformats-officedocument.drawing+xml"/>
  <Override PartName="/xl/charts/chart140.xml" ContentType="application/vnd.openxmlformats-officedocument.drawingml.chart+xml"/>
  <Override PartName="/xl/drawings/drawing97.xml" ContentType="application/vnd.openxmlformats-officedocument.drawing+xml"/>
  <Override PartName="/xl/charts/chart141.xml" ContentType="application/vnd.openxmlformats-officedocument.drawingml.chart+xml"/>
  <Override PartName="/xl/drawings/drawing98.xml" ContentType="application/vnd.openxmlformats-officedocument.drawing+xml"/>
  <Override PartName="/xl/charts/chart142.xml" ContentType="application/vnd.openxmlformats-officedocument.drawingml.chart+xml"/>
  <Override PartName="/xl/drawings/drawing99.xml" ContentType="application/vnd.openxmlformats-officedocument.drawing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drawings/drawing100.xml" ContentType="application/vnd.openxmlformats-officedocument.drawing+xml"/>
  <Override PartName="/xl/charts/chart145.xml" ContentType="application/vnd.openxmlformats-officedocument.drawingml.chart+xml"/>
  <Override PartName="/xl/drawings/drawing101.xml" ContentType="application/vnd.openxmlformats-officedocument.drawing+xml"/>
  <Override PartName="/xl/charts/chart146.xml" ContentType="application/vnd.openxmlformats-officedocument.drawingml.chart+xml"/>
  <Override PartName="/xl/drawings/drawing102.xml" ContentType="application/vnd.openxmlformats-officedocument.drawing+xml"/>
  <Override PartName="/xl/charts/chart147.xml" ContentType="application/vnd.openxmlformats-officedocument.drawingml.chart+xml"/>
  <Override PartName="/xl/drawings/drawing103.xml" ContentType="application/vnd.openxmlformats-officedocument.drawing+xml"/>
  <Override PartName="/xl/charts/chart148.xml" ContentType="application/vnd.openxmlformats-officedocument.drawingml.chart+xml"/>
  <Override PartName="/xl/drawings/drawing104.xml" ContentType="application/vnd.openxmlformats-officedocument.drawing+xml"/>
  <Override PartName="/xl/charts/chart149.xml" ContentType="application/vnd.openxmlformats-officedocument.drawingml.chart+xml"/>
  <Override PartName="/xl/drawings/drawing105.xml" ContentType="application/vnd.openxmlformats-officedocument.drawing+xml"/>
  <Override PartName="/xl/charts/chart150.xml" ContentType="application/vnd.openxmlformats-officedocument.drawingml.chart+xml"/>
  <Override PartName="/xl/drawings/drawing106.xml" ContentType="application/vnd.openxmlformats-officedocument.drawing+xml"/>
  <Override PartName="/xl/charts/chart151.xml" ContentType="application/vnd.openxmlformats-officedocument.drawingml.chart+xml"/>
  <Override PartName="/xl/drawings/drawing107.xml" ContentType="application/vnd.openxmlformats-officedocument.drawing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drawings/drawing108.xml" ContentType="application/vnd.openxmlformats-officedocument.drawing+xml"/>
  <Override PartName="/xl/charts/chart154.xml" ContentType="application/vnd.openxmlformats-officedocument.drawingml.chart+xml"/>
  <Override PartName="/xl/drawings/drawing109.xml" ContentType="application/vnd.openxmlformats-officedocument.drawing+xml"/>
  <Override PartName="/xl/charts/chart155.xml" ContentType="application/vnd.openxmlformats-officedocument.drawingml.chart+xml"/>
  <Override PartName="/xl/drawings/drawing110.xml" ContentType="application/vnd.openxmlformats-officedocument.drawing+xml"/>
  <Override PartName="/xl/charts/chart156.xml" ContentType="application/vnd.openxmlformats-officedocument.drawingml.chart+xml"/>
  <Override PartName="/xl/drawings/drawing111.xml" ContentType="application/vnd.openxmlformats-officedocument.drawing+xml"/>
  <Override PartName="/xl/charts/chart157.xml" ContentType="application/vnd.openxmlformats-officedocument.drawingml.chart+xml"/>
  <Override PartName="/xl/drawings/drawing112.xml" ContentType="application/vnd.openxmlformats-officedocument.drawing+xml"/>
  <Override PartName="/xl/charts/chart158.xml" ContentType="application/vnd.openxmlformats-officedocument.drawingml.chart+xml"/>
  <Override PartName="/xl/drawings/drawing113.xml" ContentType="application/vnd.openxmlformats-officedocument.drawing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drawings/drawing114.xml" ContentType="application/vnd.openxmlformats-officedocument.drawing+xml"/>
  <Override PartName="/xl/charts/chart161.xml" ContentType="application/vnd.openxmlformats-officedocument.drawingml.chart+xml"/>
  <Override PartName="/xl/drawings/drawing115.xml" ContentType="application/vnd.openxmlformats-officedocument.drawing+xml"/>
  <Override PartName="/xl/charts/chart162.xml" ContentType="application/vnd.openxmlformats-officedocument.drawingml.chart+xml"/>
  <Override PartName="/xl/drawings/drawing116.xml" ContentType="application/vnd.openxmlformats-officedocument.drawing+xml"/>
  <Override PartName="/xl/charts/chart163.xml" ContentType="application/vnd.openxmlformats-officedocument.drawingml.chart+xml"/>
  <Override PartName="/xl/drawings/drawing117.xml" ContentType="application/vnd.openxmlformats-officedocument.drawing+xml"/>
  <Override PartName="/xl/charts/chart164.xml" ContentType="application/vnd.openxmlformats-officedocument.drawingml.chart+xml"/>
  <Override PartName="/xl/drawings/drawing118.xml" ContentType="application/vnd.openxmlformats-officedocument.drawing+xml"/>
  <Override PartName="/xl/charts/chart165.xml" ContentType="application/vnd.openxmlformats-officedocument.drawingml.chart+xml"/>
  <Override PartName="/xl/drawings/drawing119.xml" ContentType="application/vnd.openxmlformats-officedocument.drawing+xml"/>
  <Override PartName="/xl/charts/chart166.xml" ContentType="application/vnd.openxmlformats-officedocument.drawingml.chart+xml"/>
  <Override PartName="/xl/drawings/drawing120.xml" ContentType="application/vnd.openxmlformats-officedocument.drawing+xml"/>
  <Override PartName="/xl/charts/chart167.xml" ContentType="application/vnd.openxmlformats-officedocument.drawingml.chart+xml"/>
  <Override PartName="/xl/drawings/drawing121.xml" ContentType="application/vnd.openxmlformats-officedocument.drawing+xml"/>
  <Override PartName="/xl/charts/chart168.xml" ContentType="application/vnd.openxmlformats-officedocument.drawingml.chart+xml"/>
  <Override PartName="/xl/drawings/drawing122.xml" ContentType="application/vnd.openxmlformats-officedocument.drawing+xml"/>
  <Override PartName="/xl/charts/chart169.xml" ContentType="application/vnd.openxmlformats-officedocument.drawingml.chart+xml"/>
  <Override PartName="/xl/drawings/drawing123.xml" ContentType="application/vnd.openxmlformats-officedocument.drawing+xml"/>
  <Override PartName="/xl/charts/chart170.xml" ContentType="application/vnd.openxmlformats-officedocument.drawingml.chart+xml"/>
  <Override PartName="/xl/drawings/drawing124.xml" ContentType="application/vnd.openxmlformats-officedocument.drawing+xml"/>
  <Override PartName="/xl/charts/chart171.xml" ContentType="application/vnd.openxmlformats-officedocument.drawingml.chart+xml"/>
  <Override PartName="/xl/charts/chart172.xml" ContentType="application/vnd.openxmlformats-officedocument.drawingml.chart+xml"/>
  <Override PartName="/xl/drawings/drawing125.xml" ContentType="application/vnd.openxmlformats-officedocument.drawing+xml"/>
  <Override PartName="/xl/charts/chart173.xml" ContentType="application/vnd.openxmlformats-officedocument.drawingml.chart+xml"/>
  <Override PartName="/xl/drawings/drawing126.xml" ContentType="application/vnd.openxmlformats-officedocument.drawing+xml"/>
  <Override PartName="/xl/charts/chart174.xml" ContentType="application/vnd.openxmlformats-officedocument.drawingml.chart+xml"/>
  <Override PartName="/xl/drawings/drawing127.xml" ContentType="application/vnd.openxmlformats-officedocument.drawing+xml"/>
  <Override PartName="/xl/charts/chart175.xml" ContentType="application/vnd.openxmlformats-officedocument.drawingml.chart+xml"/>
  <Override PartName="/xl/drawings/drawing128.xml" ContentType="application/vnd.openxmlformats-officedocument.drawing+xml"/>
  <Override PartName="/xl/charts/chart176.xml" ContentType="application/vnd.openxmlformats-officedocument.drawingml.chart+xml"/>
  <Override PartName="/xl/drawings/drawing129.xml" ContentType="application/vnd.openxmlformats-officedocument.drawing+xml"/>
  <Override PartName="/xl/charts/chart177.xml" ContentType="application/vnd.openxmlformats-officedocument.drawingml.chart+xml"/>
  <Override PartName="/xl/drawings/drawing130.xml" ContentType="application/vnd.openxmlformats-officedocument.drawing+xml"/>
  <Override PartName="/xl/charts/chart178.xml" ContentType="application/vnd.openxmlformats-officedocument.drawingml.chart+xml"/>
  <Override PartName="/xl/drawings/drawing131.xml" ContentType="application/vnd.openxmlformats-officedocument.drawing+xml"/>
  <Override PartName="/xl/charts/chart179.xml" ContentType="application/vnd.openxmlformats-officedocument.drawingml.chart+xml"/>
  <Override PartName="/xl/drawings/drawing132.xml" ContentType="application/vnd.openxmlformats-officedocument.drawing+xml"/>
  <Override PartName="/xl/charts/chart180.xml" ContentType="application/vnd.openxmlformats-officedocument.drawingml.chart+xml"/>
  <Override PartName="/xl/drawings/drawing133.xml" ContentType="application/vnd.openxmlformats-officedocument.drawing+xml"/>
  <Override PartName="/xl/charts/chart181.xml" ContentType="application/vnd.openxmlformats-officedocument.drawingml.chart+xml"/>
  <Override PartName="/xl/drawings/drawing134.xml" ContentType="application/vnd.openxmlformats-officedocument.drawing+xml"/>
  <Override PartName="/xl/charts/chart182.xml" ContentType="application/vnd.openxmlformats-officedocument.drawingml.chart+xml"/>
  <Override PartName="/xl/drawings/drawing135.xml" ContentType="application/vnd.openxmlformats-officedocument.drawing+xml"/>
  <Override PartName="/xl/charts/chart183.xml" ContentType="application/vnd.openxmlformats-officedocument.drawingml.chart+xml"/>
  <Override PartName="/xl/drawings/drawing136.xml" ContentType="application/vnd.openxmlformats-officedocument.drawing+xml"/>
  <Override PartName="/xl/charts/chart184.xml" ContentType="application/vnd.openxmlformats-officedocument.drawingml.chart+xml"/>
  <Override PartName="/xl/drawings/drawing137.xml" ContentType="application/vnd.openxmlformats-officedocument.drawing+xml"/>
  <Override PartName="/xl/charts/chart185.xml" ContentType="application/vnd.openxmlformats-officedocument.drawingml.chart+xml"/>
  <Override PartName="/xl/drawings/drawing138.xml" ContentType="application/vnd.openxmlformats-officedocument.drawing+xml"/>
  <Override PartName="/xl/charts/chart186.xml" ContentType="application/vnd.openxmlformats-officedocument.drawingml.chart+xml"/>
  <Override PartName="/xl/drawings/drawing139.xml" ContentType="application/vnd.openxmlformats-officedocument.drawing+xml"/>
  <Override PartName="/xl/charts/chart187.xml" ContentType="application/vnd.openxmlformats-officedocument.drawingml.chart+xml"/>
  <Override PartName="/xl/drawings/drawing140.xml" ContentType="application/vnd.openxmlformats-officedocument.drawing+xml"/>
  <Override PartName="/xl/charts/chart188.xml" ContentType="application/vnd.openxmlformats-officedocument.drawingml.chart+xml"/>
  <Override PartName="/xl/drawings/drawing141.xml" ContentType="application/vnd.openxmlformats-officedocument.drawing+xml"/>
  <Override PartName="/xl/charts/chart189.xml" ContentType="application/vnd.openxmlformats-officedocument.drawingml.chart+xml"/>
  <Override PartName="/xl/drawings/drawing142.xml" ContentType="application/vnd.openxmlformats-officedocument.drawing+xml"/>
  <Override PartName="/xl/charts/chart190.xml" ContentType="application/vnd.openxmlformats-officedocument.drawingml.chart+xml"/>
  <Override PartName="/xl/drawings/drawing143.xml" ContentType="application/vnd.openxmlformats-officedocument.drawing+xml"/>
  <Override PartName="/xl/charts/chart191.xml" ContentType="application/vnd.openxmlformats-officedocument.drawingml.chart+xml"/>
  <Override PartName="/xl/drawings/drawing144.xml" ContentType="application/vnd.openxmlformats-officedocument.drawing+xml"/>
  <Override PartName="/xl/charts/chart192.xml" ContentType="application/vnd.openxmlformats-officedocument.drawingml.chart+xml"/>
  <Override PartName="/xl/drawings/drawing145.xml" ContentType="application/vnd.openxmlformats-officedocument.drawing+xml"/>
  <Override PartName="/xl/charts/chart193.xml" ContentType="application/vnd.openxmlformats-officedocument.drawingml.chart+xml"/>
  <Override PartName="/xl/drawings/drawing146.xml" ContentType="application/vnd.openxmlformats-officedocument.drawing+xml"/>
  <Override PartName="/xl/charts/chart194.xml" ContentType="application/vnd.openxmlformats-officedocument.drawingml.chart+xml"/>
  <Override PartName="/xl/drawings/drawing147.xml" ContentType="application/vnd.openxmlformats-officedocument.drawing+xml"/>
  <Override PartName="/xl/charts/chart195.xml" ContentType="application/vnd.openxmlformats-officedocument.drawingml.chart+xml"/>
  <Override PartName="/xl/drawings/drawing148.xml" ContentType="application/vnd.openxmlformats-officedocument.drawing+xml"/>
  <Override PartName="/xl/charts/chart196.xml" ContentType="application/vnd.openxmlformats-officedocument.drawingml.chart+xml"/>
  <Override PartName="/xl/drawings/drawing149.xml" ContentType="application/vnd.openxmlformats-officedocument.drawing+xml"/>
  <Override PartName="/xl/charts/chart197.xml" ContentType="application/vnd.openxmlformats-officedocument.drawingml.chart+xml"/>
  <Override PartName="/xl/drawings/drawing150.xml" ContentType="application/vnd.openxmlformats-officedocument.drawing+xml"/>
  <Override PartName="/xl/charts/chart198.xml" ContentType="application/vnd.openxmlformats-officedocument.drawingml.chart+xml"/>
  <Override PartName="/xl/charts/chart199.xml" ContentType="application/vnd.openxmlformats-officedocument.drawingml.chart+xml"/>
  <Override PartName="/xl/drawings/drawing151.xml" ContentType="application/vnd.openxmlformats-officedocument.drawing+xml"/>
  <Override PartName="/xl/charts/chart200.xml" ContentType="application/vnd.openxmlformats-officedocument.drawingml.chart+xml"/>
  <Override PartName="/xl/drawings/drawing152.xml" ContentType="application/vnd.openxmlformats-officedocument.drawing+xml"/>
  <Override PartName="/xl/charts/chart201.xml" ContentType="application/vnd.openxmlformats-officedocument.drawingml.chart+xml"/>
  <Override PartName="/xl/charts/chart202.xml" ContentType="application/vnd.openxmlformats-officedocument.drawingml.chart+xml"/>
  <Override PartName="/xl/drawings/drawing153.xml" ContentType="application/vnd.openxmlformats-officedocument.drawing+xml"/>
  <Override PartName="/xl/charts/chart203.xml" ContentType="application/vnd.openxmlformats-officedocument.drawingml.chart+xml"/>
  <Override PartName="/xl/charts/chart204.xml" ContentType="application/vnd.openxmlformats-officedocument.drawingml.chart+xml"/>
  <Override PartName="/xl/drawings/drawing154.xml" ContentType="application/vnd.openxmlformats-officedocument.drawing+xml"/>
  <Override PartName="/xl/charts/chart205.xml" ContentType="application/vnd.openxmlformats-officedocument.drawingml.chart+xml"/>
  <Override PartName="/xl/drawings/drawing155.xml" ContentType="application/vnd.openxmlformats-officedocument.drawing+xml"/>
  <Override PartName="/xl/charts/chart206.xml" ContentType="application/vnd.openxmlformats-officedocument.drawingml.chart+xml"/>
  <Override PartName="/xl/drawings/drawing156.xml" ContentType="application/vnd.openxmlformats-officedocument.drawing+xml"/>
  <Override PartName="/xl/charts/chart207.xml" ContentType="application/vnd.openxmlformats-officedocument.drawingml.chart+xml"/>
  <Override PartName="/xl/drawings/drawing157.xml" ContentType="application/vnd.openxmlformats-officedocument.drawing+xml"/>
  <Override PartName="/xl/charts/chart208.xml" ContentType="application/vnd.openxmlformats-officedocument.drawingml.chart+xml"/>
  <Override PartName="/xl/charts/chart209.xml" ContentType="application/vnd.openxmlformats-officedocument.drawingml.chart+xml"/>
  <Override PartName="/xl/drawings/drawing158.xml" ContentType="application/vnd.openxmlformats-officedocument.drawing+xml"/>
  <Override PartName="/xl/charts/chart210.xml" ContentType="application/vnd.openxmlformats-officedocument.drawingml.chart+xml"/>
  <Override PartName="/xl/drawings/drawing159.xml" ContentType="application/vnd.openxmlformats-officedocument.drawing+xml"/>
  <Override PartName="/xl/charts/chart211.xml" ContentType="application/vnd.openxmlformats-officedocument.drawingml.chart+xml"/>
  <Override PartName="/xl/drawings/drawing160.xml" ContentType="application/vnd.openxmlformats-officedocument.drawing+xml"/>
  <Override PartName="/xl/charts/chart212.xml" ContentType="application/vnd.openxmlformats-officedocument.drawingml.chart+xml"/>
  <Override PartName="/xl/drawings/drawing161.xml" ContentType="application/vnd.openxmlformats-officedocument.drawing+xml"/>
  <Override PartName="/xl/charts/chart213.xml" ContentType="application/vnd.openxmlformats-officedocument.drawingml.chart+xml"/>
  <Override PartName="/xl/drawings/drawing162.xml" ContentType="application/vnd.openxmlformats-officedocument.drawing+xml"/>
  <Override PartName="/xl/embeddings/oleObject1.bin" ContentType="application/vnd.openxmlformats-officedocument.oleObject"/>
  <Override PartName="/xl/charts/chart214.xml" ContentType="application/vnd.openxmlformats-officedocument.drawingml.chart+xml"/>
  <Override PartName="/xl/charts/chart215.xml" ContentType="application/vnd.openxmlformats-officedocument.drawingml.chart+xml"/>
  <Override PartName="/xl/drawings/drawing163.xml" ContentType="application/vnd.openxmlformats-officedocument.drawing+xml"/>
  <Override PartName="/xl/charts/chart216.xml" ContentType="application/vnd.openxmlformats-officedocument.drawingml.chart+xml"/>
  <Override PartName="/xl/drawings/drawing164.xml" ContentType="application/vnd.openxmlformats-officedocument.drawing+xml"/>
  <Override PartName="/xl/charts/chart217.xml" ContentType="application/vnd.openxmlformats-officedocument.drawingml.chart+xml"/>
  <Override PartName="/xl/drawings/drawing165.xml" ContentType="application/vnd.openxmlformats-officedocument.drawing+xml"/>
  <Override PartName="/xl/charts/chart218.xml" ContentType="application/vnd.openxmlformats-officedocument.drawingml.chart+xml"/>
  <Override PartName="/xl/drawings/drawing166.xml" ContentType="application/vnd.openxmlformats-officedocument.drawing+xml"/>
  <Override PartName="/xl/charts/chart219.xml" ContentType="application/vnd.openxmlformats-officedocument.drawingml.chart+xml"/>
  <Override PartName="/xl/drawings/drawing167.xml" ContentType="application/vnd.openxmlformats-officedocument.drawingml.chartshapes+xml"/>
  <Override PartName="/xl/drawings/drawing168.xml" ContentType="application/vnd.openxmlformats-officedocument.drawing+xml"/>
  <Override PartName="/xl/charts/chart2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ushe\Downloads\"/>
    </mc:Choice>
  </mc:AlternateContent>
  <bookViews>
    <workbookView xWindow="0" yWindow="0" windowWidth="19950" windowHeight="9600" tabRatio="894"/>
  </bookViews>
  <sheets>
    <sheet name="Содержание " sheetId="46" r:id="rId1"/>
    <sheet name="График 1.1.1" sheetId="3" r:id="rId2"/>
    <sheet name="График 1.1.2" sheetId="35" r:id="rId3"/>
    <sheet name="График 1.1.3" sheetId="36" r:id="rId4"/>
    <sheet name="Таблица 1.1.1" sheetId="37" r:id="rId5"/>
    <sheet name="График 1.1.4 " sheetId="5" r:id="rId6"/>
    <sheet name="График 1.1.5" sheetId="32" r:id="rId7"/>
    <sheet name="График 1.1.6" sheetId="33" r:id="rId8"/>
    <sheet name="График 1.1.7" sheetId="14" r:id="rId9"/>
    <sheet name="Бокс1_График 1" sheetId="10" r:id="rId10"/>
    <sheet name="Бокс 1_График 2" sheetId="40" r:id="rId11"/>
    <sheet name="График 1.1.8" sheetId="28" r:id="rId12"/>
    <sheet name="График 1.1.9" sheetId="9" r:id="rId13"/>
    <sheet name="График 1.1.10" sheetId="31" r:id="rId14"/>
    <sheet name="График 1.1.11" sheetId="16" r:id="rId15"/>
    <sheet name="  Таблица 1.1.2 " sheetId="41" r:id="rId16"/>
    <sheet name="Таблица 1.1.3" sheetId="6" r:id="rId17"/>
    <sheet name="Таблица 1.1.4" sheetId="42" r:id="rId18"/>
    <sheet name="Графики 1.2.1.-1.2.4." sheetId="44" r:id="rId19"/>
    <sheet name="Таблица 1.2.1" sheetId="25" r:id="rId20"/>
    <sheet name="График 1.2.5" sheetId="23" r:id="rId21"/>
    <sheet name="График 1.2.6" sheetId="21" r:id="rId22"/>
    <sheet name="График 1.2.7" sheetId="24" r:id="rId23"/>
    <sheet name="График 1.2.8" sheetId="22" r:id="rId24"/>
    <sheet name="График 2.1.1." sheetId="47" r:id="rId25"/>
    <sheet name="График 2.1.2" sheetId="48" r:id="rId26"/>
    <sheet name="Бокс 2_График 1" sheetId="49" r:id="rId27"/>
    <sheet name="График  2.1.3." sheetId="50" r:id="rId28"/>
    <sheet name="График 2.1.4" sheetId="51" r:id="rId29"/>
    <sheet name="График 2.1.5" sheetId="52" r:id="rId30"/>
    <sheet name="График 2.1.6" sheetId="53" r:id="rId31"/>
    <sheet name="График 2.1.7" sheetId="54" r:id="rId32"/>
    <sheet name="Таблица 2.2.1" sheetId="55" r:id="rId33"/>
    <sheet name="График 2.2.1" sheetId="56" r:id="rId34"/>
    <sheet name="График 2.2.2" sheetId="57" r:id="rId35"/>
    <sheet name="График 2.2.3" sheetId="58" r:id="rId36"/>
    <sheet name="Бокс 3_График 1" sheetId="59" r:id="rId37"/>
    <sheet name="Таблица 2.3.1" sheetId="212" r:id="rId38"/>
    <sheet name="Таблица 2.3.2" sheetId="213" r:id="rId39"/>
    <sheet name="График 2.4.1" sheetId="218" r:id="rId40"/>
    <sheet name="График 2.4.2" sheetId="171" r:id="rId41"/>
    <sheet name="График 2.4.3" sheetId="172" r:id="rId42"/>
    <sheet name="Бокс 4_График 1" sheetId="210" r:id="rId43"/>
    <sheet name="Бокс 4_График 2" sheetId="211" r:id="rId44"/>
    <sheet name="Бокс 4_График 3" sheetId="214" r:id="rId45"/>
    <sheet name="Бокс 4_График 4" sheetId="215" r:id="rId46"/>
    <sheet name="Бокс 4_Таблица 1" sheetId="216" r:id="rId47"/>
    <sheet name="График 2.4.4" sheetId="173" r:id="rId48"/>
    <sheet name="График 2.4.5" sheetId="174" r:id="rId49"/>
    <sheet name="График 2.4.6" sheetId="175" r:id="rId50"/>
    <sheet name="График 2.4.7" sheetId="176" r:id="rId51"/>
    <sheet name="График 2.5.1" sheetId="182" r:id="rId52"/>
    <sheet name="График 2.5.2" sheetId="183" r:id="rId53"/>
    <sheet name="График 2.5.3 - 2.5.4" sheetId="184" r:id="rId54"/>
    <sheet name="График 2.5.5" sheetId="185" r:id="rId55"/>
    <sheet name="График 2.5.6" sheetId="186" r:id="rId56"/>
    <sheet name="График 2.5.7" sheetId="187" r:id="rId57"/>
    <sheet name="График 2.5.8 - 2.5.9" sheetId="188" r:id="rId58"/>
    <sheet name="Графики 3.1.1 - 3.1.3" sheetId="189" r:id="rId59"/>
    <sheet name="График 3.1.4" sheetId="190" r:id="rId60"/>
    <sheet name="График 3.1.5" sheetId="191" r:id="rId61"/>
    <sheet name="График 3.1.6" sheetId="192" r:id="rId62"/>
    <sheet name="График 3.1.7" sheetId="193" r:id="rId63"/>
    <sheet name="График 3.1.8" sheetId="194" r:id="rId64"/>
    <sheet name="График 3.1.9" sheetId="195" r:id="rId65"/>
    <sheet name="Графики 3.1.10 - 3.1.11" sheetId="196" r:id="rId66"/>
    <sheet name="График 3.1.12" sheetId="197" r:id="rId67"/>
    <sheet name="Графики 3.1.13 - 3.1.14" sheetId="198" r:id="rId68"/>
    <sheet name="Графики 3.1.15 - 3.1.16" sheetId="199" r:id="rId69"/>
    <sheet name="Графики 3.1.17 - 3.1.18" sheetId="200" r:id="rId70"/>
    <sheet name="График 3.2.1" sheetId="201" r:id="rId71"/>
    <sheet name="График 3.2.2" sheetId="202" r:id="rId72"/>
    <sheet name="График 3.2.3" sheetId="203" r:id="rId73"/>
    <sheet name="График 3.2.4" sheetId="204" r:id="rId74"/>
    <sheet name="График 3.2.5" sheetId="205" r:id="rId75"/>
    <sheet name="График 3.2.6" sheetId="206" r:id="rId76"/>
    <sheet name="График 3.2.7" sheetId="207" r:id="rId77"/>
    <sheet name="График 3.2.8" sheetId="208" r:id="rId78"/>
    <sheet name="График 3.2.9 " sheetId="217" r:id="rId79"/>
    <sheet name="График 4.1.1." sheetId="60" r:id="rId80"/>
    <sheet name="График 4.2.1" sheetId="61" r:id="rId81"/>
    <sheet name="Таблица 4.2.1" sheetId="62" r:id="rId82"/>
    <sheet name="График 4.2.2" sheetId="63" r:id="rId83"/>
    <sheet name="График 4.2.3" sheetId="64" r:id="rId84"/>
    <sheet name="График 4.2.4" sheetId="65" r:id="rId85"/>
    <sheet name="График 5.1.1" sheetId="66" r:id="rId86"/>
    <sheet name="График 5.1.2" sheetId="67" r:id="rId87"/>
    <sheet name="График 5.1.3" sheetId="68" r:id="rId88"/>
    <sheet name="График 5.1.4" sheetId="69" r:id="rId89"/>
    <sheet name="График 5.2.1" sheetId="70" r:id="rId90"/>
    <sheet name="График 5.2.2" sheetId="71" r:id="rId91"/>
    <sheet name="График 5.2.3" sheetId="72" r:id="rId92"/>
    <sheet name="График 5.2.4" sheetId="73" r:id="rId93"/>
    <sheet name="График 5.2.5" sheetId="74" r:id="rId94"/>
    <sheet name="График 5.2.6" sheetId="75" r:id="rId95"/>
    <sheet name="График 5.2.7" sheetId="76" r:id="rId96"/>
    <sheet name="График 5.2.8" sheetId="77" r:id="rId97"/>
    <sheet name="График 5.2.9" sheetId="78" r:id="rId98"/>
    <sheet name="График 5.2.10" sheetId="79" r:id="rId99"/>
    <sheet name="График 5.2.11" sheetId="80" r:id="rId100"/>
    <sheet name="График 5.2.12" sheetId="81" r:id="rId101"/>
    <sheet name="График 5.2.13" sheetId="82" r:id="rId102"/>
    <sheet name="График 5.2.14" sheetId="83" r:id="rId103"/>
    <sheet name="График 5.2.15" sheetId="84" r:id="rId104"/>
    <sheet name="Таблица 5.2.1" sheetId="85" r:id="rId105"/>
    <sheet name="График 5.2.16" sheetId="86" r:id="rId106"/>
    <sheet name="График 5.2.17" sheetId="87" r:id="rId107"/>
    <sheet name="График 5.2.18" sheetId="88" r:id="rId108"/>
    <sheet name="График 5.2.19" sheetId="89" r:id="rId109"/>
    <sheet name="График 5.2.20" sheetId="90" r:id="rId110"/>
    <sheet name="График 5.2.21" sheetId="91" r:id="rId111"/>
    <sheet name="График 5.2.22" sheetId="92" r:id="rId112"/>
    <sheet name="График 5.2.23" sheetId="93" r:id="rId113"/>
    <sheet name="График 5.3.1" sheetId="94" r:id="rId114"/>
    <sheet name="График 5.3.2" sheetId="95" r:id="rId115"/>
    <sheet name="График 5.3.3" sheetId="96" r:id="rId116"/>
    <sheet name="График 5.3.4" sheetId="97" r:id="rId117"/>
    <sheet name="График 5.3.5" sheetId="98" r:id="rId118"/>
    <sheet name="Таблица 5.3.1" sheetId="99" r:id="rId119"/>
    <sheet name="Бокс 5_График 1" sheetId="101" r:id="rId120"/>
    <sheet name="Бокс 5_График 2" sheetId="102" r:id="rId121"/>
    <sheet name="Бокс 5_График 3" sheetId="103" r:id="rId122"/>
    <sheet name="График 5.4.1" sheetId="100" r:id="rId123"/>
    <sheet name="График 5.4.2" sheetId="104" r:id="rId124"/>
    <sheet name="График 5.4.3" sheetId="105" r:id="rId125"/>
    <sheet name="График 5.4.4" sheetId="106" r:id="rId126"/>
    <sheet name="График 5.4.5" sheetId="107" r:id="rId127"/>
    <sheet name="График 5.4.6" sheetId="108" r:id="rId128"/>
    <sheet name="График 5.4.7" sheetId="109" r:id="rId129"/>
    <sheet name="График 5.4.8" sheetId="110" r:id="rId130"/>
    <sheet name="График 5.4.9" sheetId="111" r:id="rId131"/>
    <sheet name="График 5.4.10" sheetId="112" r:id="rId132"/>
    <sheet name="График 5.4.11" sheetId="113" r:id="rId133"/>
    <sheet name="График 5.4.12" sheetId="114" r:id="rId134"/>
    <sheet name="Таблица 5.5.1" sheetId="115" r:id="rId135"/>
    <sheet name="График 5.5.1" sheetId="116" r:id="rId136"/>
    <sheet name="Таблица 5.5.2" sheetId="117" r:id="rId137"/>
    <sheet name="График 5.5.2" sheetId="118" r:id="rId138"/>
    <sheet name="Таблица 5.5.3" sheetId="119" r:id="rId139"/>
    <sheet name="График 5.5.3" sheetId="120" r:id="rId140"/>
    <sheet name="График 5.5.4" sheetId="121" r:id="rId141"/>
    <sheet name="График 5.5.5" sheetId="122" r:id="rId142"/>
    <sheet name="График 5.5.6" sheetId="123" r:id="rId143"/>
    <sheet name="График 6.1.1.1" sheetId="125" r:id="rId144"/>
    <sheet name="График 6.1.1.2" sheetId="126" r:id="rId145"/>
    <sheet name="График 6.1.1.3" sheetId="127" r:id="rId146"/>
    <sheet name="Таблица 6.1.1.1" sheetId="128" r:id="rId147"/>
    <sheet name="График 6.1.1.4" sheetId="129" r:id="rId148"/>
    <sheet name="Таблица 6.1.1.2" sheetId="130" r:id="rId149"/>
    <sheet name="График 6.1.2.1" sheetId="131" r:id="rId150"/>
    <sheet name="График 6.1.2.2" sheetId="132" r:id="rId151"/>
    <sheet name="График 6.1.2.3" sheetId="133" r:id="rId152"/>
    <sheet name="График 6.1.3.1" sheetId="134" r:id="rId153"/>
    <sheet name="График 6.1.3.2" sheetId="135" r:id="rId154"/>
    <sheet name="График 6.1.3.3" sheetId="136" r:id="rId155"/>
    <sheet name="График 6.1.3.4" sheetId="137" r:id="rId156"/>
    <sheet name="График 6.1.3.5" sheetId="138" r:id="rId157"/>
    <sheet name="График 6.1.3.6" sheetId="139" r:id="rId158"/>
    <sheet name="График 6.1.3.7" sheetId="140" r:id="rId159"/>
    <sheet name="График 6.2.1" sheetId="141" r:id="rId160"/>
    <sheet name="Таблица 6.2.1" sheetId="142" r:id="rId161"/>
    <sheet name="График 6.2.2" sheetId="143" r:id="rId162"/>
    <sheet name="График 6.2.3" sheetId="144" r:id="rId163"/>
    <sheet name="График 6.2.4" sheetId="145" r:id="rId164"/>
    <sheet name="График 6.2.5" sheetId="146" r:id="rId165"/>
    <sheet name="График 6.2.6" sheetId="147" r:id="rId166"/>
    <sheet name="Таблица 6.3.1" sheetId="148" r:id="rId167"/>
    <sheet name="График 6.3.1" sheetId="149" r:id="rId168"/>
    <sheet name="График 6.3.2" sheetId="150" r:id="rId169"/>
    <sheet name="График 6.3.3" sheetId="151" r:id="rId170"/>
    <sheet name="График 6.3.4" sheetId="152" r:id="rId171"/>
    <sheet name="Таблица 6.3.2" sheetId="153" r:id="rId172"/>
    <sheet name="График 6.3.5" sheetId="154" r:id="rId173"/>
    <sheet name="График 6.3.6" sheetId="155" r:id="rId174"/>
    <sheet name="График 6.3.7" sheetId="156" r:id="rId175"/>
    <sheet name="График 6.3.8" sheetId="157" r:id="rId176"/>
    <sheet name="График 7.1.1.1" sheetId="158" r:id="rId177"/>
    <sheet name="График 7.1.1.2" sheetId="159" r:id="rId178"/>
    <sheet name="График 7.1.1.3" sheetId="160" r:id="rId179"/>
    <sheet name="График 7.1.2.1" sheetId="161" r:id="rId180"/>
    <sheet name="Таблица 7.1.2.1" sheetId="162" r:id="rId181"/>
    <sheet name="График 7.1.2.2" sheetId="163" r:id="rId182"/>
    <sheet name="Таблица 7.1.2.2" sheetId="164" r:id="rId183"/>
    <sheet name="График 7.2.1" sheetId="165" r:id="rId184"/>
    <sheet name="График 7.2.2" sheetId="166" r:id="rId185"/>
    <sheet name="График 7.2.3" sheetId="167" r:id="rId186"/>
    <sheet name="График 7.2.4" sheetId="168" r:id="rId187"/>
    <sheet name="Лист1" sheetId="219" r:id="rId188"/>
  </sheets>
  <externalReferences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</externalReferences>
  <definedNames>
    <definedName name="_ftn1" localSheetId="32">'Таблица 2.2.1'!#REF!</definedName>
    <definedName name="_ftn1" localSheetId="37">'Таблица 2.3.1'!$B$30</definedName>
    <definedName name="_ftn2" localSheetId="32">'Таблица 2.2.1'!#REF!</definedName>
    <definedName name="_ftn2" localSheetId="37">'Таблица 2.3.1'!$B$24</definedName>
    <definedName name="_ftn3" localSheetId="32">'Таблица 2.2.1'!#REF!</definedName>
    <definedName name="_ftn3" localSheetId="37">'Таблица 2.3.1'!$B$26</definedName>
    <definedName name="_ftn4" localSheetId="32">'Таблица 2.2.1'!#REF!</definedName>
    <definedName name="_ftn5" localSheetId="32">'Таблица 2.2.1'!#REF!</definedName>
    <definedName name="_ftn6" localSheetId="32">'Таблица 2.2.1'!#REF!</definedName>
    <definedName name="_ftn7" localSheetId="32">'Таблица 2.2.1'!#REF!</definedName>
    <definedName name="_ftnref1" localSheetId="32">'Таблица 2.2.1'!#REF!</definedName>
    <definedName name="_ftnref1" localSheetId="37">'Таблица 2.3.1'!$E$5</definedName>
    <definedName name="_ftnref2" localSheetId="32">'Таблица 2.2.1'!#REF!</definedName>
    <definedName name="_ftnref2" localSheetId="37">'Таблица 2.3.1'!$B$10</definedName>
    <definedName name="_ftnref3" localSheetId="32">'Таблица 2.2.1'!#REF!</definedName>
    <definedName name="_ftnref3" localSheetId="37">'Таблица 2.3.1'!$B$10</definedName>
    <definedName name="_ftnref4" localSheetId="32">'Таблица 2.2.1'!#REF!</definedName>
    <definedName name="_ftnref5" localSheetId="32">'Таблица 2.2.1'!#REF!</definedName>
    <definedName name="_ftnref6" localSheetId="32">'Таблица 2.2.1'!#REF!</definedName>
    <definedName name="_ftnref7" localSheetId="32">'Таблица 2.2.1'!#REF!</definedName>
    <definedName name="_Hlk160267258" localSheetId="10">'Бокс 1_График 2'!#REF!</definedName>
    <definedName name="_Hlk160267258" localSheetId="9">'Бокс1_График 1'!#REF!</definedName>
    <definedName name="boxfigure1_3a" localSheetId="8">'График 1.1.7'!#REF!</definedName>
    <definedName name="DelKreditor">#REF!,#REF!</definedName>
    <definedName name="delstr">#REF!,#REF!,#REF!</definedName>
    <definedName name="DELVD">#REF!,#REF!,#REF!,#REF!,#REF!,#REF!,#REF!,#REF!,#REF!,#REF!,#REF!,#REF!,#REF!,#REF!,#REF!,#REF!,#REF!</definedName>
    <definedName name="DelVd1">#REF!,#REF!,#REF!,#REF!,#REF!,#REF!,#REF!,#REF!,#REF!,#REF!,#REF!,#REF!</definedName>
    <definedName name="DelZaim">#REF!</definedName>
    <definedName name="OLE_LINK1" localSheetId="2">'График 1.1.2'!$G$11</definedName>
    <definedName name="OLE_LINK1" localSheetId="32">'Таблица 2.2.1'!#REF!</definedName>
    <definedName name="OLE_LINK3" localSheetId="8">'График 1.1.7'!$B$2</definedName>
    <definedName name="а1" localSheetId="26">#REF!</definedName>
    <definedName name="а1" localSheetId="27">#REF!</definedName>
    <definedName name="а1" localSheetId="24">#REF!</definedName>
    <definedName name="а1" localSheetId="25">#REF!</definedName>
    <definedName name="а1" localSheetId="28">#REF!</definedName>
    <definedName name="а1" localSheetId="29">#REF!</definedName>
    <definedName name="а1" localSheetId="30">#REF!</definedName>
    <definedName name="а1" localSheetId="31">#REF!</definedName>
    <definedName name="а1" localSheetId="80">#REF!</definedName>
    <definedName name="а1" localSheetId="83">#REF!</definedName>
    <definedName name="а1" localSheetId="84">#REF!</definedName>
    <definedName name="а1" localSheetId="87">#REF!</definedName>
    <definedName name="а1" localSheetId="89">#REF!</definedName>
    <definedName name="а1" localSheetId="101">#REF!</definedName>
    <definedName name="а1" localSheetId="105">#REF!</definedName>
    <definedName name="а1" localSheetId="106">#REF!</definedName>
    <definedName name="а1" localSheetId="107">#REF!</definedName>
    <definedName name="а1" localSheetId="108">#REF!</definedName>
    <definedName name="а1" localSheetId="109">#REF!</definedName>
    <definedName name="а1" localSheetId="110">#REF!</definedName>
    <definedName name="а1" localSheetId="111">#REF!</definedName>
    <definedName name="а1" localSheetId="112">#REF!</definedName>
    <definedName name="а1" localSheetId="91">#REF!</definedName>
    <definedName name="а1" localSheetId="92">#REF!</definedName>
    <definedName name="а1" localSheetId="94">#REF!</definedName>
    <definedName name="а1" localSheetId="113">#REF!</definedName>
    <definedName name="а1" localSheetId="115">#REF!</definedName>
    <definedName name="а1" localSheetId="116">#REF!</definedName>
    <definedName name="а1" localSheetId="122">#REF!</definedName>
    <definedName name="а1" localSheetId="131">#REF!</definedName>
    <definedName name="а1" localSheetId="132">#REF!</definedName>
    <definedName name="а1" localSheetId="123">#REF!</definedName>
    <definedName name="а1" localSheetId="124">#REF!</definedName>
    <definedName name="а1" localSheetId="125">#REF!</definedName>
    <definedName name="а1" localSheetId="128">#REF!</definedName>
    <definedName name="а1" localSheetId="135">#REF!</definedName>
    <definedName name="а1" localSheetId="137">#REF!</definedName>
    <definedName name="а1" localSheetId="140">#REF!</definedName>
    <definedName name="а1" localSheetId="142">#REF!</definedName>
    <definedName name="а1" localSheetId="81">#REF!</definedName>
    <definedName name="а1" localSheetId="104">#REF!</definedName>
    <definedName name="а1" localSheetId="134">#REF!</definedName>
    <definedName name="а1" localSheetId="138">#REF!</definedName>
    <definedName name="а1">#REF!</definedName>
    <definedName name="_xlnm.Print_Titles" localSheetId="39">[8]Indicators!$A$2:$IV$4</definedName>
    <definedName name="_xlnm.Print_Titles">[7]Indicators!$A$2:$IV$4</definedName>
    <definedName name="р2_графа1_сравн_пред_гр7">#REF!</definedName>
    <definedName name="р2_графа7_контроль">#REF!</definedName>
    <definedName name="рр1">'[3]р1 СНГ'!#REF!</definedName>
    <definedName name="ф77" localSheetId="39">#REF!</definedName>
    <definedName name="ф77" localSheetId="79">#REF!</definedName>
    <definedName name="ф77" localSheetId="80">#REF!</definedName>
    <definedName name="ф77" localSheetId="82">#REF!</definedName>
    <definedName name="ф77" localSheetId="83">#REF!</definedName>
    <definedName name="ф77" localSheetId="84">#REF!</definedName>
    <definedName name="ф77" localSheetId="85">#REF!</definedName>
    <definedName name="ф77" localSheetId="86">#REF!</definedName>
    <definedName name="ф77" localSheetId="87">#REF!</definedName>
    <definedName name="ф77" localSheetId="88">#REF!</definedName>
    <definedName name="ф77" localSheetId="89">#REF!</definedName>
    <definedName name="ф77" localSheetId="98">#REF!</definedName>
    <definedName name="ф77" localSheetId="99">#REF!</definedName>
    <definedName name="ф77" localSheetId="100">#REF!</definedName>
    <definedName name="ф77" localSheetId="101">#REF!</definedName>
    <definedName name="ф77" localSheetId="102">#REF!</definedName>
    <definedName name="ф77" localSheetId="103">#REF!</definedName>
    <definedName name="ф77" localSheetId="105">#REF!</definedName>
    <definedName name="ф77" localSheetId="106">#REF!</definedName>
    <definedName name="ф77" localSheetId="107">#REF!</definedName>
    <definedName name="ф77" localSheetId="108">#REF!</definedName>
    <definedName name="ф77" localSheetId="90">#REF!</definedName>
    <definedName name="ф77" localSheetId="109">#REF!</definedName>
    <definedName name="ф77" localSheetId="110">#REF!</definedName>
    <definedName name="ф77" localSheetId="111">#REF!</definedName>
    <definedName name="ф77" localSheetId="112">#REF!</definedName>
    <definedName name="ф77" localSheetId="91">#REF!</definedName>
    <definedName name="ф77" localSheetId="92">#REF!</definedName>
    <definedName name="ф77" localSheetId="93">#REF!</definedName>
    <definedName name="ф77" localSheetId="94">#REF!</definedName>
    <definedName name="ф77" localSheetId="95">#REF!</definedName>
    <definedName name="ф77" localSheetId="96">#REF!</definedName>
    <definedName name="ф77" localSheetId="97">#REF!</definedName>
    <definedName name="ф77" localSheetId="113">#REF!</definedName>
    <definedName name="ф77" localSheetId="114">#REF!</definedName>
    <definedName name="ф77" localSheetId="115">#REF!</definedName>
    <definedName name="ф77" localSheetId="116">#REF!</definedName>
    <definedName name="ф77" localSheetId="117">#REF!</definedName>
    <definedName name="ф77" localSheetId="122">#REF!</definedName>
    <definedName name="ф77" localSheetId="131">#REF!</definedName>
    <definedName name="ф77" localSheetId="132">#REF!</definedName>
    <definedName name="ф77" localSheetId="133">#REF!</definedName>
    <definedName name="ф77" localSheetId="123">#REF!</definedName>
    <definedName name="ф77" localSheetId="124">#REF!</definedName>
    <definedName name="ф77" localSheetId="125">#REF!</definedName>
    <definedName name="ф77" localSheetId="126">#REF!</definedName>
    <definedName name="ф77" localSheetId="127">#REF!</definedName>
    <definedName name="ф77" localSheetId="128">#REF!</definedName>
    <definedName name="ф77" localSheetId="129">#REF!</definedName>
    <definedName name="ф77" localSheetId="130">#REF!</definedName>
    <definedName name="ф77" localSheetId="135">#REF!</definedName>
    <definedName name="ф77" localSheetId="137">#REF!</definedName>
    <definedName name="ф77" localSheetId="139">#REF!</definedName>
    <definedName name="ф77" localSheetId="140">#REF!</definedName>
    <definedName name="ф77" localSheetId="141">#REF!</definedName>
    <definedName name="ф77" localSheetId="142">#REF!</definedName>
    <definedName name="ф77" localSheetId="143">#REF!</definedName>
    <definedName name="ф77" localSheetId="144">#REF!</definedName>
    <definedName name="ф77" localSheetId="149">#REF!</definedName>
    <definedName name="ф77" localSheetId="150">#REF!</definedName>
    <definedName name="ф77" localSheetId="151">#REF!</definedName>
    <definedName name="ф77" localSheetId="152">#REF!</definedName>
    <definedName name="ф77" localSheetId="153">#REF!</definedName>
    <definedName name="ф77" localSheetId="154">#REF!</definedName>
    <definedName name="ф77" localSheetId="156">#REF!</definedName>
    <definedName name="ф77" localSheetId="157">#REF!</definedName>
    <definedName name="ф77" localSheetId="158">#REF!</definedName>
    <definedName name="ф77" localSheetId="81">#REF!</definedName>
    <definedName name="ф77" localSheetId="104">#REF!</definedName>
    <definedName name="ф77" localSheetId="118">#REF!</definedName>
    <definedName name="ф77" localSheetId="134">#REF!</definedName>
    <definedName name="ф77" localSheetId="136">#REF!</definedName>
    <definedName name="ф77" localSheetId="138">#REF!</definedName>
    <definedName name="ф77">#REF!</definedName>
  </definedNames>
  <calcPr calcId="162913" fullCalcOnLoad="1"/>
</workbook>
</file>

<file path=xl/calcChain.xml><?xml version="1.0" encoding="utf-8"?>
<calcChain xmlns="http://schemas.openxmlformats.org/spreadsheetml/2006/main">
  <c r="C6" i="135" l="1"/>
  <c r="C5" i="135"/>
  <c r="C7" i="135"/>
  <c r="D6" i="135"/>
  <c r="D7" i="135" s="1"/>
  <c r="D5" i="135"/>
  <c r="E6" i="135"/>
  <c r="E7" i="135" s="1"/>
  <c r="E5" i="135"/>
  <c r="F6" i="135"/>
  <c r="F5" i="135"/>
  <c r="F7" i="135"/>
  <c r="G6" i="135"/>
  <c r="G5" i="135"/>
  <c r="G7" i="135"/>
  <c r="H7" i="135"/>
  <c r="I7" i="135"/>
  <c r="C5" i="139"/>
  <c r="D5" i="139"/>
  <c r="E5" i="139"/>
  <c r="F5" i="139"/>
  <c r="C6" i="139"/>
  <c r="D6" i="139"/>
  <c r="E6" i="139"/>
  <c r="F6" i="139"/>
  <c r="C5" i="136"/>
  <c r="D5" i="136"/>
  <c r="E5" i="136"/>
  <c r="F5" i="136"/>
  <c r="G5" i="136"/>
  <c r="C6" i="136"/>
  <c r="D6" i="136"/>
  <c r="E6" i="136"/>
  <c r="F6" i="136"/>
  <c r="G6" i="136"/>
  <c r="C5" i="131"/>
  <c r="D5" i="131"/>
  <c r="E5" i="131"/>
  <c r="F5" i="131"/>
  <c r="C6" i="131"/>
  <c r="D6" i="131"/>
  <c r="E6" i="131"/>
  <c r="F6" i="131"/>
  <c r="C5" i="127"/>
  <c r="D5" i="127"/>
  <c r="E5" i="127"/>
  <c r="F5" i="127"/>
  <c r="G5" i="127"/>
  <c r="C6" i="127"/>
  <c r="D6" i="127"/>
  <c r="E6" i="127"/>
  <c r="F6" i="127"/>
  <c r="G6" i="127"/>
  <c r="C7" i="127"/>
  <c r="D7" i="127"/>
  <c r="E7" i="127"/>
  <c r="F7" i="127"/>
  <c r="G7" i="127"/>
  <c r="C5" i="126"/>
  <c r="D5" i="126"/>
  <c r="E5" i="126"/>
  <c r="F5" i="126"/>
  <c r="G5" i="126"/>
  <c r="C6" i="126"/>
  <c r="D6" i="126"/>
  <c r="E6" i="126"/>
  <c r="F6" i="126"/>
  <c r="G6" i="126"/>
  <c r="C7" i="126"/>
  <c r="D7" i="126"/>
  <c r="E7" i="126"/>
  <c r="F7" i="126"/>
  <c r="G7" i="126"/>
  <c r="G5" i="120"/>
  <c r="G6" i="120"/>
  <c r="G7" i="120"/>
  <c r="G8" i="120"/>
  <c r="G9" i="120"/>
  <c r="E11" i="119"/>
  <c r="C4" i="111"/>
  <c r="C5" i="111"/>
  <c r="C6" i="111"/>
  <c r="E5" i="77"/>
  <c r="E6" i="77"/>
  <c r="E7" i="77"/>
  <c r="E8" i="77"/>
  <c r="E9" i="77"/>
  <c r="E10" i="77"/>
  <c r="E11" i="77"/>
  <c r="F11" i="77"/>
  <c r="E12" i="77"/>
  <c r="F12" i="77"/>
  <c r="E13" i="77"/>
  <c r="F13" i="77"/>
  <c r="E14" i="77"/>
  <c r="F14" i="77"/>
  <c r="D5" i="71"/>
  <c r="E5" i="71"/>
  <c r="F11" i="71" s="1"/>
  <c r="G5" i="71"/>
  <c r="G11" i="71" s="1"/>
  <c r="H5" i="71"/>
  <c r="H11" i="71" s="1"/>
  <c r="D6" i="71"/>
  <c r="E6" i="71"/>
  <c r="F6" i="71"/>
  <c r="F12" i="71" s="1"/>
  <c r="D7" i="71"/>
  <c r="D13" i="71" s="1"/>
  <c r="E7" i="71"/>
  <c r="O7" i="71"/>
  <c r="D11" i="71"/>
  <c r="E11" i="71"/>
  <c r="I11" i="71"/>
  <c r="J11" i="71"/>
  <c r="K11" i="71"/>
  <c r="L11" i="71"/>
  <c r="M11" i="71"/>
  <c r="N11" i="71"/>
  <c r="O11" i="71"/>
  <c r="D12" i="71"/>
  <c r="E12" i="71"/>
  <c r="H12" i="71"/>
  <c r="I12" i="71"/>
  <c r="J12" i="71"/>
  <c r="K12" i="71"/>
  <c r="L12" i="71"/>
  <c r="M12" i="71"/>
  <c r="N12" i="71"/>
  <c r="O12" i="71"/>
  <c r="E13" i="71"/>
  <c r="F13" i="71"/>
  <c r="G13" i="71"/>
  <c r="H13" i="71"/>
  <c r="I13" i="71"/>
  <c r="J13" i="71"/>
  <c r="K13" i="71"/>
  <c r="L13" i="71"/>
  <c r="M13" i="71"/>
  <c r="N13" i="71"/>
  <c r="O13" i="71"/>
  <c r="H6" i="70"/>
  <c r="I6" i="70"/>
  <c r="J6" i="70"/>
  <c r="K6" i="70"/>
  <c r="L6" i="70"/>
  <c r="M6" i="70"/>
  <c r="N6" i="70"/>
  <c r="O6" i="70"/>
  <c r="P6" i="70"/>
  <c r="C5" i="63"/>
  <c r="C6" i="63"/>
  <c r="C7" i="63"/>
  <c r="C8" i="63"/>
  <c r="C9" i="63"/>
  <c r="C10" i="63"/>
  <c r="B15" i="61"/>
  <c r="G15" i="61"/>
  <c r="C8" i="189"/>
  <c r="D8" i="189"/>
  <c r="E8" i="189"/>
  <c r="F8" i="189"/>
  <c r="G8" i="189"/>
  <c r="H8" i="189"/>
  <c r="I8" i="189"/>
  <c r="J8" i="189"/>
  <c r="K8" i="189"/>
  <c r="L8" i="189"/>
  <c r="M8" i="189"/>
  <c r="N8" i="189"/>
  <c r="O8" i="189"/>
  <c r="P8" i="189"/>
  <c r="Q8" i="189"/>
  <c r="R8" i="189"/>
  <c r="S8" i="189"/>
  <c r="T8" i="189"/>
  <c r="U8" i="189"/>
  <c r="V8" i="189"/>
  <c r="C13" i="189"/>
  <c r="D13" i="189"/>
  <c r="E13" i="189"/>
  <c r="F13" i="189"/>
  <c r="G13" i="189"/>
  <c r="H13" i="189"/>
  <c r="I13" i="189"/>
  <c r="J13" i="189"/>
  <c r="K13" i="189"/>
  <c r="L13" i="189"/>
  <c r="M13" i="189"/>
  <c r="N13" i="189"/>
  <c r="O13" i="189"/>
  <c r="P13" i="189"/>
  <c r="Q13" i="189"/>
  <c r="R13" i="189"/>
  <c r="S13" i="189"/>
  <c r="T13" i="189"/>
  <c r="U13" i="189"/>
  <c r="V13" i="189"/>
  <c r="C16" i="189"/>
  <c r="D16" i="189"/>
  <c r="E16" i="189"/>
  <c r="F16" i="189"/>
  <c r="G16" i="189"/>
  <c r="H16" i="189"/>
  <c r="I16" i="189"/>
  <c r="J16" i="189"/>
  <c r="K16" i="189"/>
  <c r="L16" i="189"/>
  <c r="M16" i="189"/>
  <c r="N16" i="189"/>
  <c r="O16" i="189"/>
  <c r="P16" i="189"/>
  <c r="Q16" i="189"/>
  <c r="R16" i="189"/>
  <c r="S16" i="189"/>
  <c r="T16" i="189"/>
  <c r="U16" i="189"/>
  <c r="V16" i="189"/>
  <c r="C17" i="189"/>
  <c r="D17" i="189"/>
  <c r="E17" i="189"/>
  <c r="F17" i="189"/>
  <c r="G17" i="189"/>
  <c r="H17" i="189"/>
  <c r="I17" i="189"/>
  <c r="J17" i="189"/>
  <c r="K17" i="189"/>
  <c r="L17" i="189"/>
  <c r="M17" i="189"/>
  <c r="N17" i="189"/>
  <c r="O17" i="189"/>
  <c r="P17" i="189"/>
  <c r="Q17" i="189"/>
  <c r="R17" i="189"/>
  <c r="S17" i="189"/>
  <c r="T17" i="189"/>
  <c r="U17" i="189"/>
  <c r="V17" i="189"/>
  <c r="C18" i="189"/>
  <c r="D18" i="189"/>
  <c r="E18" i="189"/>
  <c r="F18" i="189"/>
  <c r="G18" i="189"/>
  <c r="H18" i="189"/>
  <c r="I18" i="189"/>
  <c r="J18" i="189"/>
  <c r="K18" i="189"/>
  <c r="L18" i="189"/>
  <c r="M18" i="189"/>
  <c r="N18" i="189"/>
  <c r="O18" i="189"/>
  <c r="P18" i="189"/>
  <c r="Q18" i="189"/>
  <c r="R18" i="189"/>
  <c r="S18" i="189"/>
  <c r="T18" i="189"/>
  <c r="U18" i="189"/>
  <c r="V18" i="189"/>
  <c r="C37" i="59"/>
  <c r="D37" i="59"/>
  <c r="E37" i="59"/>
  <c r="F37" i="59"/>
  <c r="C444" i="23"/>
  <c r="H1261" i="36"/>
  <c r="I1261" i="36"/>
  <c r="J1261" i="36"/>
  <c r="H1262" i="36"/>
  <c r="I1262" i="36"/>
  <c r="J1262" i="36"/>
  <c r="G12" i="71" l="1"/>
</calcChain>
</file>

<file path=xl/sharedStrings.xml><?xml version="1.0" encoding="utf-8"?>
<sst xmlns="http://schemas.openxmlformats.org/spreadsheetml/2006/main" count="4041" uniqueCount="2300">
  <si>
    <t>Основные индикаторы финансовой стабильности корпоративного сектора[1]</t>
  </si>
  <si>
    <t>Агрегированные показатели</t>
  </si>
  <si>
    <t>Крупные и средние предприятия</t>
  </si>
  <si>
    <t>Малые предприятия</t>
  </si>
  <si>
    <t>2кв._2008 [2]</t>
  </si>
  <si>
    <t>Общие показатели:</t>
  </si>
  <si>
    <t>Активы/ВВП, в %</t>
  </si>
  <si>
    <t xml:space="preserve"> - </t>
  </si>
  <si>
    <t>Доход от реализации продукции и оказания услуг, %</t>
  </si>
  <si>
    <t>Себестоимость реализованной продукции, %</t>
  </si>
  <si>
    <t>Показатели прибыльности и эффективности[3]</t>
  </si>
  <si>
    <t xml:space="preserve">ROA </t>
  </si>
  <si>
    <t xml:space="preserve">ROE </t>
  </si>
  <si>
    <t xml:space="preserve">Прибыльность </t>
  </si>
  <si>
    <t>Показатели долговой нагрузки</t>
  </si>
  <si>
    <t>Коэффициент долгового бремени</t>
  </si>
  <si>
    <t>Левередж</t>
  </si>
  <si>
    <t>Показатели ликвидености</t>
  </si>
  <si>
    <t>Коэф. текущей ликвидности</t>
  </si>
  <si>
    <t>Коэф. критической ликвидности</t>
  </si>
  <si>
    <t>Показатели оборачиваемости</t>
  </si>
  <si>
    <t>Оборачиваемость активов</t>
  </si>
  <si>
    <t>Оборачиваемость ТМЗ</t>
  </si>
  <si>
    <t>Оборачиваемость дебиторской задолженности</t>
  </si>
  <si>
    <t xml:space="preserve">         - </t>
  </si>
  <si>
    <t>[3] Показатели рассчитаны с использованием дохода до налогообложения в качестве числителя, а также  средних активов (ROA), среднего капитала (ROE) и дохода от реализации продукции (Прибыльность) в качестве знаменателя.</t>
  </si>
  <si>
    <r>
      <t>2кв._2008</t>
    </r>
    <r>
      <rPr>
        <b/>
        <vertAlign val="superscript"/>
        <sz val="10"/>
        <color indexed="62"/>
        <rFont val="Times New Roman"/>
        <family val="1"/>
        <charset val="204"/>
      </rPr>
      <t>15</t>
    </r>
  </si>
  <si>
    <t>Средняя фактическая стоимость строительства 1 кв. м. полезной площади жилых домов (тыс. тг., исключая дома, построенные населением)</t>
  </si>
  <si>
    <t>Соотношение себестоимости к цене</t>
  </si>
  <si>
    <t>Отношение себестоимости строительства к цене продажи, Республика Казахстан</t>
  </si>
  <si>
    <t>14.07.2008</t>
  </si>
  <si>
    <t>15.07.2008</t>
  </si>
  <si>
    <t>16.07.2008</t>
  </si>
  <si>
    <t>17.07.2008</t>
  </si>
  <si>
    <t>18.07.2008</t>
  </si>
  <si>
    <t>21.07.2008</t>
  </si>
  <si>
    <t>22.07.2008</t>
  </si>
  <si>
    <t>23.07.2008</t>
  </si>
  <si>
    <t>24.07.2008</t>
  </si>
  <si>
    <t>25.07.2008</t>
  </si>
  <si>
    <t>29.07.2008</t>
  </si>
  <si>
    <t>30.07.2008</t>
  </si>
  <si>
    <t>31.07.2008</t>
  </si>
  <si>
    <t>01.08.2008</t>
  </si>
  <si>
    <t>04.08.2008</t>
  </si>
  <si>
    <t>05.08.2008</t>
  </si>
  <si>
    <t>06.08.2008</t>
  </si>
  <si>
    <t>07.08.2008</t>
  </si>
  <si>
    <t>08.08.2008</t>
  </si>
  <si>
    <t>11.08.2008</t>
  </si>
  <si>
    <t>12.08.2008</t>
  </si>
  <si>
    <t>13.08.2008</t>
  </si>
  <si>
    <t>14.08.2008</t>
  </si>
  <si>
    <t>15.08.2008</t>
  </si>
  <si>
    <t>19.08.2008</t>
  </si>
  <si>
    <t>20.08.2008</t>
  </si>
  <si>
    <t>21.08.2008</t>
  </si>
  <si>
    <t>22.08.2008</t>
  </si>
  <si>
    <t>25.08.2008</t>
  </si>
  <si>
    <t>26.08.2008</t>
  </si>
  <si>
    <t>27.08.2008</t>
  </si>
  <si>
    <t>28.08.2008</t>
  </si>
  <si>
    <t>29.08.2008</t>
  </si>
  <si>
    <t>02.09.2008</t>
  </si>
  <si>
    <t>03.09.2008</t>
  </si>
  <si>
    <t>04.09.2008</t>
  </si>
  <si>
    <t>05.09.2008</t>
  </si>
  <si>
    <t>08.09.2008</t>
  </si>
  <si>
    <t>09.09.2008</t>
  </si>
  <si>
    <t>10.09.2008</t>
  </si>
  <si>
    <t>11.09.2008</t>
  </si>
  <si>
    <t>15.09.2008</t>
  </si>
  <si>
    <t>16.09.2008</t>
  </si>
  <si>
    <t>17.09.2008</t>
  </si>
  <si>
    <t>18.09.2008</t>
  </si>
  <si>
    <t>19.09.2008</t>
  </si>
  <si>
    <t>24.09.2008</t>
  </si>
  <si>
    <t>25.09.2008</t>
  </si>
  <si>
    <t>26.09.2008</t>
  </si>
  <si>
    <t>29.09.2008</t>
  </si>
  <si>
    <t>15.10.2007</t>
  </si>
  <si>
    <t>16.10.2007</t>
  </si>
  <si>
    <t>16.11.2007</t>
  </si>
  <si>
    <t>10.01.2008</t>
  </si>
  <si>
    <t>11.07.2008</t>
  </si>
  <si>
    <t>28.07.2008</t>
  </si>
  <si>
    <t>17.12.2007</t>
  </si>
  <si>
    <t>11.02.2008</t>
  </si>
  <si>
    <t>03.03.2008</t>
  </si>
  <si>
    <t>28.05.2008</t>
  </si>
  <si>
    <t>12.09.2008</t>
  </si>
  <si>
    <t>30.09.2008</t>
  </si>
  <si>
    <t>03.01.2007</t>
  </si>
  <si>
    <t>04.01.2007</t>
  </si>
  <si>
    <t>05.01.2007</t>
  </si>
  <si>
    <t>08.01.2007</t>
  </si>
  <si>
    <t>23.02.2007</t>
  </si>
  <si>
    <t>08.03.2007</t>
  </si>
  <si>
    <t>13.04.2007</t>
  </si>
  <si>
    <t>16.04.2007</t>
  </si>
  <si>
    <t>18.04.2007</t>
  </si>
  <si>
    <t>19.04.2007</t>
  </si>
  <si>
    <t>20.04.2007</t>
  </si>
  <si>
    <t>30.04.2007</t>
  </si>
  <si>
    <t>01.05.2007</t>
  </si>
  <si>
    <t>08.05.2007</t>
  </si>
  <si>
    <t>09.05.2007</t>
  </si>
  <si>
    <t>11.05.2007</t>
  </si>
  <si>
    <t>16.05.2007</t>
  </si>
  <si>
    <t>23.05.2007</t>
  </si>
  <si>
    <t>25.05.2007</t>
  </si>
  <si>
    <t>11.06.2007</t>
  </si>
  <si>
    <t>12.06.2007</t>
  </si>
  <si>
    <t>15.06.2007</t>
  </si>
  <si>
    <t>18.06.2007</t>
  </si>
  <si>
    <t>19.06.2007</t>
  </si>
  <si>
    <t>26.06.2007</t>
  </si>
  <si>
    <t>06.07.2007</t>
  </si>
  <si>
    <t>11.07.2007</t>
  </si>
  <si>
    <t>12.07.2007</t>
  </si>
  <si>
    <t>13.07.2007</t>
  </si>
  <si>
    <t>18.07.2007</t>
  </si>
  <si>
    <t>20.07.2007</t>
  </si>
  <si>
    <t>23.07.2007</t>
  </si>
  <si>
    <t>24.07.2007</t>
  </si>
  <si>
    <t>25.07.2007</t>
  </si>
  <si>
    <t>26.07.2007</t>
  </si>
  <si>
    <t>27.07.2007</t>
  </si>
  <si>
    <t>02.08.2007</t>
  </si>
  <si>
    <t>07.08.2007</t>
  </si>
  <si>
    <t>08.08.2007</t>
  </si>
  <si>
    <t>09.08.2007</t>
  </si>
  <si>
    <t>10.08.2007</t>
  </si>
  <si>
    <t>13.08.2007</t>
  </si>
  <si>
    <t>11.09.2007</t>
  </si>
  <si>
    <t>02.10.2007</t>
  </si>
  <si>
    <t>03.10.2007</t>
  </si>
  <si>
    <t>05.11.2007</t>
  </si>
  <si>
    <t>31.12.2007</t>
  </si>
  <si>
    <t>02.01.2008</t>
  </si>
  <si>
    <t>03.01.2008</t>
  </si>
  <si>
    <t>04.01.2008</t>
  </si>
  <si>
    <t>07.01.2008</t>
  </si>
  <si>
    <t>08.01.2008</t>
  </si>
  <si>
    <t>17.01.2008</t>
  </si>
  <si>
    <t>06.02.2008</t>
  </si>
  <si>
    <t>25.02.2008</t>
  </si>
  <si>
    <t>10.03.2008</t>
  </si>
  <si>
    <t>Япония (правая шкала)</t>
  </si>
  <si>
    <t>ВВД к ВВП</t>
  </si>
  <si>
    <t>Доля краткосрочного долга во внешнем долге</t>
  </si>
  <si>
    <t>Текущий счет к ВВП</t>
  </si>
  <si>
    <t>01.05.2008</t>
  </si>
  <si>
    <t>02.05.2008</t>
  </si>
  <si>
    <t>09.05.2008</t>
  </si>
  <si>
    <t>09.06.2008</t>
  </si>
  <si>
    <t>12.06.2008</t>
  </si>
  <si>
    <t>13.06.2008</t>
  </si>
  <si>
    <t>07.07.2008</t>
  </si>
  <si>
    <t>18.08.2008</t>
  </si>
  <si>
    <t>22.09.2008</t>
  </si>
  <si>
    <t>23.09.2008</t>
  </si>
  <si>
    <t>S&amp;P 500 Composite</t>
  </si>
  <si>
    <t>S&amp;P 500 Banks</t>
  </si>
  <si>
    <t>DJTM US Banks</t>
  </si>
  <si>
    <t>Hang seng</t>
  </si>
  <si>
    <t>Hang seng finance</t>
  </si>
  <si>
    <t>RTS Index</t>
  </si>
  <si>
    <t>Nikkei total banking</t>
  </si>
  <si>
    <t>Dow Jones IND.</t>
  </si>
  <si>
    <t xml:space="preserve">Dax 30 </t>
  </si>
  <si>
    <t>EMBI+ Украина спрэд</t>
  </si>
  <si>
    <t>EMBI+ Россия спрэд</t>
  </si>
  <si>
    <t>EMBI+ спрэд</t>
  </si>
  <si>
    <t>EMBI+ Латинская Америка спрэд</t>
  </si>
  <si>
    <t>EMBI+ Азия спрэд</t>
  </si>
  <si>
    <t>EMBI+ Европа спрэд</t>
  </si>
  <si>
    <t>02.01.2007</t>
  </si>
  <si>
    <t>Рейтинг понижен</t>
  </si>
  <si>
    <t>Рейтинг не изменен</t>
  </si>
  <si>
    <t>Рейтинг повышен</t>
  </si>
  <si>
    <t xml:space="preserve">Рейтинговые агентства </t>
  </si>
  <si>
    <t xml:space="preserve">Америка </t>
  </si>
  <si>
    <t>Азия</t>
  </si>
  <si>
    <t xml:space="preserve">Хорватия </t>
  </si>
  <si>
    <t xml:space="preserve">Еврозона </t>
  </si>
  <si>
    <t xml:space="preserve">Россия </t>
  </si>
  <si>
    <t>Reuters/Jefferies CRB Index</t>
  </si>
  <si>
    <t>Среднее значение</t>
  </si>
  <si>
    <t>Максимальное значение</t>
  </si>
  <si>
    <t>Минимальное значение</t>
  </si>
  <si>
    <t>Citigroup</t>
  </si>
  <si>
    <t>Deutsche Bank</t>
  </si>
  <si>
    <t>HSBC</t>
  </si>
  <si>
    <t>Credit Suisse</t>
  </si>
  <si>
    <t>Merrill Lynch</t>
  </si>
  <si>
    <t>Мин</t>
  </si>
  <si>
    <t>Венгрия</t>
  </si>
  <si>
    <t>2кв.2007</t>
  </si>
  <si>
    <t>3кв.2007</t>
  </si>
  <si>
    <t>4кв.2007</t>
  </si>
  <si>
    <t>1кв.2008</t>
  </si>
  <si>
    <t>2кв.2008</t>
  </si>
  <si>
    <t>Эстония</t>
  </si>
  <si>
    <t>Латвия</t>
  </si>
  <si>
    <t>Болгария</t>
  </si>
  <si>
    <t>Чехия</t>
  </si>
  <si>
    <t>Каймановы Острова</t>
  </si>
  <si>
    <t>Нидерланды</t>
  </si>
  <si>
    <t>Австралия</t>
  </si>
  <si>
    <t>Другие страны</t>
  </si>
  <si>
    <t>Наименование страны</t>
  </si>
  <si>
    <t>FTSE 100</t>
  </si>
  <si>
    <t>ВВП в постоянных  ценах/годовое проц. изм-ние</t>
  </si>
  <si>
    <t>Период</t>
  </si>
  <si>
    <t>Мировой ВВП</t>
  </si>
  <si>
    <t>Развитые страны</t>
  </si>
  <si>
    <t>Развивающиеся страны</t>
  </si>
  <si>
    <t xml:space="preserve">США </t>
  </si>
  <si>
    <t>Еврозона</t>
  </si>
  <si>
    <t>Восточная и Центральная Европа</t>
  </si>
  <si>
    <t>Япония</t>
  </si>
  <si>
    <t>Китай</t>
  </si>
  <si>
    <t>Индия</t>
  </si>
  <si>
    <t>Россия</t>
  </si>
  <si>
    <t>Великобритания</t>
  </si>
  <si>
    <t>США</t>
  </si>
  <si>
    <t xml:space="preserve">Великобритания </t>
  </si>
  <si>
    <t>Страна</t>
  </si>
  <si>
    <t>Moody's</t>
  </si>
  <si>
    <t>S&amp;P</t>
  </si>
  <si>
    <t>Fitch</t>
  </si>
  <si>
    <t>Венгия</t>
  </si>
  <si>
    <t>A2/Stable</t>
  </si>
  <si>
    <t>BBB+/Negative</t>
  </si>
  <si>
    <t>BBB+</t>
  </si>
  <si>
    <t>BBB/Negative</t>
  </si>
  <si>
    <t>Baa3/Stable</t>
  </si>
  <si>
    <t>A1/Positive</t>
  </si>
  <si>
    <t>A/Stable</t>
  </si>
  <si>
    <t>A+/Stable</t>
  </si>
  <si>
    <t>A-/Stable</t>
  </si>
  <si>
    <t>B1/Stable</t>
  </si>
  <si>
    <t>B/Negative</t>
  </si>
  <si>
    <t>B+/Negative</t>
  </si>
  <si>
    <t>Baa1/Positive</t>
  </si>
  <si>
    <t>Природный газ (долл.США/метр.тонна)</t>
  </si>
  <si>
    <t>Золото (долл. США/тр.унцию)</t>
  </si>
  <si>
    <t>Серебро (центы/тр.унцию)</t>
  </si>
  <si>
    <t>Индекс доходности рынка недвижимости, Республика Казахстан</t>
  </si>
  <si>
    <t>Индекс доходности рынка недвижимости, г. Астана</t>
  </si>
  <si>
    <t>Индекс доходности рынка недвижимости, г. Алматы</t>
  </si>
  <si>
    <t>Ставки по срочным депозитам физ лиц в тенге</t>
  </si>
  <si>
    <t>Объёмы ввода жилья в эксплуатацию</t>
  </si>
  <si>
    <t>Количество введённых в эксплуатацию квартир, Республика Казахстан</t>
  </si>
  <si>
    <t>Количество введённых в эксплуатацию квартир, г.Астана</t>
  </si>
  <si>
    <t>Количество введённых в эксплуатацию квартир, г.Алматы</t>
  </si>
  <si>
    <t>Ввод полезной площади, Республика Казахстан</t>
  </si>
  <si>
    <t>Ввод полезной площади, г. Астана</t>
  </si>
  <si>
    <t>Ввод полезной площади, г. Алматы</t>
  </si>
  <si>
    <t>Динамика вложений в жилищное строительство</t>
  </si>
  <si>
    <t>Введено основных средств за квартал, млрд. тг.</t>
  </si>
  <si>
    <t>Инвестиции в строительство жилья,Республика Казахстан</t>
  </si>
  <si>
    <t>Инвестиции в строительство жилья, г.Астана</t>
  </si>
  <si>
    <t>Инвестиции в строительство жилья, г.Алматы</t>
  </si>
  <si>
    <t>Из них за счёт заёмного капитала за квартал, млрд.тг.</t>
  </si>
  <si>
    <t>г.Астана</t>
  </si>
  <si>
    <t>г.Алматы</t>
  </si>
  <si>
    <t>Доля заёмного финансирования</t>
  </si>
  <si>
    <t>Доля заёмного финансирования, Республика Казахстан</t>
  </si>
  <si>
    <t>Доля заёмного финансирования, г.Астана</t>
  </si>
  <si>
    <t>Доля заёмного финансирования, г.Алматы</t>
  </si>
  <si>
    <t xml:space="preserve">Взаимосвязь индексов роста кредитов и цен на недвижимость (в % к соотв. мес. предыдущего года) 
</t>
  </si>
  <si>
    <t>Кредиты строительной отрасли</t>
  </si>
  <si>
    <t>Кредиты на строительство и приобретение жилья гражданами</t>
  </si>
  <si>
    <t>Средняя цена одного квадратного метра</t>
  </si>
  <si>
    <t>Темпы роста, y-o-y</t>
  </si>
  <si>
    <t>Показатели доступности жилья и равновесной цены</t>
  </si>
  <si>
    <t>Индекс доступности жилья</t>
  </si>
  <si>
    <t>Индекс доступности жилья, Республика Казахстан</t>
  </si>
  <si>
    <t>Индекс доступности жилья, Астана</t>
  </si>
  <si>
    <t>Индекс доступности жилья, Алматы</t>
  </si>
  <si>
    <t>Гипотетически равновесная цена, Республика Казахстан</t>
  </si>
  <si>
    <r>
      <t xml:space="preserve">Входящий остаток пользователей </t>
    </r>
    <r>
      <rPr>
        <b/>
        <vertAlign val="superscript"/>
        <sz val="10"/>
        <rFont val="Times New Roman"/>
        <family val="1"/>
        <charset val="204"/>
      </rPr>
      <t>1</t>
    </r>
    <r>
      <rPr>
        <b/>
        <sz val="10"/>
        <rFont val="Times New Roman"/>
        <family val="1"/>
        <charset val="204"/>
      </rPr>
      <t xml:space="preserve"> 
в среднем за период, в млрд. тенге</t>
    </r>
  </si>
  <si>
    <r>
      <t>Коэффициент ликвидности денег</t>
    </r>
    <r>
      <rPr>
        <b/>
        <vertAlign val="superscript"/>
        <sz val="10"/>
        <rFont val="Times New Roman"/>
        <family val="1"/>
        <charset val="204"/>
      </rPr>
      <t>2</t>
    </r>
    <r>
      <rPr>
        <b/>
        <sz val="10"/>
        <rFont val="Times New Roman"/>
        <family val="1"/>
        <charset val="204"/>
      </rPr>
      <t xml:space="preserve"> в среднем за период</t>
    </r>
  </si>
  <si>
    <r>
      <t>Коэффициент оборачиваемости денег</t>
    </r>
    <r>
      <rPr>
        <b/>
        <vertAlign val="superscript"/>
        <sz val="10"/>
        <rFont val="Times New Roman"/>
        <family val="1"/>
        <charset val="204"/>
      </rPr>
      <t>3</t>
    </r>
    <r>
      <rPr>
        <b/>
        <sz val="10"/>
        <rFont val="Times New Roman"/>
        <family val="1"/>
        <charset val="204"/>
      </rPr>
      <t xml:space="preserve"> в среднем за период</t>
    </r>
  </si>
  <si>
    <t>Структура привлечения банками по ставкам</t>
  </si>
  <si>
    <t>Доля займов с фикс.%</t>
  </si>
  <si>
    <t>Доля займов с плав.%</t>
  </si>
  <si>
    <t>Факторы, определяющие платежный баланс страны</t>
  </si>
  <si>
    <t>2008 (о)</t>
  </si>
  <si>
    <t xml:space="preserve">Текущий счет - базовый </t>
  </si>
  <si>
    <t>Текущий счет - сценарий цены на нефть с эффектом на ВВП</t>
  </si>
  <si>
    <t>2008 (оценка)</t>
  </si>
  <si>
    <t>(в % к ВВП)</t>
  </si>
  <si>
    <t>Экспорт (% изм-я) - базовый</t>
  </si>
  <si>
    <t>Экспорт (% изм-я) - сценарий цены на нефть с эффектом на ВВП</t>
  </si>
  <si>
    <t>Импорт (% изм-я) - базовый</t>
  </si>
  <si>
    <t>Импорт (% изм-я) - сценарий цены на нефть с эффектом на ВВП</t>
  </si>
  <si>
    <t>Справочно:</t>
  </si>
  <si>
    <t>ИПИ (% к ВВП)</t>
  </si>
  <si>
    <t>Реальный рост ВВП в % (диапазон сценариев)</t>
  </si>
  <si>
    <t>2-3%</t>
  </si>
  <si>
    <t>2-5%</t>
  </si>
  <si>
    <t>2.3-5.5%</t>
  </si>
  <si>
    <t xml:space="preserve">Цена на нефть, USD/bbl </t>
  </si>
  <si>
    <t>40-50</t>
  </si>
  <si>
    <t>40-60</t>
  </si>
  <si>
    <t>График 2.2.1</t>
  </si>
  <si>
    <t>Бокс 3_График 1</t>
  </si>
  <si>
    <t>"Глубина" развития финансовых отношений в Казахстане</t>
  </si>
  <si>
    <t xml:space="preserve">Наименование </t>
  </si>
  <si>
    <t>01.10.2008*</t>
  </si>
  <si>
    <t>М3/ВВП</t>
  </si>
  <si>
    <t>Кредиты БВУ к ВВП</t>
  </si>
  <si>
    <t>Депозиты резидентов к ВВП</t>
  </si>
  <si>
    <t>* Данные по ВВП приведены к годовому выражению</t>
  </si>
  <si>
    <t>Источник: НБРК, АРКС</t>
  </si>
  <si>
    <t>Институциональная структура активов финансового сектора, %</t>
  </si>
  <si>
    <t>По состоянию на 1 октября 2007 года</t>
  </si>
  <si>
    <t>По состоянию на 1 октября 2008 года</t>
  </si>
  <si>
    <t>БВУ</t>
  </si>
  <si>
    <t>Страховые организации</t>
  </si>
  <si>
    <t>Объемы ввода жилья в эксплуатацию</t>
  </si>
  <si>
    <t>инвестиционный доход (за месяц)</t>
  </si>
  <si>
    <t>«чистый» инвестиционный доход</t>
  </si>
  <si>
    <t>Пенсионные накопления НПФ</t>
  </si>
  <si>
    <t>Средневзвешенный коэффициент номинального дохода НПФ и накопленный уровень инфляции</t>
  </si>
  <si>
    <t>Средневзвешенный коэффициент номинального дохода за 5 лет</t>
  </si>
  <si>
    <t>Средневзвешенный коэффициент номинального дохода за 3 года</t>
  </si>
  <si>
    <t>Средневзвешенный коэффициент номинального дохода за 1 год</t>
  </si>
  <si>
    <t>Накопленный уровень инфляции за 5 лет</t>
  </si>
  <si>
    <t>Гипотетически равновесная цена, Астана</t>
  </si>
  <si>
    <t>Гипотетически равновесная цена, Алматы</t>
  </si>
  <si>
    <t>Возможная коррекция в сторону равновесной цены</t>
  </si>
  <si>
    <t>Возможная коррекция в сторону равновесной цены, Республика Казахстан</t>
  </si>
  <si>
    <t>Возможная коррекция в сторону равновесной цены, Астана</t>
  </si>
  <si>
    <t>Возможная коррекция в сторону равновесной цены, Алматы</t>
  </si>
  <si>
    <t>Источник:НБРК, АРКС</t>
  </si>
  <si>
    <t>Операции банков на валютном рынке</t>
  </si>
  <si>
    <t>Покупка долларов</t>
  </si>
  <si>
    <t>Покупка евро</t>
  </si>
  <si>
    <t>Покупка рубля</t>
  </si>
  <si>
    <t>Доля покупки доллара</t>
  </si>
  <si>
    <t>Продажа долларов</t>
  </si>
  <si>
    <t>Продажа евро</t>
  </si>
  <si>
    <t>Продажа рубля</t>
  </si>
  <si>
    <t>Доля продажи доллара</t>
  </si>
  <si>
    <t>Сальдо операций по доллару</t>
  </si>
  <si>
    <t>Сальдо операций по евро</t>
  </si>
  <si>
    <t>Сальдо операций по рублю</t>
  </si>
  <si>
    <t>Покупка/продажа американских долларов банками</t>
  </si>
  <si>
    <t>в том числе:</t>
  </si>
  <si>
    <t>Доля покупки на КФБ</t>
  </si>
  <si>
    <t>Доля продажи на КФБ</t>
  </si>
  <si>
    <t>Ликвидность биржевого рынка доллара</t>
  </si>
  <si>
    <t>Коэффициент выплат к премиям по видам страховой деятельности по обязательному страхованию</t>
  </si>
  <si>
    <t>Коэффициент выплат к премиям по видам страховой деятельности по добровольному личному страхованию</t>
  </si>
  <si>
    <t>Коэффициент выплат к премиям по видам страховой деятельности по добровольному имущественному страхованию</t>
  </si>
  <si>
    <t>График 5.2.14</t>
  </si>
  <si>
    <t>График 5.2.15</t>
  </si>
  <si>
    <t>Требования к нерезидентам в совокупных активах (в %)</t>
  </si>
  <si>
    <t>График 5.2.16</t>
  </si>
  <si>
    <t>Показатели кредитования нерезидентов (в %)</t>
  </si>
  <si>
    <t>График 5.3.1</t>
  </si>
  <si>
    <t>График 5.3.2</t>
  </si>
  <si>
    <t>Таблица 5.3.1</t>
  </si>
  <si>
    <t>График 5.4.1</t>
  </si>
  <si>
    <t>График 5.4.2</t>
  </si>
  <si>
    <t>График 5.4.3</t>
  </si>
  <si>
    <t>График 5.4.4</t>
  </si>
  <si>
    <t>График 5.4.5</t>
  </si>
  <si>
    <t>График 5.4.6</t>
  </si>
  <si>
    <t>Структура депозитов физических лиц по виду вклада</t>
  </si>
  <si>
    <t>График 5.4.7</t>
  </si>
  <si>
    <t>График 5.4.8</t>
  </si>
  <si>
    <t>График 5.4.9</t>
  </si>
  <si>
    <t>Таблица 5.5.1</t>
  </si>
  <si>
    <t>Доходность банковского сектора</t>
  </si>
  <si>
    <t>График 5.5.1</t>
  </si>
  <si>
    <t>Динамика ROA, ROE (в годовом выражении)</t>
  </si>
  <si>
    <t>График 5.5.2</t>
  </si>
  <si>
    <t>График 5.5.3</t>
  </si>
  <si>
    <t>Таблица 5.5.3</t>
  </si>
  <si>
    <t>Характеристика совокупного (расчетного) капитала банковской системы</t>
  </si>
  <si>
    <t>Иные финансовые институты</t>
  </si>
  <si>
    <t>График 6.1.1.1</t>
  </si>
  <si>
    <t xml:space="preserve">Распределение страховых премий по отраслям страхования </t>
  </si>
  <si>
    <t>График 6.1.1.2</t>
  </si>
  <si>
    <t>График 6.1.1.3</t>
  </si>
  <si>
    <t>График 6.1.2.1</t>
  </si>
  <si>
    <t>Структура страховых премий, переданных на перестрахование</t>
  </si>
  <si>
    <t>График 6.1.2.2</t>
  </si>
  <si>
    <t>График 6.1.2.3</t>
  </si>
  <si>
    <t>Структура страховых премий, переданных на перестрахование по странам</t>
  </si>
  <si>
    <t>График 6.1.3.1</t>
  </si>
  <si>
    <t xml:space="preserve">График 6.1.3.2 </t>
  </si>
  <si>
    <t>График 6.1.3.3</t>
  </si>
  <si>
    <t>График 6.1.3.4</t>
  </si>
  <si>
    <t>График 6.1.3.5</t>
  </si>
  <si>
    <t>График 6.1.3.6</t>
  </si>
  <si>
    <t>Просроченная задолженность по кредитному портфелю</t>
  </si>
  <si>
    <t xml:space="preserve">Сведения по неработающим займам, рассчитанным согласно международной практике и методологии АФН </t>
  </si>
  <si>
    <t xml:space="preserve">неработающие займы </t>
  </si>
  <si>
    <t>кредиты с просрочкой платежей свыше 90 дней</t>
  </si>
  <si>
    <t>Доля неработающих займов в кредитном портфеле (%)</t>
  </si>
  <si>
    <t>Доля кредитов с просрочкой платежей  свыше 90 дней в кредитном портфеле (%)</t>
  </si>
  <si>
    <t>……</t>
  </si>
  <si>
    <t>……...</t>
  </si>
  <si>
    <t xml:space="preserve">Межстрановое сравнение качества кредитов </t>
  </si>
  <si>
    <t>(неработающие займы к кредитам, в %)</t>
  </si>
  <si>
    <t xml:space="preserve">Болгария </t>
  </si>
  <si>
    <t xml:space="preserve">Чехия </t>
  </si>
  <si>
    <t>…</t>
  </si>
  <si>
    <t>Индонезия</t>
  </si>
  <si>
    <t>Малайзия</t>
  </si>
  <si>
    <t>Филиппины</t>
  </si>
  <si>
    <t>Источник: IMF (GSR  2008)</t>
  </si>
  <si>
    <t>Сформированные провизии по кредитному портфелю</t>
  </si>
  <si>
    <t>(млрд. тенге)</t>
  </si>
  <si>
    <t>Сформированные провизии</t>
  </si>
  <si>
    <t>Цены на жилье в среднем по 4-м ценам, тыс. тенге за 1 кв. м</t>
  </si>
  <si>
    <t>Примечание:* отношение доходности от инвестиций в недвижимость к ставке по срочным депозитам в тенге</t>
  </si>
  <si>
    <t>Ввод полезной площади за квартал, кв.м.</t>
  </si>
  <si>
    <t>Количество введённых в эксплуатацию квартир за квартал</t>
  </si>
  <si>
    <t>Покупка иностранной валюты, млн. долл.</t>
  </si>
  <si>
    <t>Индекс ликвидности</t>
  </si>
  <si>
    <t>Ипотечные займы под залог недвижимости (изм. в %)</t>
  </si>
  <si>
    <t xml:space="preserve">Объемы активов НПФ, взвешенных по типам риска </t>
  </si>
  <si>
    <t>Количество небанковских организаций</t>
  </si>
  <si>
    <t>Займы, выданные организациями, осуществляющими отдельные виды банковских операций юридическим и физическим лицам</t>
  </si>
  <si>
    <t>Структура кредитования небанковскими организациями</t>
  </si>
  <si>
    <t>Сведения об активах, обязательствах и  капитале ипотечных организаций</t>
  </si>
  <si>
    <t xml:space="preserve">Динамика ссудного портфеля  ипотечных организаций </t>
  </si>
  <si>
    <t xml:space="preserve">Поступление премий и выплат по классам страхования сопутствующих банковским операциям </t>
  </si>
  <si>
    <t>Отношение сформированных провизий к совокупному ссудному портфелю</t>
  </si>
  <si>
    <t xml:space="preserve">Источник: АФН </t>
  </si>
  <si>
    <t xml:space="preserve">Покрытие неработающих займов и кредитов с просрочкой  платежей свыше 90 дней сформированными провизиями </t>
  </si>
  <si>
    <t>Оценка потребителей*</t>
  </si>
  <si>
    <t>*Оценка потребителей производиться на основании опроса населения, и рассчитывается как отношение отрицательных ответов населения к положительным.</t>
  </si>
  <si>
    <t xml:space="preserve">Источник: НБРК, KASE                                             </t>
  </si>
  <si>
    <t>Динамика основных индикаторов рынка KASE</t>
  </si>
  <si>
    <t>Дата расчета индикатора</t>
  </si>
  <si>
    <t xml:space="preserve"> индекс KASE (Shares) - правая шкала</t>
  </si>
  <si>
    <t>индекс KASE_BY</t>
  </si>
  <si>
    <t>пунктов</t>
  </si>
  <si>
    <t>% годовых</t>
  </si>
  <si>
    <t>Цена акций на международном рынке</t>
  </si>
  <si>
    <t>АО "Народный Банк Казахстана"-USD</t>
  </si>
  <si>
    <t>Kazakhmys Plc-GBX (правая шкала)</t>
  </si>
  <si>
    <t>АО "Казкоммерцбанк"-USD</t>
  </si>
  <si>
    <t>Kazakhstan Kagazy Plc</t>
  </si>
  <si>
    <t>Средневзвешенная доходность (на внутреннем рынке)</t>
  </si>
  <si>
    <t>Средневзвешенная доходность банковских облигаций (правая шкала)</t>
  </si>
  <si>
    <t>Средневзвешенная доходность банковских акций</t>
  </si>
  <si>
    <t>Капитализация рынка акций, облигаций, ГЦБ</t>
  </si>
  <si>
    <t>За январь /
на 01.02.05</t>
  </si>
  <si>
    <t>За февраль /
на 01.03.05</t>
  </si>
  <si>
    <t>За март /
на 01.04.05</t>
  </si>
  <si>
    <t>Капитализация ГЦБ (правая шкала)</t>
  </si>
  <si>
    <t>01.10.08</t>
  </si>
  <si>
    <t>Просроченная задолженность по займам</t>
  </si>
  <si>
    <t>Доля просрочоной задолжности по банковским займам в кредитном портфеле   (в процентах)</t>
  </si>
  <si>
    <t>Сравнение темпов прироста просроченной задолженности по кредитному портфелю 
 и займам, выданным физическим лицам</t>
  </si>
  <si>
    <t>01.07.07</t>
  </si>
  <si>
    <t>Просроченная задолженность по займам, выданным физическим лицам</t>
  </si>
  <si>
    <t>Объем сделок на первичном и вторичном рынках акций и облигаций, за период (млн. тг.)</t>
  </si>
  <si>
    <t>Акции на первичном рынке (правая шкала)</t>
  </si>
  <si>
    <t>Облигации на первичном рынке (правая шкала)</t>
  </si>
  <si>
    <t>Акции на вторичном рынке</t>
  </si>
  <si>
    <t>Облигации на вторичном рынке</t>
  </si>
  <si>
    <t xml:space="preserve">Источник: KASE                                                                           </t>
  </si>
  <si>
    <t>ГЦБ Министерства финансов (KZT)</t>
  </si>
  <si>
    <t>Муниципальные ГЦБ (KZT/USD)</t>
  </si>
  <si>
    <t>Ноты Национального Банка (KZT)</t>
  </si>
  <si>
    <t>Динамика основных индикаторов состояния фондового рынка</t>
  </si>
  <si>
    <t>Ликвидность рынка акций</t>
  </si>
  <si>
    <t>Индекс уверенности (правая шкала)</t>
  </si>
  <si>
    <t>Отраслевая структура текущих затрат государственно бюджета Республики Казахстан за 9 месяцев 2008 года</t>
  </si>
  <si>
    <t>Отраслевая структура капитальных затрат государственно бюджета Республики Казахстан за 9 месяцев 2008 года</t>
  </si>
  <si>
    <t>7,2%</t>
  </si>
  <si>
    <t>11,2%</t>
  </si>
  <si>
    <t>7,3%</t>
  </si>
  <si>
    <t>6,6%</t>
  </si>
  <si>
    <r>
      <t>Утечка капитала</t>
    </r>
    <r>
      <rPr>
        <vertAlign val="super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 xml:space="preserve"> /Внешний товарооборот</t>
    </r>
    <r>
      <rPr>
        <vertAlign val="superscript"/>
        <sz val="10"/>
        <rFont val="Times New Roman"/>
        <family val="1"/>
        <charset val="204"/>
      </rPr>
      <t>6</t>
    </r>
  </si>
  <si>
    <r>
      <t xml:space="preserve">6 </t>
    </r>
    <r>
      <rPr>
        <sz val="10"/>
        <rFont val="Times New Roman"/>
        <family val="1"/>
        <charset val="204"/>
      </rPr>
      <t>Экспорт плюс импорт товаров и услуг</t>
    </r>
  </si>
  <si>
    <r>
      <t>7</t>
    </r>
    <r>
      <rPr>
        <sz val="10"/>
        <rFont val="Times New Roman"/>
        <family val="1"/>
        <charset val="204"/>
      </rPr>
      <t>Рассчитан как сумма краткосрочного внешнего долга и обслуживания долгосрочного внешнего долга.</t>
    </r>
  </si>
  <si>
    <r>
      <t>8</t>
    </r>
    <r>
      <rPr>
        <sz val="10"/>
        <rFont val="Times New Roman"/>
        <family val="1"/>
        <charset val="204"/>
      </rPr>
      <t>Рассчитаны как сумма предстоящих платежей по валовому внешнему долгу и вкладов населения в иностранной валюте.</t>
    </r>
  </si>
  <si>
    <r>
      <t>9</t>
    </r>
    <r>
      <rPr>
        <sz val="10"/>
        <rFont val="Times New Roman"/>
        <family val="1"/>
        <charset val="204"/>
      </rPr>
      <t>Рассчитаны как сумма валовых международных резервов (без учета золота) и активов Национального фонда.</t>
    </r>
  </si>
  <si>
    <r>
      <t>Международные резервы / Краткосрочный внешний долг</t>
    </r>
    <r>
      <rPr>
        <vertAlign val="superscript"/>
        <sz val="10"/>
        <rFont val="Times New Roman"/>
        <family val="1"/>
        <charset val="204"/>
      </rPr>
      <t>7</t>
    </r>
  </si>
  <si>
    <r>
      <t>Предстоящие платежи и вклады населения</t>
    </r>
    <r>
      <rPr>
        <vertAlign val="superscript"/>
        <sz val="10"/>
        <rFont val="Times New Roman"/>
        <family val="1"/>
        <charset val="204"/>
      </rPr>
      <t>8</t>
    </r>
    <r>
      <rPr>
        <sz val="10"/>
        <rFont val="Times New Roman"/>
        <family val="1"/>
        <charset val="204"/>
      </rPr>
      <t>/ Валовые международные резервы</t>
    </r>
    <r>
      <rPr>
        <vertAlign val="superscript"/>
        <sz val="10"/>
        <rFont val="Times New Roman"/>
        <family val="1"/>
        <charset val="204"/>
      </rPr>
      <t>9</t>
    </r>
    <r>
      <rPr>
        <sz val="10"/>
        <rFont val="Times New Roman"/>
        <family val="1"/>
        <charset val="204"/>
      </rPr>
      <t xml:space="preserve"> </t>
    </r>
  </si>
  <si>
    <t>Описательная статистика по перераспределению депозитов в банковской системе Казахстана</t>
  </si>
  <si>
    <t>Cумма пенсионных активов, взвешенных по общему процентному риску</t>
  </si>
  <si>
    <t xml:space="preserve">Сумма пенсионных активов, взвешенных по фондовому риску </t>
  </si>
  <si>
    <t>Cумма пенсионных активов, взвешенных по кредитному риску (правая шкала)</t>
  </si>
  <si>
    <t xml:space="preserve">Структура портфеля ценных бумаг НПФ </t>
  </si>
  <si>
    <t>на 01.10.2007</t>
  </si>
  <si>
    <t>на 01.10.2008</t>
  </si>
  <si>
    <t>Негосударственные ценные бумаги иностранных эмитентов</t>
  </si>
  <si>
    <t xml:space="preserve">Государственные ценные бумаги иностранных эмитентов </t>
  </si>
  <si>
    <t>Аффинированное золото</t>
  </si>
  <si>
    <t>Производные ценные бумаги</t>
  </si>
  <si>
    <t xml:space="preserve">Займы, выданные организациями, осуществляющими отдельные виды банковских операций юридическим и физическим лицам </t>
  </si>
  <si>
    <t>млн. тенге</t>
  </si>
  <si>
    <t>%</t>
  </si>
  <si>
    <t>Займы финансовым организациям</t>
  </si>
  <si>
    <t>Займы прочим юридическим лицам</t>
  </si>
  <si>
    <t>Займы физическим лицам</t>
  </si>
  <si>
    <t xml:space="preserve">Качество ссудного портфеля небанковских организаций </t>
  </si>
  <si>
    <t>Ипотеч орг</t>
  </si>
  <si>
    <t>ОООВБО</t>
  </si>
  <si>
    <t>Стандартные займы</t>
  </si>
  <si>
    <t>Сомнительные займы</t>
  </si>
  <si>
    <t>Безнадежные займы</t>
  </si>
  <si>
    <t>Коэффициент ROE</t>
  </si>
  <si>
    <t>Коэффициент ROA</t>
  </si>
  <si>
    <t>1.10.2006г.</t>
  </si>
  <si>
    <t>1.10.2007г.</t>
  </si>
  <si>
    <t>1.10.2008г.</t>
  </si>
  <si>
    <t>Доля высоколиквидных активов в общей сумме активов, в %</t>
  </si>
  <si>
    <t>Отношение краткосрочных активов к краткосрочным обязательствам</t>
  </si>
  <si>
    <t>Отношение обязательств к капиталу</t>
  </si>
  <si>
    <t>Капитал</t>
  </si>
  <si>
    <t xml:space="preserve">Отношение обязательств к капиталу </t>
  </si>
  <si>
    <t>Качество ссудного портфеля ипотечных организаций</t>
  </si>
  <si>
    <t>Качество ссудного портфеля небанковских организаций (на 1 октября 2008 года, в % к итогу)</t>
  </si>
  <si>
    <r>
      <t>1.07.2008г.</t>
    </r>
    <r>
      <rPr>
        <b/>
        <vertAlign val="superscript"/>
        <sz val="10"/>
        <rFont val="Times New Roman"/>
        <family val="1"/>
        <charset val="204"/>
      </rPr>
      <t xml:space="preserve"> </t>
    </r>
  </si>
  <si>
    <t>Динамика потоков платежей в платежных системах Казахстана</t>
  </si>
  <si>
    <t>9 мес. 2008</t>
  </si>
  <si>
    <t>Объем платежей, в млрд. тенге</t>
  </si>
  <si>
    <t>Количество платежей, в тыс.транзакций</t>
  </si>
  <si>
    <t>Динамика потоков платежей в МСПД</t>
  </si>
  <si>
    <t>Количество пользователей, в ед.</t>
  </si>
  <si>
    <t xml:space="preserve">Средняя сумма 1 платежа, в млн.тенге </t>
  </si>
  <si>
    <t>Динамика потоков платежей в Системе межбанковского клиринга</t>
  </si>
  <si>
    <t>Динамика показателей ликвидности в Межбанковской системе переводов денег</t>
  </si>
  <si>
    <t>Обороты пользователей в среднем 
за день,  в млрд. тенге</t>
  </si>
  <si>
    <t>Неисполненные платежи в Межбанковской системе переводов денег</t>
  </si>
  <si>
    <t>Количество, в ед.</t>
  </si>
  <si>
    <t>Сумма,  в млн. тенге</t>
  </si>
  <si>
    <t>133 890,1</t>
  </si>
  <si>
    <t>18 206,4</t>
  </si>
  <si>
    <t>8 995,1</t>
  </si>
  <si>
    <t>716,6</t>
  </si>
  <si>
    <t>48 088,6</t>
  </si>
  <si>
    <t>Количество пользователей, у которых наблюдались  факты неисполнения (отзыва) платежей, ед.</t>
  </si>
  <si>
    <t>Количество дней в году, в течение которого наблюдались факты неисполнения (отзыва) платежей, в ед.</t>
  </si>
  <si>
    <t>Динамика показателей ликвидности в Системе межбанковского клиринга</t>
  </si>
  <si>
    <t>Обороты пользователей в среднем за день, в млрд.тенге</t>
  </si>
  <si>
    <t>Средняя сумма чистой позиции пользователей (СЧПП), в млрд. тенге</t>
  </si>
  <si>
    <t>Аннулированные платежи в Системе межбанковского клиринга</t>
  </si>
  <si>
    <t>392,0</t>
  </si>
  <si>
    <t>515,0</t>
  </si>
  <si>
    <t>164,0</t>
  </si>
  <si>
    <t>141,0</t>
  </si>
  <si>
    <t>156,0</t>
  </si>
  <si>
    <t>Сумма, в млн. тенге</t>
  </si>
  <si>
    <t>57,9</t>
  </si>
  <si>
    <t>107,4</t>
  </si>
  <si>
    <t>27,8</t>
  </si>
  <si>
    <t>44,9</t>
  </si>
  <si>
    <t>83,9</t>
  </si>
  <si>
    <t>Количество пользователей, у которых наблюдались  факты аннулирования платежей, в ед.</t>
  </si>
  <si>
    <t>Количество дней в году, в течение которого наблюдались факты аннулирования платежей, в ед.</t>
  </si>
  <si>
    <t xml:space="preserve">Источник: МФ    </t>
  </si>
  <si>
    <t xml:space="preserve">    Источник: МФ</t>
  </si>
  <si>
    <t>Отраслевая структура текущих затрат за 9 месяцев 2008 года</t>
  </si>
  <si>
    <t>Индексы цен (% в годовом выражении)</t>
  </si>
  <si>
    <t>к  содержанию</t>
  </si>
  <si>
    <t>Бокс 2_График 1</t>
  </si>
  <si>
    <r>
      <t>Общественный порядок</t>
    </r>
    <r>
      <rPr>
        <vertAlign val="superscript"/>
        <sz val="9"/>
        <rFont val="Times New Roman"/>
        <family val="1"/>
        <charset val="204"/>
      </rPr>
      <t xml:space="preserve">  </t>
    </r>
  </si>
  <si>
    <r>
      <t>Транспорт и коммуникации</t>
    </r>
    <r>
      <rPr>
        <vertAlign val="superscript"/>
        <sz val="9"/>
        <rFont val="Times New Roman"/>
        <family val="1"/>
        <charset val="204"/>
      </rPr>
      <t xml:space="preserve">   </t>
    </r>
    <r>
      <rPr>
        <sz val="9"/>
        <rFont val="Times New Roman"/>
        <family val="1"/>
        <charset val="204"/>
      </rPr>
      <t xml:space="preserve">                                                                            </t>
    </r>
  </si>
  <si>
    <t>Отраслевая структура капитальных затрат за 9 месяцев 2008 года</t>
  </si>
  <si>
    <t>Индикаторы</t>
  </si>
  <si>
    <t>Формат</t>
  </si>
  <si>
    <t>Значение на 3 кв. 2007</t>
  </si>
  <si>
    <t>Наличие сигнала</t>
  </si>
  <si>
    <t>Значение на  3 кв. 2008</t>
  </si>
  <si>
    <t>Сектор государственных финансов</t>
  </si>
  <si>
    <t>↑</t>
  </si>
  <si>
    <t xml:space="preserve">Баланс гос. бюджета/ВВП </t>
  </si>
  <si>
    <t>абс. знач-е</t>
  </si>
  <si>
    <t>нет</t>
  </si>
  <si>
    <t>есть</t>
  </si>
  <si>
    <t>Государственный долг/ВВП</t>
  </si>
  <si>
    <t xml:space="preserve">Государственные расходы/ВВП </t>
  </si>
  <si>
    <t>Финансовый сектор</t>
  </si>
  <si>
    <t xml:space="preserve">Инфляция </t>
  </si>
  <si>
    <t>% год к году</t>
  </si>
  <si>
    <t>Денежный мультипликатор</t>
  </si>
  <si>
    <t xml:space="preserve">Денежная масса </t>
  </si>
  <si>
    <t>↑ или &lt; 0</t>
  </si>
  <si>
    <t xml:space="preserve">Кредиты экономике / ВВП </t>
  </si>
  <si>
    <t>↓</t>
  </si>
  <si>
    <t>Депозиты БВУ (в реальном выражении)</t>
  </si>
  <si>
    <t>Внешний сектор</t>
  </si>
  <si>
    <t xml:space="preserve">Баланс счета текущих операций / ВВП </t>
  </si>
  <si>
    <t>(ИПИ + баланс счета текущих операций) / ВВП</t>
  </si>
  <si>
    <t xml:space="preserve">Реальный эффективный обменный курс </t>
  </si>
  <si>
    <t>отклон-е от тренда</t>
  </si>
  <si>
    <t>Условия торговли</t>
  </si>
  <si>
    <t xml:space="preserve">Валовый внешний долг / ВВП </t>
  </si>
  <si>
    <t>Валовый внешний долг / Экспорт товаров и услуг</t>
  </si>
  <si>
    <t>Достаточность резервов</t>
  </si>
  <si>
    <t>Международные резервы / Импорт</t>
  </si>
  <si>
    <t>Национальный фонд / Государственные расходы</t>
  </si>
  <si>
    <r>
      <t>1</t>
    </r>
    <r>
      <rPr>
        <sz val="10"/>
        <rFont val="Times New Roman"/>
        <family val="1"/>
        <charset val="204"/>
      </rPr>
      <t>Индикаторы, в которых используются показатели за период, например, баланс государственного бюджета, текущий счет и т.д., рассчитаны в годовом выражении и могут отличаться от официальных данных.</t>
    </r>
  </si>
  <si>
    <t xml:space="preserve">Операции рефинансирования по специальным условиям </t>
  </si>
  <si>
    <t>Цены на основные металлы и природный газ</t>
  </si>
  <si>
    <t>Цены на основные металлы и  природный газ</t>
  </si>
  <si>
    <t>Относительные параметры уязвимости развивающихся стран (по состоянию на 2 квартал 2008 года,  в годовом выражении)</t>
  </si>
  <si>
    <t xml:space="preserve">Транспорт и коммуникации                                                                     </t>
  </si>
  <si>
    <t>Промышленное производство (отклонение изменения по отношению к предыдущему периоду прошлого года (%) от среднего значения по промышленности, по состоянию на конец сентября 2008 года</t>
  </si>
  <si>
    <t>12.03.2007</t>
  </si>
  <si>
    <t>13.03.2007</t>
  </si>
  <si>
    <t>14.03.2007</t>
  </si>
  <si>
    <t>15.03.2007</t>
  </si>
  <si>
    <t>16.03.2007</t>
  </si>
  <si>
    <t>19.03.2007</t>
  </si>
  <si>
    <t>20.03.2007</t>
  </si>
  <si>
    <t>21.03.2007</t>
  </si>
  <si>
    <t>22.03.2007</t>
  </si>
  <si>
    <t>23.03.2007</t>
  </si>
  <si>
    <t>26.03.2007</t>
  </si>
  <si>
    <t>27.03.2007</t>
  </si>
  <si>
    <t>28.03.2007</t>
  </si>
  <si>
    <t>29.03.2007</t>
  </si>
  <si>
    <t>30.03.2007</t>
  </si>
  <si>
    <t>02.04.2007</t>
  </si>
  <si>
    <t>03.04.2007</t>
  </si>
  <si>
    <t>04.04.2007</t>
  </si>
  <si>
    <t>05.04.2007</t>
  </si>
  <si>
    <t>09.04.2007</t>
  </si>
  <si>
    <t>10.04.2007</t>
  </si>
  <si>
    <t>11.04.2007</t>
  </si>
  <si>
    <t>12.04.2007</t>
  </si>
  <si>
    <t>17.04.2007</t>
  </si>
  <si>
    <t>23.04.2007</t>
  </si>
  <si>
    <t>24.04.2007</t>
  </si>
  <si>
    <t>25.04.2007</t>
  </si>
  <si>
    <t>26.04.2007</t>
  </si>
  <si>
    <t>27.04.2007</t>
  </si>
  <si>
    <t>02.05.2007</t>
  </si>
  <si>
    <t>03.05.2007</t>
  </si>
  <si>
    <t>04.05.2007</t>
  </si>
  <si>
    <t>07.05.2007</t>
  </si>
  <si>
    <t>10.05.2007</t>
  </si>
  <si>
    <t>14.05.2007</t>
  </si>
  <si>
    <t>15.05.2007</t>
  </si>
  <si>
    <t>17.05.2007</t>
  </si>
  <si>
    <t>18.05.2007</t>
  </si>
  <si>
    <t>21.05.2007</t>
  </si>
  <si>
    <t>22.05.2007</t>
  </si>
  <si>
    <t>24.05.2007</t>
  </si>
  <si>
    <r>
      <t xml:space="preserve">* </t>
    </r>
    <r>
      <rPr>
        <i/>
        <sz val="9"/>
        <rFont val="Times New Roman"/>
        <family val="1"/>
        <charset val="204"/>
      </rPr>
      <t>С 01.07.2008 года введены новые коэффициенты срочной и валютной ликвидности до 7 дней, а также изменение подхода к расчету коэффициентов срочной и срочной валютной ликвидности до 30 и 90 дней</t>
    </r>
  </si>
  <si>
    <t xml:space="preserve">Валютная нетто-позиция БВУ </t>
  </si>
  <si>
    <t>01.10.2001</t>
  </si>
  <si>
    <t>Отношение позиции к резервам</t>
  </si>
  <si>
    <t>Отношение позиции к капиталу</t>
  </si>
  <si>
    <t>*Нормативное значение составляет 25% от расчетного собственного капитал</t>
  </si>
  <si>
    <t>Валютная нетто-позиция БВУ</t>
  </si>
  <si>
    <t>График 5.3.3</t>
  </si>
  <si>
    <t>График 5.3.4</t>
  </si>
  <si>
    <t>График 5.3.5</t>
  </si>
  <si>
    <t>Соотношение активов в иностранной валюте к обязательствам в иностранной  валюте</t>
  </si>
  <si>
    <t>до востребования</t>
  </si>
  <si>
    <t>до 1 месяца</t>
  </si>
  <si>
    <t>от 1 до 3 месяцев</t>
  </si>
  <si>
    <t>от 3 месяцев до 6 месяцев</t>
  </si>
  <si>
    <t>от 6 месяцев до 1 года</t>
  </si>
  <si>
    <t>Свыше 1 года</t>
  </si>
  <si>
    <t>Всего</t>
  </si>
  <si>
    <t>Соотношение активов в иностранной валюте к обязательствам в иностранной валюте</t>
  </si>
  <si>
    <t>(коэффициент)</t>
  </si>
  <si>
    <t>Величина разрыва между активами и обязательствами БВУ по срокам платежа, оставшимся до погашения</t>
  </si>
  <si>
    <t xml:space="preserve">Активы и обязательства БВУ по срокам платежа, оставшимся до погашения </t>
  </si>
  <si>
    <t>на 01.10.2008 года</t>
  </si>
  <si>
    <t>Обязательства</t>
  </si>
  <si>
    <t>Величина разрыва между активами и обязательствами</t>
  </si>
  <si>
    <t>Кумулятивный ГЭП</t>
  </si>
  <si>
    <t>Динамика коэффициентов ликвидности</t>
  </si>
  <si>
    <t>01.08.08*</t>
  </si>
  <si>
    <t>К-т текущей ликвидности k-4 (min = 0,3)</t>
  </si>
  <si>
    <t>К-т краткосроч.ликвидности k-5 (min = 0,5)</t>
  </si>
  <si>
    <t>Коэффициент ликвидности k4-1 (min = 1)</t>
  </si>
  <si>
    <t>Коэффициент ликвидности k4-2  (min = 0,9)</t>
  </si>
  <si>
    <t>Коэффициент ликвидности k4-3  (min = 0,8)</t>
  </si>
  <si>
    <t>* с 1июля 2008 года введены новые коэффициенты валютной ликвидности БВУ</t>
  </si>
  <si>
    <r>
      <t>3</t>
    </r>
    <r>
      <rPr>
        <sz val="10"/>
        <rFont val="Times New Roman"/>
        <family val="1"/>
        <charset val="204"/>
      </rPr>
      <t>Пороговый уровень рассчитан как среднее значение за 2000-2005 годы, скорректированное на одно стандартное отклонение. Согласно системе индикаторов раннего оповещения временной лаг для выявления сигнала показателя должен составлять от 12 до 24 месяцев.</t>
    </r>
  </si>
  <si>
    <r>
      <t>4</t>
    </r>
    <r>
      <rPr>
        <sz val="10"/>
        <rFont val="Times New Roman"/>
        <family val="1"/>
        <charset val="204"/>
      </rPr>
      <t>Пороговый уровень рассчитан как среднее значение за 2000-2006 годы, скорректированное на одно стандартное отклонение.</t>
    </r>
  </si>
  <si>
    <r>
      <t>5</t>
    </r>
    <r>
      <rPr>
        <sz val="10"/>
        <rFont val="Times New Roman"/>
        <family val="1"/>
        <charset val="204"/>
      </rPr>
      <t>Ошибки и пропуски плюс краткосрочный капитал.</t>
    </r>
  </si>
  <si>
    <t>Обратное РЕПО</t>
  </si>
  <si>
    <t>Своп</t>
  </si>
  <si>
    <t>Своп под МРТ</t>
  </si>
  <si>
    <t>Досрочный выкуп нот НБРК</t>
  </si>
  <si>
    <t>Совокупные объёмы предоставления ликвидности в национальной валюте</t>
  </si>
  <si>
    <t>Валютный Своп (правая ось)</t>
  </si>
  <si>
    <t>График 7.2.1</t>
  </si>
  <si>
    <t>График 7.2.2</t>
  </si>
  <si>
    <t>График 7.2.3</t>
  </si>
  <si>
    <t>Сравнение динамик активов и МРТ</t>
  </si>
  <si>
    <t>Динамика резервных активов</t>
  </si>
  <si>
    <t>Динамика минимальных резервных активов</t>
  </si>
  <si>
    <t>Превышения резервных активов над МРТ</t>
  </si>
  <si>
    <t>Превышения резервных активов над МРТ (в % МРТ)</t>
  </si>
  <si>
    <t>Параметры ссудного портфеля КИК</t>
  </si>
  <si>
    <t>1 кв. 2007</t>
  </si>
  <si>
    <t>2 кв. 2007</t>
  </si>
  <si>
    <t>3 кв. 2007</t>
  </si>
  <si>
    <t>1 кв. 2008</t>
  </si>
  <si>
    <t>2 кв. 2008</t>
  </si>
  <si>
    <t>3 кв. 2008</t>
  </si>
  <si>
    <t>Безнадёжные</t>
  </si>
  <si>
    <t>Кредитный портфель</t>
  </si>
  <si>
    <t>Совокупный объём провизий</t>
  </si>
  <si>
    <t>Совокупная стоимость обеспечения</t>
  </si>
  <si>
    <t>Кредитный портфель/обеспечение</t>
  </si>
  <si>
    <t>Провизии/кредитный портфель</t>
  </si>
  <si>
    <t>Объёмы обратного выкупа</t>
  </si>
  <si>
    <t>Источник: КИК</t>
  </si>
  <si>
    <t>График 7.2.4</t>
  </si>
  <si>
    <t>График 2.4.1</t>
  </si>
  <si>
    <t>График 2.4.2</t>
  </si>
  <si>
    <t>График 2.4.3</t>
  </si>
  <si>
    <t>Бокс 4_График 1</t>
  </si>
  <si>
    <t>Бокс 4_График 2</t>
  </si>
  <si>
    <t>Бокс 4_График 3</t>
  </si>
  <si>
    <t>Бокс 4_График 4</t>
  </si>
  <si>
    <t>График 2.4.4</t>
  </si>
  <si>
    <t>Кредиты кредитных организаций</t>
  </si>
  <si>
    <t>Кредиты микрокредитных организаций</t>
  </si>
  <si>
    <t>Другие обязательства</t>
  </si>
  <si>
    <t>Структура банковских займов населения, млрд.тг., за период</t>
  </si>
  <si>
    <t xml:space="preserve">На потребительские цели </t>
  </si>
  <si>
    <t>На предпринимательские цели, в т.ч. ипотека</t>
  </si>
  <si>
    <t xml:space="preserve">Источник: НБРК                                                                                   </t>
  </si>
  <si>
    <t xml:space="preserve">Структура небанковских* займов населения млрд. тг., </t>
  </si>
  <si>
    <t>На потребительские цели:</t>
  </si>
  <si>
    <t>На предпринимательские цели, в том числе ипотека:</t>
  </si>
  <si>
    <t xml:space="preserve">*  Кредитные товарищества и микрокредитные  организации      </t>
  </si>
  <si>
    <t xml:space="preserve">Источник: НБРК               </t>
  </si>
  <si>
    <t>Оценка потребителей</t>
  </si>
  <si>
    <t>на конец периода, %</t>
  </si>
  <si>
    <t>2006_1</t>
  </si>
  <si>
    <t>2006_2</t>
  </si>
  <si>
    <t>2006_3</t>
  </si>
  <si>
    <t>2006_4</t>
  </si>
  <si>
    <t>2007_1</t>
  </si>
  <si>
    <t>2007_2</t>
  </si>
  <si>
    <t>2007_3</t>
  </si>
  <si>
    <t>2007_4</t>
  </si>
  <si>
    <t>2008_1</t>
  </si>
  <si>
    <t>2008_2</t>
  </si>
  <si>
    <t>2008_3</t>
  </si>
  <si>
    <t>Индекс ощущений потребителей</t>
  </si>
  <si>
    <t>Индекс экономического климата</t>
  </si>
  <si>
    <t>Индекс желания покупать</t>
  </si>
  <si>
    <r>
      <t>Структура обязательств домашних хозяйств, млрд.тг</t>
    </r>
    <r>
      <rPr>
        <sz val="12"/>
        <color indexed="18"/>
        <rFont val="Times New Roman"/>
        <family val="1"/>
        <charset val="204"/>
      </rPr>
      <t>.</t>
    </r>
  </si>
  <si>
    <t>Динамика цен на рынке недвижимости</t>
  </si>
  <si>
    <t>4. кв. 2007</t>
  </si>
  <si>
    <t>4 кв. 2007</t>
  </si>
  <si>
    <t>Цены на жильё, в среднем по Казахстану</t>
  </si>
  <si>
    <t>Цены на жильё, г. Астана</t>
  </si>
  <si>
    <t>Цены на жильё, г. Алматы</t>
  </si>
  <si>
    <t>%ное изменение цен на жилье, к соответствующему периоду предыдущего года</t>
  </si>
  <si>
    <t>Изменение цен на жильё, в среднем по Казахстану, y-o-y</t>
  </si>
  <si>
    <t>Изменение цен на жильё, г. Астана, y-o-y</t>
  </si>
  <si>
    <t>Изменение цен на жильё, г. Алматы, y-o-y</t>
  </si>
  <si>
    <t>Факторы дисбаланса ценообразования на рынке жилья</t>
  </si>
  <si>
    <t>4 кв. 2006</t>
  </si>
  <si>
    <t>Продажа нового типового жилья, тыс. тенге за 1кв.м (на конец квартала)</t>
  </si>
  <si>
    <t>Республика Казахстан</t>
  </si>
  <si>
    <t>Астана</t>
  </si>
  <si>
    <t>Алматы</t>
  </si>
  <si>
    <t>28.04.2008</t>
  </si>
  <si>
    <t>Литва</t>
  </si>
  <si>
    <t>[1] В связи с изменениями форм государственной статистической отчетности АРКС, исключающими предоставление показателей баланса малыми предприятиями на квартальной основе, расчет большинства индикаторов финансовой устойчивости на агрегированном уровне невозможен.</t>
  </si>
  <si>
    <t>Cрочные и условные вклады до 700 тыс. тенге всего, тыс. тенге</t>
  </si>
  <si>
    <t>Cрочные и условные вклады свыше 700 тыс. всего, тыс. тенге</t>
  </si>
  <si>
    <t>на конец периода</t>
  </si>
  <si>
    <t>05.06.2008</t>
  </si>
  <si>
    <t>06.06.2008</t>
  </si>
  <si>
    <t>10.06.2008</t>
  </si>
  <si>
    <t>11.06.2008</t>
  </si>
  <si>
    <t>16.06.2008</t>
  </si>
  <si>
    <t>17.06.2008</t>
  </si>
  <si>
    <t>18.06.2008</t>
  </si>
  <si>
    <t>19.06.2008</t>
  </si>
  <si>
    <t>20.06.2008</t>
  </si>
  <si>
    <t>23.06.2008</t>
  </si>
  <si>
    <t>24.06.2008</t>
  </si>
  <si>
    <t>25.06.2008</t>
  </si>
  <si>
    <t>26.06.2008</t>
  </si>
  <si>
    <t>27.06.2008</t>
  </si>
  <si>
    <t>30.06.2008</t>
  </si>
  <si>
    <t>01.07.2008</t>
  </si>
  <si>
    <t>02.07.2008</t>
  </si>
  <si>
    <t>03.07.2008</t>
  </si>
  <si>
    <t>08.07.2008</t>
  </si>
  <si>
    <t>09.07.2008</t>
  </si>
  <si>
    <t>10.07.2008</t>
  </si>
  <si>
    <t>Срочные и условные вклады</t>
  </si>
  <si>
    <t>Остатки денег на текущих счетах (с учетом остатков денег на карт-счетах)</t>
  </si>
  <si>
    <t>Доля вкладов в ин. валюте</t>
  </si>
  <si>
    <t>Источник: НБРК, КФГД,  АФН</t>
  </si>
  <si>
    <t>Кредиты/Депозиты</t>
  </si>
  <si>
    <t>Показатели</t>
  </si>
  <si>
    <t>Отношение крединого портфеля к вкладам клиентов</t>
  </si>
  <si>
    <t>* без учета вкладов дочерних организаций специального назначения</t>
  </si>
  <si>
    <t>Казахстанские БВУ в сравнении с банками других стран: (кредиты / депозиты)</t>
  </si>
  <si>
    <t>Аргентина</t>
  </si>
  <si>
    <t>Источники: национальные источники, рейтинговые агентства, АФН (по странам данные 2007 – 2008 гг., по Казахстану - на 01.10.2008г.)</t>
  </si>
  <si>
    <t>Доля обязательств банков перед БВУ в совокупных обязательствах</t>
  </si>
  <si>
    <t>Доля требований банков к БВУ в совокупных активах</t>
  </si>
  <si>
    <t>Доля займов полученных от БВУ в обязательствах банков перед БВУ</t>
  </si>
  <si>
    <t>Доля займов выданных банками БВУ в требованиях банков к БВУ</t>
  </si>
  <si>
    <t>Нераспределенный чистый доход</t>
  </si>
  <si>
    <t>Субординированный долг</t>
  </si>
  <si>
    <t>Капитал 3-го уровня</t>
  </si>
  <si>
    <t>Всего расчетный собственный капитал</t>
  </si>
  <si>
    <t>Структура капитала 1 уровня (в %)</t>
  </si>
  <si>
    <t>Капитал 1 уровня (правая шкала)</t>
  </si>
  <si>
    <t>Уставный капитал, включаемый в расчет капитала 1 уровня  (правая шкала)</t>
  </si>
  <si>
    <t>Резервный капитал</t>
  </si>
  <si>
    <t xml:space="preserve">Нераспределенный чистый доход (непокрытый убыток) </t>
  </si>
  <si>
    <t>Коэффициенты достаточности собственного капитала</t>
  </si>
  <si>
    <t>k1 (min = 0,06)</t>
  </si>
  <si>
    <t>k2  (min = 0,12)</t>
  </si>
  <si>
    <t>Межстрановое сравнение достаточности собственного капитала БВУ</t>
  </si>
  <si>
    <t>(отношение регуляторного собственного капитала к активам, взвешенным по степени риска (k2), в %)</t>
  </si>
  <si>
    <t>Показатели адекватности собственного капитала банковского сектора</t>
  </si>
  <si>
    <t>Отношение расчетного собственного капитала к ссудному портфелю</t>
  </si>
  <si>
    <t>Отношение расчетного собственного капитала к сомнительным кредитам</t>
  </si>
  <si>
    <t>Отношение расчетного собственного капитала к безнадежным кредитам (правая шкала)</t>
  </si>
  <si>
    <t>Отношение расчетного собственного капитала к провизиям (правая шкала)</t>
  </si>
  <si>
    <t>Источник:  АФН</t>
  </si>
  <si>
    <t>Таблица 5.5.2</t>
  </si>
  <si>
    <t>Таблица 6.1.1.1</t>
  </si>
  <si>
    <t>Поступление премий и выплат по классам страхования сопутствующих банковским операциям (в тыс. тенге)</t>
  </si>
  <si>
    <t>График 6.1.1.4</t>
  </si>
  <si>
    <t>Распределение страховых премий по договорам страхования банковских рисков
 по классам страхования</t>
  </si>
  <si>
    <t>Таблица 6.1.1.2</t>
  </si>
  <si>
    <t>Концентрация страховых организаций, крупными участниками которых являются банки второго уровня (в %)</t>
  </si>
  <si>
    <t>Динамика чистой прибыли страховых организаций (в млрд. тенге)</t>
  </si>
  <si>
    <t>График 6.1.3.7</t>
  </si>
  <si>
    <t>Пенсионные накопления НПФ и инвестиционный доход (млрд.тенге)</t>
  </si>
  <si>
    <t>Таблица 6.2.1</t>
  </si>
  <si>
    <t xml:space="preserve">Динамика изменения инвестированных пенсионных активов и «чистого» инвестиционного дохода (млрд. тенге) </t>
  </si>
  <si>
    <t>График 6.2.4</t>
  </si>
  <si>
    <t>График 6.2.5</t>
  </si>
  <si>
    <t>Объемы активов НПФ, взвешенных по типам риска (млрд. тенге)</t>
  </si>
  <si>
    <t>График 6.2.6</t>
  </si>
  <si>
    <t>Структура портфеля ценных бумаг НПФ</t>
  </si>
  <si>
    <t>Количество небанковских организаций (ед.)</t>
  </si>
  <si>
    <t>Займы, выданные организациями, осуществляющими отдельные виды банковских операций юридическим и физическим лицам (млрд. тенге)</t>
  </si>
  <si>
    <t>Структура кредитования небанковскими организациями (в % к итогу)</t>
  </si>
  <si>
    <t>График 6.3.3</t>
  </si>
  <si>
    <t>Качество ссудного портфеля небанковских организаций</t>
  </si>
  <si>
    <t>График 6.3.4</t>
  </si>
  <si>
    <t>Показатели доходности организаций, осуществляющих отдельные виды банковских операций</t>
  </si>
  <si>
    <t>Таблица 6.3.2</t>
  </si>
  <si>
    <t>График 6.3.5</t>
  </si>
  <si>
    <t>Сведения об активах, обязательствах и  капитале ипотечных организаций (млрд. тенге)</t>
  </si>
  <si>
    <t>График 6.3.6</t>
  </si>
  <si>
    <t>Динамика ссудного портфеля  ипотечных организаций (млрд. тенге)</t>
  </si>
  <si>
    <t>График 6.3.7</t>
  </si>
  <si>
    <t>Качество ссудного портфеля  ипотечных организаций</t>
  </si>
  <si>
    <t>График 6.3.8</t>
  </si>
  <si>
    <t>Показатели доходности ипотечных организаций</t>
  </si>
  <si>
    <t>Распределение страховых премий по отраслям страхования</t>
  </si>
  <si>
    <t xml:space="preserve"> 01.01.2007</t>
  </si>
  <si>
    <t xml:space="preserve"> 01.01.2008</t>
  </si>
  <si>
    <t>Общее страхование</t>
  </si>
  <si>
    <t>Страхование жизни</t>
  </si>
  <si>
    <t>Структура поступивших страховых премий (в млн. тенге)*</t>
  </si>
  <si>
    <t>(в млн. тенге)</t>
  </si>
  <si>
    <t>Обязательное страхование</t>
  </si>
  <si>
    <t>Добровольное личное страхование</t>
  </si>
  <si>
    <t>Добровольное имущественное страхование</t>
  </si>
  <si>
    <t xml:space="preserve">* страховые премии по договорам страхования и перестрахования. </t>
  </si>
  <si>
    <t>Структура поступивших страховых премий (в млн. тенге)</t>
  </si>
  <si>
    <t>Структура страховых выплат (в млн. тенге)</t>
  </si>
  <si>
    <t xml:space="preserve">Наименование классов </t>
  </si>
  <si>
    <t>Премии/ Выплаты</t>
  </si>
  <si>
    <t>Страхование автомобильного транспорта</t>
  </si>
  <si>
    <t>Премии</t>
  </si>
  <si>
    <t>Выплаты</t>
  </si>
  <si>
    <t>Страхование имущества</t>
  </si>
  <si>
    <t>Страхование гражданско-правовой ответственности</t>
  </si>
  <si>
    <t xml:space="preserve"> Страхование займов </t>
  </si>
  <si>
    <t>нет данных</t>
  </si>
  <si>
    <t xml:space="preserve"> Страхование гарантий и поручительств </t>
  </si>
  <si>
    <t xml:space="preserve"> Страхование от прочих финансовых убытков* </t>
  </si>
  <si>
    <t>2 206 532</t>
  </si>
  <si>
    <t>4 364 785</t>
  </si>
  <si>
    <t>31 414 530</t>
  </si>
  <si>
    <t>31 717 632</t>
  </si>
  <si>
    <t>42 241 808</t>
  </si>
  <si>
    <t>Источник: Thomson Financial Ltd. (DataStream), сайты  национальных статистических агентств</t>
  </si>
  <si>
    <t xml:space="preserve"> Источник: МВФ</t>
  </si>
  <si>
    <t>Уровень инфляции в различных странах мира</t>
  </si>
  <si>
    <t>Источник: МВФ</t>
  </si>
  <si>
    <t>*- прогноз</t>
  </si>
  <si>
    <t>Объем убытков и списаний (млрд. долл. США) по состоянию на конец августа 2008 года</t>
  </si>
  <si>
    <t>Страны и регионы</t>
  </si>
  <si>
    <t>Источник: Казначейство США. «Report on Foreign Portfolio  holdings of U.S. Securities», апрель 2008 годz</t>
  </si>
  <si>
    <r>
      <t>Инвестиции основны</t>
    </r>
    <r>
      <rPr>
        <sz val="10"/>
        <color indexed="8"/>
        <rFont val="Times New Roman"/>
        <family val="1"/>
        <charset val="204"/>
      </rPr>
      <t xml:space="preserve">х </t>
    </r>
    <r>
      <rPr>
        <b/>
        <sz val="10"/>
        <color indexed="8"/>
        <rFont val="Times New Roman"/>
        <family val="1"/>
        <charset val="204"/>
      </rPr>
      <t xml:space="preserve">стран-инвесторов в долгосрочные ценные бумаги США,  обеспеченные активам (на 31.06.2007 года)     </t>
    </r>
  </si>
  <si>
    <t xml:space="preserve"> Доля иностранных официальных  институтов в долгосрочных ценных бумагах  США</t>
  </si>
  <si>
    <t>Наименование</t>
  </si>
  <si>
    <t>Источник: сайты центральных банков, Thomson Financial Ltd. (DataStream)</t>
  </si>
  <si>
    <t>Кредиты экономике (изменение к  соответствующему  периоду прошлого года)</t>
  </si>
  <si>
    <t>Короткая валютная позиция / располагаемый доход</t>
  </si>
  <si>
    <t>Инвестиционный доход (с нарастанием)</t>
  </si>
  <si>
    <t>Организации</t>
  </si>
  <si>
    <t>Источник:Thomson Financial Ltd. (DataStream)</t>
  </si>
  <si>
    <r>
      <t>Источник: Thomson Financial Ltd. (DataStream), МВФ</t>
    </r>
    <r>
      <rPr>
        <sz val="9"/>
        <rFont val="Times New Roman"/>
        <family val="1"/>
        <charset val="204"/>
      </rPr>
      <t xml:space="preserve"> </t>
    </r>
  </si>
  <si>
    <t>Источник: Thomson Financial Ltd. (DataStream)</t>
  </si>
  <si>
    <t xml:space="preserve">Источник: консенсус-прогноз   инвестиционных банков по материалам РБК Консалтинг, данные Ренессанс Капитал, МВФ, Мировой Банк, информационные материалы www.cbonds.ru, www.forexpf.ru. </t>
  </si>
  <si>
    <t>Статьи бюджета</t>
  </si>
  <si>
    <t xml:space="preserve"> *Финансовые активы включают денежные средства и эквиваленты, финансовые инвестиции и дебиторскую задолженность</t>
  </si>
  <si>
    <t xml:space="preserve"> **Соотношение краткосрочных активов и обязательств в иностранной валюте</t>
  </si>
  <si>
    <r>
      <t>Структура обязательств домашних хозяйств, млрд.тг</t>
    </r>
    <r>
      <rPr>
        <sz val="12"/>
        <rFont val="Times New Roman"/>
        <family val="1"/>
        <charset val="204"/>
      </rPr>
      <t>.</t>
    </r>
  </si>
  <si>
    <t>Профессиональные участники РЦБ</t>
  </si>
  <si>
    <t>Накопительные пенсионные фонды</t>
  </si>
  <si>
    <t>Ипотечные компании</t>
  </si>
  <si>
    <t>Небанковские организации</t>
  </si>
  <si>
    <t>Источник: АФН</t>
  </si>
  <si>
    <t>Институциональная структура финансового сектора</t>
  </si>
  <si>
    <t xml:space="preserve"> (количество финансовых институтов)</t>
  </si>
  <si>
    <t>Страховые Актуарии</t>
  </si>
  <si>
    <t>Профессиональные участники РЦБ *, в том числе:</t>
  </si>
  <si>
    <t>Брокеры-дилеры</t>
  </si>
  <si>
    <t>Регистраторы</t>
  </si>
  <si>
    <t>ООИУПА</t>
  </si>
  <si>
    <t>УИП</t>
  </si>
  <si>
    <t>Кастодианы</t>
  </si>
  <si>
    <t>Трансфер-агенты</t>
  </si>
  <si>
    <t>Организаторы торгов</t>
  </si>
  <si>
    <t>Ипотечные организации</t>
  </si>
  <si>
    <t>Организации, осуществляющие отдельные виды банковских операций</t>
  </si>
  <si>
    <t xml:space="preserve"> в том числе инвестиционные компании</t>
  </si>
  <si>
    <t>* Количество выданных лицензий</t>
  </si>
  <si>
    <t xml:space="preserve">Изменение доли в активах финансового сектора  01.01.2005 - 01.10.2008 </t>
  </si>
  <si>
    <t>(в процентных пунктах)</t>
  </si>
  <si>
    <t>Изм.</t>
  </si>
  <si>
    <t>График 4.2.3</t>
  </si>
  <si>
    <t>(в процентах, по состоянию на 1 октября 2008 года)</t>
  </si>
  <si>
    <t>Иные инвесторы</t>
  </si>
  <si>
    <t>Облигации, приобретенные страховыми организациями</t>
  </si>
  <si>
    <t>BBB-/Negative</t>
  </si>
  <si>
    <r>
      <t xml:space="preserve">Источник: </t>
    </r>
    <r>
      <rPr>
        <i/>
        <sz val="10"/>
        <rFont val="Times New Roman"/>
        <family val="1"/>
        <charset val="204"/>
      </rPr>
      <t>Thomson Financial Ltd. (DataStream)</t>
    </r>
  </si>
  <si>
    <t xml:space="preserve">EMBI+спрэд по странам и регионам   </t>
  </si>
  <si>
    <t xml:space="preserve"> Региональные субиндексы MSCI    </t>
  </si>
  <si>
    <r>
      <t xml:space="preserve">Источник: </t>
    </r>
    <r>
      <rPr>
        <i/>
        <sz val="10"/>
        <rFont val="Times New Roman"/>
        <family val="1"/>
        <charset val="204"/>
      </rPr>
      <t>Thomson Financial Ltd. (</t>
    </r>
    <r>
      <rPr>
        <i/>
        <sz val="9"/>
        <rFont val="Times New Roman"/>
        <family val="1"/>
        <charset val="204"/>
      </rPr>
      <t xml:space="preserve">Datastream),             </t>
    </r>
  </si>
  <si>
    <t>Цены на акции казахстанских эмитентов на   Лондонской фондовой бирже</t>
  </si>
  <si>
    <r>
      <t xml:space="preserve">Источник: </t>
    </r>
    <r>
      <rPr>
        <i/>
        <sz val="10"/>
        <rFont val="Times New Roman"/>
        <family val="1"/>
        <charset val="204"/>
      </rPr>
      <t>Thomson Financial Ltd. (</t>
    </r>
    <r>
      <rPr>
        <i/>
        <sz val="9"/>
        <rFont val="Times New Roman"/>
        <family val="1"/>
        <charset val="204"/>
      </rPr>
      <t xml:space="preserve">Datastream),               </t>
    </r>
  </si>
  <si>
    <t xml:space="preserve">Bloomberg </t>
  </si>
  <si>
    <t>Содержание</t>
  </si>
  <si>
    <t>Внешние факторы, определяющие финансовую стабильность</t>
  </si>
  <si>
    <t>График 1.1.1</t>
  </si>
  <si>
    <t>График 1.1.2</t>
  </si>
  <si>
    <t>График 1.1.3</t>
  </si>
  <si>
    <t xml:space="preserve">График 1.1.4          </t>
  </si>
  <si>
    <t>График 1.1.5</t>
  </si>
  <si>
    <t xml:space="preserve">График 1.1.6                                             </t>
  </si>
  <si>
    <t>Концентрация сегментов финансового сектора Казахстана</t>
  </si>
  <si>
    <t xml:space="preserve">* Доля активов 5 крупнейших финансовых институтов каждого сегмента в общих активах сегмента </t>
  </si>
  <si>
    <t>Концентрация 5-ти крупнейших БВУ</t>
  </si>
  <si>
    <t>Наименование показателя</t>
  </si>
  <si>
    <t>Активы</t>
  </si>
  <si>
    <t>Ссудный портфель</t>
  </si>
  <si>
    <t>Собственный капитал</t>
  </si>
  <si>
    <t>Вклады клиентов*</t>
  </si>
  <si>
    <t>Вклады физических лиц</t>
  </si>
  <si>
    <t>* без учета вкладов SPV</t>
  </si>
  <si>
    <t xml:space="preserve">  Источник: АФН</t>
  </si>
  <si>
    <t>Концентрация 5-ти крупнейших БВУ (по состоянию на 01.10.2008 года)</t>
  </si>
  <si>
    <t xml:space="preserve">Межстрановое сравнение степени концентрации в банковской системе </t>
  </si>
  <si>
    <t>(доля 5 крупных кредитных организаций в % от совокупных активов*)</t>
  </si>
  <si>
    <t>Страны</t>
  </si>
  <si>
    <t>Доля 5 крупных финансовых институтов (%)</t>
  </si>
  <si>
    <t>Бельгия</t>
  </si>
  <si>
    <t>Дания</t>
  </si>
  <si>
    <t>Финляндия</t>
  </si>
  <si>
    <t>Франция</t>
  </si>
  <si>
    <t>Германия</t>
  </si>
  <si>
    <t>Италия</t>
  </si>
  <si>
    <t>Португалия</t>
  </si>
  <si>
    <t>Испания</t>
  </si>
  <si>
    <t>Швеция</t>
  </si>
  <si>
    <t>Румыния</t>
  </si>
  <si>
    <t>Евросоюз остальные в среднем</t>
  </si>
  <si>
    <t>* Для стран Евросоюза данные за 2006 год</t>
  </si>
  <si>
    <t>Источник: национальные источники, ECB, АФН</t>
  </si>
  <si>
    <t>Иностранное участие в банковской системе Республики Казахстан (в процентах)</t>
  </si>
  <si>
    <t>01.01.2004</t>
  </si>
  <si>
    <t>01.01.2005</t>
  </si>
  <si>
    <t>01.01.2006</t>
  </si>
  <si>
    <t>01.01.2007</t>
  </si>
  <si>
    <t>01.01.2008</t>
  </si>
  <si>
    <t>01.10.2008</t>
  </si>
  <si>
    <t>Доля иностранного капитала в уставном капитале банковской системы</t>
  </si>
  <si>
    <t>Доля активов банков с иностранным участием в общих активах банков</t>
  </si>
  <si>
    <t>График 5.1.3</t>
  </si>
  <si>
    <t>График 5.1.4</t>
  </si>
  <si>
    <t xml:space="preserve">Межстрановое сравнение доли иностранных банков в совокупных активах банковского сектора* </t>
  </si>
  <si>
    <t>Доля (%)</t>
  </si>
  <si>
    <t>Словакия</t>
  </si>
  <si>
    <t>Хорватия</t>
  </si>
  <si>
    <t xml:space="preserve">Польша </t>
  </si>
  <si>
    <t xml:space="preserve">Источник: национальные и другие источники, АФН </t>
  </si>
  <si>
    <r>
      <t xml:space="preserve">* </t>
    </r>
    <r>
      <rPr>
        <i/>
        <sz val="9"/>
        <rFont val="Times New Roman"/>
        <family val="1"/>
        <charset val="204"/>
      </rPr>
      <t>по странам данные за 2006, 2007 годы</t>
    </r>
  </si>
  <si>
    <t xml:space="preserve">Объем ссудного портфеля </t>
  </si>
  <si>
    <t>(в млрд. тенге)</t>
  </si>
  <si>
    <t xml:space="preserve"> 01.01.05</t>
  </si>
  <si>
    <t>Ссудный портфель, млрд. тенге</t>
  </si>
  <si>
    <t>Количество сделок (сглаженное по семи точкам)</t>
  </si>
  <si>
    <t>Средняя сделка (сглаженное по семи точкам)</t>
  </si>
  <si>
    <t>Индексы казахстанского межбанковского денежного рынка</t>
  </si>
  <si>
    <t>индикатор
KazPrime</t>
  </si>
  <si>
    <t>индикатор
KIBOR3M</t>
  </si>
  <si>
    <t>индикатор
KIBID3M</t>
  </si>
  <si>
    <t>Структура межбанковских вкладов в банках-резидентах</t>
  </si>
  <si>
    <t>млн. тенге, за период</t>
  </si>
  <si>
    <t>Вклады в тенге менее 30 дней</t>
  </si>
  <si>
    <t>Вклады в долл. США менее 30 дней</t>
  </si>
  <si>
    <t>Вклады в Евро менее 30 дней</t>
  </si>
  <si>
    <t>Вклады в российских рублях менее 30 дней</t>
  </si>
  <si>
    <t>Вклады в тенге более 30 дней</t>
  </si>
  <si>
    <t>Вклады в долл. США более 30 дней</t>
  </si>
  <si>
    <t>Вклады в Евро более 30 дней</t>
  </si>
  <si>
    <t>Вклады в российских рублях более 30 дней</t>
  </si>
  <si>
    <t>Структура межбанковских вкладов в банках-нерезидентах</t>
  </si>
  <si>
    <t>Источник:НБРК</t>
  </si>
  <si>
    <t>Стоимость привлечения средств на межбанковском рынке депозитов</t>
  </si>
  <si>
    <t>проценты, за период</t>
  </si>
  <si>
    <t xml:space="preserve">Ставки по вкладам в банках-резидентах в тенге </t>
  </si>
  <si>
    <t xml:space="preserve">Ставки по вкладам в банках-резидентах в долл. США </t>
  </si>
  <si>
    <t xml:space="preserve">Ставки по вкладам в банках-резидентах в Евро </t>
  </si>
  <si>
    <t xml:space="preserve">Ставки по вкладам в банках-нерезидентах в тенге </t>
  </si>
  <si>
    <t xml:space="preserve">Ставки по вкладам в банках-нерезидентах в долл. США </t>
  </si>
  <si>
    <t xml:space="preserve">Ставки по вкладам в банках-нерезидентах в  в Евро </t>
  </si>
  <si>
    <t>"чистый" инвестиционный доход</t>
  </si>
  <si>
    <t>Показатели рентабельности деятельности пенсионных фондов*</t>
  </si>
  <si>
    <t>(в тыс.тенге)</t>
  </si>
  <si>
    <t>на 01.01.05</t>
  </si>
  <si>
    <t>на 01.01.06</t>
  </si>
  <si>
    <t>на 01.01.07</t>
  </si>
  <si>
    <t>на 01.01.08</t>
  </si>
  <si>
    <t>на 01.04.08</t>
  </si>
  <si>
    <t>на 01.07.08</t>
  </si>
  <si>
    <t>на 01.10.08</t>
  </si>
  <si>
    <t>Собственные активы</t>
  </si>
  <si>
    <t>Чистый инвестиционный доход от инвестирования пенсионных активов (за минусом комиссион.вознагражд.)</t>
  </si>
  <si>
    <t>*ROE (рентабельность капитала) – отношение чистого дохода (убытка) до налогообложения к  собственному капиталу</t>
  </si>
  <si>
    <t>*ROA (рентабельность активов) - отношение чистого дохода (убытка) до налогообложение к общим собственным активам</t>
  </si>
  <si>
    <t>Бокс 5_График 1</t>
  </si>
  <si>
    <t>Бокс 5_График 2</t>
  </si>
  <si>
    <t>Бокс 5_График 3</t>
  </si>
  <si>
    <t>Отраслевая структура рынка ценных бумаг по объему совершенных сделок</t>
  </si>
  <si>
    <t>Отраслевая структура оборота официального списка акций KASE, млн. тг</t>
  </si>
  <si>
    <t>Отраслевая структура оборота официального списка акций KASE, в %</t>
  </si>
  <si>
    <t>Темпы роста ВВП (в реальном выражении) и отраслевая разбивка</t>
  </si>
  <si>
    <t>2007-9 месяцев</t>
  </si>
  <si>
    <t>Накопленный уровень инфляции за 3 года</t>
  </si>
  <si>
    <t>Накопленный уровень инфляции за 1 год</t>
  </si>
  <si>
    <t>пенсионные активы</t>
  </si>
  <si>
    <t>из них: Агентсткие ABS</t>
  </si>
  <si>
    <t>из них:Корпоративные ABS: MBS</t>
  </si>
  <si>
    <t>по состоянию на 31.10.2008 года</t>
  </si>
  <si>
    <t xml:space="preserve">Список сформирован по следующим эмитентам:Альянс Банк, Народный Банк Казахстана, Казкоммерцбанк, Kazakhgold, Kazakhstan Kagazy Plc,  Kazmunaigaz, ShalkiaZinc                                                                                                                 </t>
  </si>
  <si>
    <t>Отношение сформированных провизий к неработающим кредитам</t>
  </si>
  <si>
    <t>Отношение сформированных провизий к кредитам с просрочкой платежей свыше 90 дней</t>
  </si>
  <si>
    <t>……..</t>
  </si>
  <si>
    <t>Покрытие неработающих кредитов в разрезе стран (сформированные провизии  к неработающим кредитам, в %)</t>
  </si>
  <si>
    <t>Сингапур</t>
  </si>
  <si>
    <t>Тайланд</t>
  </si>
  <si>
    <t>Корея</t>
  </si>
  <si>
    <t>Источник: IMF ( GSR, 2008)</t>
  </si>
  <si>
    <t>Степень покрытия</t>
  </si>
  <si>
    <t>Гарантия Правительства или ЦБ по различным видам финансовых обязательств (межбанковских, внешних займов, депозитов) как существующих, так и новых привлечений</t>
  </si>
  <si>
    <t>Проблема: Адекватность капитала рискам</t>
  </si>
  <si>
    <t>Повышение капитализации до уровня, адекватного потенциальным рискам</t>
  </si>
  <si>
    <t>Рекапитализация (выкуп и подписка под новый или имеющиеся объемы акций и субординированного долга)</t>
  </si>
  <si>
    <t>Принудительная национализация финансовых институтов</t>
  </si>
  <si>
    <t xml:space="preserve">Адресная поддержка </t>
  </si>
  <si>
    <t>Предоставление кредитов в качестве кредитора последней инстанции финансовым институтам со стороны правительства или центральных банков</t>
  </si>
  <si>
    <t>Повышение качества активов</t>
  </si>
  <si>
    <t xml:space="preserve">Выкуп проблемных активов </t>
  </si>
  <si>
    <t>Комплексное решение проблем с фондированием, гарантированием обязательств, выкупом активов и осуществлением временного управления</t>
  </si>
  <si>
    <t xml:space="preserve">Создание специализированных институтов/фондов по поддержке финансовых институтов </t>
  </si>
  <si>
    <t>Проблемы: Повышение волатильности финансовых рынков</t>
  </si>
  <si>
    <t>Ограничение спекулятивных операций на внутренних рынках</t>
  </si>
  <si>
    <t>Запрет на проведение коротких продаж по всему рынку или по ограниченному списку ценных бумаг, требования к раскрытию информации</t>
  </si>
  <si>
    <t>Увеличение ресурсной базы ЦБ по удовлетворению спроса на ин.валюту</t>
  </si>
  <si>
    <t>Кредиты МВФ</t>
  </si>
  <si>
    <t>Интервенции на внутренних валютных рынках</t>
  </si>
  <si>
    <t>Интервенции на организованных рынках ценных бумаг</t>
  </si>
  <si>
    <t>Меры по обеспечению стабильности финансовой системы</t>
  </si>
  <si>
    <t>06.02.2007</t>
  </si>
  <si>
    <t>07.02.2007</t>
  </si>
  <si>
    <t>08.02.2007</t>
  </si>
  <si>
    <t>09.02.2007</t>
  </si>
  <si>
    <t>12.02.2007</t>
  </si>
  <si>
    <t>13.02.2007</t>
  </si>
  <si>
    <t>14.02.2007</t>
  </si>
  <si>
    <t>15.02.2007</t>
  </si>
  <si>
    <t>16.02.2007</t>
  </si>
  <si>
    <t>20.02.2007</t>
  </si>
  <si>
    <t>21.02.2007</t>
  </si>
  <si>
    <t>22.02.2007</t>
  </si>
  <si>
    <t>26.02.2007</t>
  </si>
  <si>
    <t>27.02.2007</t>
  </si>
  <si>
    <t>28.02.2007</t>
  </si>
  <si>
    <t>01.03.2007</t>
  </si>
  <si>
    <t>02.03.2007</t>
  </si>
  <si>
    <t>05.03.2007</t>
  </si>
  <si>
    <t>06.03.2007</t>
  </si>
  <si>
    <t>07.03.2007</t>
  </si>
  <si>
    <t>09.03.2007</t>
  </si>
  <si>
    <t xml:space="preserve">Справочно: В соответствии с международной практикой о высоком уровне кредитного риска свидетельствует достижение критического значения концентрации кредитов в отрасли в размере 30% от ссудного портфеля  </t>
  </si>
  <si>
    <t>Отрасли экономики</t>
  </si>
  <si>
    <t>Промышлен-ть</t>
  </si>
  <si>
    <t>График 5.2.17</t>
  </si>
  <si>
    <t>График 5.2.18</t>
  </si>
  <si>
    <t>График 5.2.19</t>
  </si>
  <si>
    <t>График 5.2.20</t>
  </si>
  <si>
    <t>График 5.2.21</t>
  </si>
  <si>
    <t>2008-9 месяцев</t>
  </si>
  <si>
    <t>ВВП в реальном выражении (левая шкала)</t>
  </si>
  <si>
    <t>Промышленность</t>
  </si>
  <si>
    <t>Сельское хозяйство</t>
  </si>
  <si>
    <t xml:space="preserve">Строительство </t>
  </si>
  <si>
    <t>Сектор услуг</t>
  </si>
  <si>
    <t>Торговля</t>
  </si>
  <si>
    <t>Финансовая деятельность</t>
  </si>
  <si>
    <t xml:space="preserve"> Операции с недвижимым имуществом</t>
  </si>
  <si>
    <t xml:space="preserve">      </t>
  </si>
  <si>
    <t>Источник: АРКС</t>
  </si>
  <si>
    <t>* прогноз МЭБП</t>
  </si>
  <si>
    <t>млрд. тенге</t>
  </si>
  <si>
    <t>Валовое накопление основного капитала</t>
  </si>
  <si>
    <t>Потребление домашних хозяйств</t>
  </si>
  <si>
    <t>Потребление государственного управления</t>
  </si>
  <si>
    <t>Чистый экспорт</t>
  </si>
  <si>
    <t>Поступления, всего</t>
  </si>
  <si>
    <t xml:space="preserve">Ненефтяные поступления </t>
  </si>
  <si>
    <t>Текущие затраты</t>
  </si>
  <si>
    <t>9 мес.2007</t>
  </si>
  <si>
    <t xml:space="preserve">Средние цены на нефть Brent, тенге/баррель (правая ось)* </t>
  </si>
  <si>
    <t>Баланс бюджета</t>
  </si>
  <si>
    <t>Оборона</t>
  </si>
  <si>
    <t>Образование</t>
  </si>
  <si>
    <t>Здравоохранение</t>
  </si>
  <si>
    <t>Социальное обеспечение</t>
  </si>
  <si>
    <t>Государственные услуги</t>
  </si>
  <si>
    <t>Общественный порядок</t>
  </si>
  <si>
    <t>Ненефтяной баланс бюджета</t>
  </si>
  <si>
    <t>Активы Национального фонда</t>
  </si>
  <si>
    <t>Капитальные затраты</t>
  </si>
  <si>
    <t>Другие</t>
  </si>
  <si>
    <t>ТЭК</t>
  </si>
  <si>
    <t>ЖКХ</t>
  </si>
  <si>
    <t>добыча угля и лигнита, разработка торфа</t>
  </si>
  <si>
    <t>добыча сырой нефти и попутного газа</t>
  </si>
  <si>
    <t>добыча природного газа</t>
  </si>
  <si>
    <t>добыча железных руд</t>
  </si>
  <si>
    <t>добыча руд цветных металлов</t>
  </si>
  <si>
    <t>производство нефтепродуктов</t>
  </si>
  <si>
    <t>черная металлургия</t>
  </si>
  <si>
    <t>производство цветных металлов</t>
  </si>
  <si>
    <t xml:space="preserve">машиностроение </t>
  </si>
  <si>
    <t>произв. и распр. электроэнергии</t>
  </si>
  <si>
    <t>произв. и распр. газобр. топлива</t>
  </si>
  <si>
    <t>снабжение паром и гор. водой</t>
  </si>
  <si>
    <t>сбор, очистка и распределение воды</t>
  </si>
  <si>
    <t>доля в текущих затратах (в %) за 9 мес. 2007 года</t>
  </si>
  <si>
    <t>доля в текущих затратах (в %) за 9 мес. 2008 года</t>
  </si>
  <si>
    <t>доля в капитальных затратах (в %)  за 9 мес. 2007 года</t>
  </si>
  <si>
    <t>% изменение к соответствующему периоду прошлого года (правая ось)  за 9 мес. 2007 года</t>
  </si>
  <si>
    <t>% изменение к соответствующему периоду прошлого года (правая ось)  за 9 мес. 2008 года</t>
  </si>
  <si>
    <t>доля в капитальных затратах (в %)  за 9 мес. 2008 года</t>
  </si>
  <si>
    <t>9 мес.2008</t>
  </si>
  <si>
    <t>% изменение к соотв.-му периоду прошлого года (правая ось) за 9 мес. 2007 года</t>
  </si>
  <si>
    <t>% изменение к соотв.-му периоду прошлого года (правая ось) за 9 мес. 2008 года</t>
  </si>
  <si>
    <t>1кв. 2006</t>
  </si>
  <si>
    <t>2кв. 2006</t>
  </si>
  <si>
    <t>3кв. 2006</t>
  </si>
  <si>
    <t>4кв. 2006</t>
  </si>
  <si>
    <t>1кв. 2007</t>
  </si>
  <si>
    <t>2кв. 2007</t>
  </si>
  <si>
    <t>3кв. 2007</t>
  </si>
  <si>
    <t>4кв. 2007</t>
  </si>
  <si>
    <t>1кв. 2008</t>
  </si>
  <si>
    <t>2кв. 2008</t>
  </si>
  <si>
    <t>3кв. 2008</t>
  </si>
  <si>
    <t>3кв.2008</t>
  </si>
  <si>
    <t>Отрасли промышленности</t>
  </si>
  <si>
    <t>Отклонение</t>
  </si>
  <si>
    <t>пр-во пищевых продуктов</t>
  </si>
  <si>
    <t>текстильная и швейная пром.-сть</t>
  </si>
  <si>
    <t>химическая пром.-сть</t>
  </si>
  <si>
    <t xml:space="preserve"> </t>
  </si>
  <si>
    <t>Продовольственные товары (комп. ИПЦ) (левая шкала)</t>
  </si>
  <si>
    <t>Непродовольственные товары  (комп. ИПЦ) (левая шкала)</t>
  </si>
  <si>
    <t>Платные услуги  (комп. ИПЦ) (левая шкала)</t>
  </si>
  <si>
    <t>ИПЦ (левая шкала)</t>
  </si>
  <si>
    <t>2007-1-полугодие</t>
  </si>
  <si>
    <t>2008-1-полугодие</t>
  </si>
  <si>
    <t>Доля в промышленности в логарифмическом виде</t>
  </si>
  <si>
    <t>прочие отрасли горнодоб. пром.-сть</t>
  </si>
  <si>
    <t>Реальный ВВП</t>
  </si>
  <si>
    <t>Государственные расходы</t>
  </si>
  <si>
    <t>ИЦП</t>
  </si>
  <si>
    <t>Источник:АРКС</t>
  </si>
  <si>
    <t xml:space="preserve">Название: </t>
  </si>
  <si>
    <t>Покрытие золотовалютными резервами кратосрочного долга</t>
  </si>
  <si>
    <t xml:space="preserve"> Украина</t>
  </si>
  <si>
    <t>Казахстан</t>
  </si>
  <si>
    <t>09.01.2007</t>
  </si>
  <si>
    <t>10.01.2007</t>
  </si>
  <si>
    <t>11.01.2007</t>
  </si>
  <si>
    <t>12.01.2007</t>
  </si>
  <si>
    <t>16.01.2007</t>
  </si>
  <si>
    <t>17.01.2007</t>
  </si>
  <si>
    <t>18.01.2007</t>
  </si>
  <si>
    <t>19.01.2007</t>
  </si>
  <si>
    <t>22.01.2007</t>
  </si>
  <si>
    <t>23.01.2007</t>
  </si>
  <si>
    <t>24.01.2007</t>
  </si>
  <si>
    <t>25.01.2007</t>
  </si>
  <si>
    <t>26.01.2007</t>
  </si>
  <si>
    <t>29.01.2007</t>
  </si>
  <si>
    <t>30.01.2007</t>
  </si>
  <si>
    <t>31.01.2007</t>
  </si>
  <si>
    <t>01.02.2007</t>
  </si>
  <si>
    <t>02.02.2007</t>
  </si>
  <si>
    <t>05.02.2007</t>
  </si>
  <si>
    <t>Название:</t>
  </si>
  <si>
    <t>Индекс цен на сырьевые товары</t>
  </si>
  <si>
    <t>Волатильность цен на энергоресурсы</t>
  </si>
  <si>
    <t>Наименование сорта сырой нефти</t>
  </si>
  <si>
    <t>BRENT</t>
  </si>
  <si>
    <t>URALS</t>
  </si>
  <si>
    <t>Прогнозы по движению цен на нефть различных сортов нефти (долл. США за баррель)</t>
  </si>
  <si>
    <t>Индекс цен на недвижимость в некоторых странах мира (2003= 100)</t>
  </si>
  <si>
    <t>Баланс ответов коммерческих банков на вопрос об ужесточения стандартов кредитования</t>
  </si>
  <si>
    <t>Спрэды денежного рынка</t>
  </si>
  <si>
    <t xml:space="preserve">Мировые фондовые индексы </t>
  </si>
  <si>
    <t>Индекс</t>
  </si>
  <si>
    <t>Значение  индекса на конец  2007   года</t>
  </si>
  <si>
    <t>Значение индекса  на конец 3-го квартала 2008  года</t>
  </si>
  <si>
    <t>Изм-е, %</t>
  </si>
  <si>
    <t>RTSI</t>
  </si>
  <si>
    <t>2290,51</t>
  </si>
  <si>
    <t>1211,84</t>
  </si>
  <si>
    <t>-47,09</t>
  </si>
  <si>
    <t>ATX</t>
  </si>
  <si>
    <t>Австрия</t>
  </si>
  <si>
    <t>4512,98</t>
  </si>
  <si>
    <t>2767,76</t>
  </si>
  <si>
    <t>-38,67</t>
  </si>
  <si>
    <t>AEX General</t>
  </si>
  <si>
    <t>515,77</t>
  </si>
  <si>
    <t>331,45</t>
  </si>
  <si>
    <t>-35,74</t>
  </si>
  <si>
    <t>India  BSE 30</t>
  </si>
  <si>
    <t>20286,99</t>
  </si>
  <si>
    <t>12860,43</t>
  </si>
  <si>
    <t>-36,61</t>
  </si>
  <si>
    <t>Greece General share</t>
  </si>
  <si>
    <t>Греция</t>
  </si>
  <si>
    <t>5178,83</t>
  </si>
  <si>
    <t>2856,47</t>
  </si>
  <si>
    <t>-44,84</t>
  </si>
  <si>
    <t>Hang  Seng</t>
  </si>
  <si>
    <t>Гонконг</t>
  </si>
  <si>
    <t>27812,65</t>
  </si>
  <si>
    <t>18016,  21</t>
  </si>
  <si>
    <t>-35,22</t>
  </si>
  <si>
    <t>S&amp;P500</t>
  </si>
  <si>
    <t>1468,35</t>
  </si>
  <si>
    <t>1166,36</t>
  </si>
  <si>
    <t>-20,56%</t>
  </si>
  <si>
    <t>DowJones</t>
  </si>
  <si>
    <t>13264,82</t>
  </si>
  <si>
    <t>10850,66</t>
  </si>
  <si>
    <t>-18,19%</t>
  </si>
  <si>
    <t>Nikkei</t>
  </si>
  <si>
    <t>15307,78</t>
  </si>
  <si>
    <t>11259,86</t>
  </si>
  <si>
    <t>-26,44</t>
  </si>
  <si>
    <t xml:space="preserve"> Динамика мировых фондовых индексов за 9мес.2008 года</t>
  </si>
  <si>
    <t>Пути решения</t>
  </si>
  <si>
    <t>Форма</t>
  </si>
  <si>
    <t>Проблема: Сокращение ликвидности финансовых рынков</t>
  </si>
  <si>
    <t>Увеличение объемов операций и сроков по классическим инструментам рефинансирования</t>
  </si>
  <si>
    <t>Краткосрочные операции РЕПО (до 1 мес.)</t>
  </si>
  <si>
    <t>Долгосрочные операции РЕПО (свыше 1 мес.)</t>
  </si>
  <si>
    <t>Новые формы (инструменты, программы) рефинансирования</t>
  </si>
  <si>
    <t>29.05.2007</t>
  </si>
  <si>
    <t>30.05.2007</t>
  </si>
  <si>
    <t>31.05.2007</t>
  </si>
  <si>
    <t>01.06.2007</t>
  </si>
  <si>
    <t>04.06.2007</t>
  </si>
  <si>
    <t>05.06.2007</t>
  </si>
  <si>
    <t>06.06.2007</t>
  </si>
  <si>
    <t>07.06.2007</t>
  </si>
  <si>
    <t>08.06.2007</t>
  </si>
  <si>
    <t>13.06.2007</t>
  </si>
  <si>
    <t>14.06.2007</t>
  </si>
  <si>
    <t>20.06.2007</t>
  </si>
  <si>
    <t>21.06.2007</t>
  </si>
  <si>
    <t>22.06.2007</t>
  </si>
  <si>
    <t>25.06.2007</t>
  </si>
  <si>
    <t>27.06.2007</t>
  </si>
  <si>
    <t>28.06.2007</t>
  </si>
  <si>
    <t>29.06.2007</t>
  </si>
  <si>
    <t>02.07.2007</t>
  </si>
  <si>
    <t>03.07.2007</t>
  </si>
  <si>
    <t>05.07.2007</t>
  </si>
  <si>
    <t>09.07.2007</t>
  </si>
  <si>
    <t>10.07.2007</t>
  </si>
  <si>
    <t>16.07.2007</t>
  </si>
  <si>
    <t>17.07.2007</t>
  </si>
  <si>
    <t>19.07.2007</t>
  </si>
  <si>
    <t>30.07.2007</t>
  </si>
  <si>
    <t>31.07.2007</t>
  </si>
  <si>
    <t>01.08.2007</t>
  </si>
  <si>
    <t>03.08.2007</t>
  </si>
  <si>
    <t>06.08.2007</t>
  </si>
  <si>
    <t>14.08.2007</t>
  </si>
  <si>
    <t>15.08.2007</t>
  </si>
  <si>
    <t>16.08.2007</t>
  </si>
  <si>
    <t>17.08.2007</t>
  </si>
  <si>
    <t>20.08.2007</t>
  </si>
  <si>
    <t>21.08.2007</t>
  </si>
  <si>
    <t>22.08.2007</t>
  </si>
  <si>
    <t>23.08.2007</t>
  </si>
  <si>
    <t>24.08.2007</t>
  </si>
  <si>
    <t>27.08.2007</t>
  </si>
  <si>
    <t>28.08.2007</t>
  </si>
  <si>
    <t>29.08.2007</t>
  </si>
  <si>
    <t>30.08.2007</t>
  </si>
  <si>
    <t>31.08.2007</t>
  </si>
  <si>
    <t>04.09.2007</t>
  </si>
  <si>
    <t>05.09.2007</t>
  </si>
  <si>
    <t>06.09.2007</t>
  </si>
  <si>
    <t>07.09.2007</t>
  </si>
  <si>
    <t>10.09.2007</t>
  </si>
  <si>
    <t>12.09.2007</t>
  </si>
  <si>
    <t>13.09.2007</t>
  </si>
  <si>
    <t>14.09.2007</t>
  </si>
  <si>
    <t>17.09.2007</t>
  </si>
  <si>
    <t>18.09.2007</t>
  </si>
  <si>
    <t>19.09.2007</t>
  </si>
  <si>
    <t>20.09.2007</t>
  </si>
  <si>
    <t>21.09.2007</t>
  </si>
  <si>
    <t>24.09.2007</t>
  </si>
  <si>
    <t>25.09.2007</t>
  </si>
  <si>
    <t>26.09.2007</t>
  </si>
  <si>
    <t>27.09.2007</t>
  </si>
  <si>
    <t>28.09.2007</t>
  </si>
  <si>
    <t>01.10.2007</t>
  </si>
  <si>
    <t>04.10.2007</t>
  </si>
  <si>
    <t>05.10.2007</t>
  </si>
  <si>
    <t>09.10.2007</t>
  </si>
  <si>
    <t>10.10.2007</t>
  </si>
  <si>
    <t>11.10.2007</t>
  </si>
  <si>
    <t>12.10.2007</t>
  </si>
  <si>
    <t>17.10.2007</t>
  </si>
  <si>
    <t>18.10.2007</t>
  </si>
  <si>
    <t>19.10.2007</t>
  </si>
  <si>
    <t>22.10.2007</t>
  </si>
  <si>
    <t>23.10.2007</t>
  </si>
  <si>
    <t>24.10.2007</t>
  </si>
  <si>
    <t>25.10.2007</t>
  </si>
  <si>
    <t>26.10.2007</t>
  </si>
  <si>
    <t>29.10.2007</t>
  </si>
  <si>
    <t>30.10.2007</t>
  </si>
  <si>
    <t>31.10.2007</t>
  </si>
  <si>
    <t>Динамика коэффицентов ликвидности</t>
  </si>
  <si>
    <t>График 5.4.10</t>
  </si>
  <si>
    <t>График 5.4.11</t>
  </si>
  <si>
    <t>29.04.2008</t>
  </si>
  <si>
    <t>30.04.2008</t>
  </si>
  <si>
    <t>05.05.2008</t>
  </si>
  <si>
    <t>06.05.2008</t>
  </si>
  <si>
    <t>07.05.2008</t>
  </si>
  <si>
    <t>08.05.2008</t>
  </si>
  <si>
    <t>12.05.2008</t>
  </si>
  <si>
    <t>13.05.2008</t>
  </si>
  <si>
    <t>14.05.2008</t>
  </si>
  <si>
    <t>15.05.2008</t>
  </si>
  <si>
    <t>16.05.2008</t>
  </si>
  <si>
    <t>19.05.2008</t>
  </si>
  <si>
    <t>20.05.2008</t>
  </si>
  <si>
    <t>21.05.2008</t>
  </si>
  <si>
    <t>22.05.2008</t>
  </si>
  <si>
    <t>23.05.2008</t>
  </si>
  <si>
    <t>27.05.2008</t>
  </si>
  <si>
    <t>29.05.2008</t>
  </si>
  <si>
    <t>30.05.2008</t>
  </si>
  <si>
    <t>02.06.2008</t>
  </si>
  <si>
    <t>03.06.2008</t>
  </si>
  <si>
    <t>04.06.2008</t>
  </si>
  <si>
    <t>(количество банков второго уровня)</t>
  </si>
  <si>
    <t>01.09.2007</t>
  </si>
  <si>
    <t>менее 15%</t>
  </si>
  <si>
    <t>15-30%</t>
  </si>
  <si>
    <t>График 2.4.5</t>
  </si>
  <si>
    <t>График 2.4.6</t>
  </si>
  <si>
    <t>График 2.4.7</t>
  </si>
  <si>
    <t>График 2.5.1</t>
  </si>
  <si>
    <t>График 2.5.2</t>
  </si>
  <si>
    <t>График 2.5.5</t>
  </si>
  <si>
    <t>График 2.5.6</t>
  </si>
  <si>
    <t>График 2.5.7</t>
  </si>
  <si>
    <t>Состояние финансового рынка</t>
  </si>
  <si>
    <t>Таблица 2.3.1</t>
  </si>
  <si>
    <t>Доля краткосрочных обязательств банков перед банками  в обязательствах банков перед БВУ</t>
  </si>
  <si>
    <r>
      <t xml:space="preserve">Динамика развития межбанковских отношений </t>
    </r>
    <r>
      <rPr>
        <b/>
        <sz val="9"/>
        <rFont val="Times New Roman"/>
        <family val="1"/>
        <charset val="204"/>
      </rPr>
      <t>(в процентах)</t>
    </r>
  </si>
  <si>
    <t>Обязательства перед нерезидентами в совокупных обязательствах БВУ, (в %)</t>
  </si>
  <si>
    <t>01.01.2005.</t>
  </si>
  <si>
    <t>Обязательства перед нерезидентами (левая шкала)</t>
  </si>
  <si>
    <t>Доля обязательств перед нерезидентами в совокупных обязательствах БВУ</t>
  </si>
  <si>
    <t>Структура внешних обязательств банковского сектора</t>
  </si>
  <si>
    <t xml:space="preserve"> на 01.10.2007</t>
  </si>
  <si>
    <t xml:space="preserve"> на 01.10.2008</t>
  </si>
  <si>
    <t>Выпущенные в обращение ценные бумаги</t>
  </si>
  <si>
    <t>Суб. долг</t>
  </si>
  <si>
    <t>Займы</t>
  </si>
  <si>
    <t>Вклады дочерних организаций специального назначения (SPV)</t>
  </si>
  <si>
    <t>График 5.5.4</t>
  </si>
  <si>
    <t>График 5.5.5</t>
  </si>
  <si>
    <t>График 5.5.6</t>
  </si>
  <si>
    <t>Изменение c 01.10.07г.  (+;-), в%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</si>
  <si>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</si>
  <si>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</si>
  <si>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</si>
  <si>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</si>
  <si>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в 2,4 раза</t>
  </si>
  <si>
    <t>Расходы, не связанные с выплатой вознаграждения</t>
  </si>
  <si>
    <t>в 2,3 раза</t>
  </si>
  <si>
    <t>в т.ч. ассигнования на обеспечение</t>
  </si>
  <si>
    <t>в 5,2 раза</t>
  </si>
  <si>
    <t>Чистый доход (убыток), не связанный с получением вознаграждения</t>
  </si>
  <si>
    <t>в 2,1 раза</t>
  </si>
  <si>
    <t>Непредвиденные статьи</t>
  </si>
  <si>
    <t>-</t>
  </si>
  <si>
    <t>Чистый доход до уплаты подоходного налога</t>
  </si>
  <si>
    <t>Расходы по выплате подоходного налога</t>
  </si>
  <si>
    <t>Чистый доход после уплаты подоходного налога</t>
  </si>
  <si>
    <t>Динамика ROA, ROE (в годовом выражении) (в %)</t>
  </si>
  <si>
    <t>01.04.2006</t>
  </si>
  <si>
    <t>01.07.2006</t>
  </si>
  <si>
    <t>ROA</t>
  </si>
  <si>
    <t>ROE</t>
  </si>
  <si>
    <t>Сравнительный анализ показателей ROE и ROA по странам Европы и Азии</t>
  </si>
  <si>
    <t>Источник: IMF, GSR, 2008</t>
  </si>
  <si>
    <t>Бокс 4_Таблица 1</t>
  </si>
  <si>
    <t>Депозиты физических лиц в банках второго уровня, всего</t>
  </si>
  <si>
    <t>График 2.5.3-2.5.4</t>
  </si>
  <si>
    <t>График 2.5.8-2.5.9</t>
  </si>
  <si>
    <t>График 3.1.1-3.1.3</t>
  </si>
  <si>
    <t>График 3.1.10-3.1.11</t>
  </si>
  <si>
    <t>График 3.1.12</t>
  </si>
  <si>
    <t>Графики 3.1.13 - 3.1.14</t>
  </si>
  <si>
    <t>Графики 3.1.15 - 3.1.16</t>
  </si>
  <si>
    <t>Графики 3.1.17 - 3.1.18</t>
  </si>
  <si>
    <r>
      <t>Инвестиции основны</t>
    </r>
    <r>
      <rPr>
        <sz val="10"/>
        <rFont val="Times New Roman"/>
        <family val="1"/>
        <charset val="204"/>
      </rPr>
      <t xml:space="preserve">х </t>
    </r>
    <r>
      <rPr>
        <b/>
        <sz val="10"/>
        <rFont val="Times New Roman"/>
        <family val="1"/>
        <charset val="204"/>
      </rPr>
      <t xml:space="preserve">стран-инвесторов в долгосрочные ценные бумаги США,  обеспеченные активам (на 31.06.2007 года)     </t>
    </r>
  </si>
  <si>
    <t>Сравнение темпов прироста просроченной задолженности по кредитному портфелю  и займам, выданным физическим лицам</t>
  </si>
  <si>
    <t>Количество периодов</t>
  </si>
  <si>
    <t>Максимум</t>
  </si>
  <si>
    <t>Минимум</t>
  </si>
  <si>
    <t>Чистое изменение</t>
  </si>
  <si>
    <t>Перераспределение</t>
  </si>
  <si>
    <t>Источник: НБРК, КФГД</t>
  </si>
  <si>
    <t>Система индикаторов макроэкономической уязвимости</t>
  </si>
  <si>
    <t>Межстрановое сравнение доли иностранных банков в совокупных активах банковского сектора</t>
  </si>
  <si>
    <t>Доля ликвидных активов и коэффициент волатильности фондирования</t>
  </si>
  <si>
    <t>Структура депозитной базы БВУ</t>
  </si>
  <si>
    <t>Таблица 2.3.2</t>
  </si>
  <si>
    <t>Основные индикаторы финансовой стабильности корпоративного сектора</t>
  </si>
  <si>
    <t>Евро/доллар</t>
  </si>
  <si>
    <t>Диапазон фактических значений</t>
  </si>
  <si>
    <t>Диапазон прогнозных значений</t>
  </si>
  <si>
    <t>среднее значение</t>
  </si>
  <si>
    <t>на начало 2009 года</t>
  </si>
  <si>
    <t>на конец 3 кв.2009г.</t>
  </si>
  <si>
    <t>Фунт стерлинг/
доллар США</t>
  </si>
  <si>
    <t>Доллар США/
японская йена</t>
  </si>
  <si>
    <t>(1.449-1.580)</t>
  </si>
  <si>
    <t>(1.945-2.032)</t>
  </si>
  <si>
    <t>(97.155-111.345)</t>
  </si>
  <si>
    <t>(1.536-1.595)</t>
  </si>
  <si>
    <t>(1.395-1.595)</t>
  </si>
  <si>
    <t>(1.943-1.998)</t>
  </si>
  <si>
    <t>(1.751-2.003)</t>
  </si>
  <si>
    <t>(100.526-108.262)</t>
  </si>
  <si>
    <t>(104.436-110.491)</t>
  </si>
  <si>
    <t>(1.17-1.45)</t>
  </si>
  <si>
    <t>(1.18-1.45)</t>
  </si>
  <si>
    <t>(1.50-1.82)</t>
  </si>
  <si>
    <t>(1.51-1.89)</t>
  </si>
  <si>
    <t>(90-110)</t>
  </si>
  <si>
    <t>(95-116)</t>
  </si>
  <si>
    <t>2008*</t>
  </si>
  <si>
    <t>2009*</t>
  </si>
  <si>
    <t>Списания и убытки</t>
  </si>
  <si>
    <t>Увеличение капитала</t>
  </si>
  <si>
    <t xml:space="preserve">UBS </t>
  </si>
  <si>
    <t>Wachovia</t>
  </si>
  <si>
    <t xml:space="preserve">Bank of America </t>
  </si>
  <si>
    <t>IKB Deutsche</t>
  </si>
  <si>
    <t>Royal Bank of Scotland</t>
  </si>
  <si>
    <t>Washington Mutual</t>
  </si>
  <si>
    <t>Morgan Stanley</t>
  </si>
  <si>
    <t>JPMorgan Chase</t>
  </si>
  <si>
    <t>Wells Fargo</t>
  </si>
  <si>
    <t>Barclays</t>
  </si>
  <si>
    <t>Индекс цен жилья S&amp;P Case-Shiller U.S. National Home Price Index (США)</t>
  </si>
  <si>
    <t>Цены на жилье (Испания)</t>
  </si>
  <si>
    <t>Цены на жилье (Польша)</t>
  </si>
  <si>
    <t>1кв.2004</t>
  </si>
  <si>
    <t>2кв.2004</t>
  </si>
  <si>
    <t>3кв.2004</t>
  </si>
  <si>
    <t>4кв.2004</t>
  </si>
  <si>
    <t>1кв.2005</t>
  </si>
  <si>
    <t>2кв.2005</t>
  </si>
  <si>
    <t>3кв.2005</t>
  </si>
  <si>
    <t>4кв.2005</t>
  </si>
  <si>
    <t>1кв.2006</t>
  </si>
  <si>
    <t>2кв.2006</t>
  </si>
  <si>
    <t>3кв.2006</t>
  </si>
  <si>
    <t>4кв.2006</t>
  </si>
  <si>
    <t>1кв.2007</t>
  </si>
  <si>
    <t>WTI</t>
  </si>
  <si>
    <t>Европа</t>
  </si>
  <si>
    <t xml:space="preserve">MSCI Kazakhstan </t>
  </si>
  <si>
    <t>Период (день)</t>
  </si>
  <si>
    <t>Nikkei 225</t>
  </si>
  <si>
    <t>MSCI World</t>
  </si>
  <si>
    <t>MSCI EM</t>
  </si>
  <si>
    <t>MSCI G7</t>
  </si>
  <si>
    <t>MSCI EFM Central&amp; EE + CIS</t>
  </si>
  <si>
    <t>Дата</t>
  </si>
  <si>
    <t>MSCI EM BRIC</t>
  </si>
  <si>
    <t>Цены на пшеницу сорта Wheat No.2.Soft Red (правая ось)</t>
  </si>
  <si>
    <t>Среднее</t>
  </si>
  <si>
    <t>Медиана</t>
  </si>
  <si>
    <t>Макс. и мин. диапазон цен</t>
  </si>
  <si>
    <t>Индекс цен жилья (Великобритания)</t>
  </si>
  <si>
    <t>Рейтинг повышен/улучшен прогноз</t>
  </si>
  <si>
    <t>Рейтинг понижен/ухудшен прогноз</t>
  </si>
  <si>
    <t>Рейтинг не изменен/прогноз ухудшен</t>
  </si>
  <si>
    <t>Рейтинг не изменен/прогноз улушен</t>
  </si>
  <si>
    <t>Рейтинг понижен/прогноз Stable</t>
  </si>
  <si>
    <t>Рейтинг не изменен/прогноз Stable</t>
  </si>
  <si>
    <t>В целом по миру</t>
  </si>
  <si>
    <t>1-ое полугодие 2005</t>
  </si>
  <si>
    <t>1-ое полугодие 2006</t>
  </si>
  <si>
    <t>1-ое полугодие 2007</t>
  </si>
  <si>
    <t>Доля в долгосрочных ценных бумагах США</t>
  </si>
  <si>
    <t>Доля в долевых инструментах США</t>
  </si>
  <si>
    <t>Доля в казначейских  обязательствах США</t>
  </si>
  <si>
    <t>Доля в агенстких  обязательствах США</t>
  </si>
  <si>
    <t>Ирландия (правая шкала)</t>
  </si>
  <si>
    <t>евро</t>
  </si>
  <si>
    <t>английский фунт стерлинг</t>
  </si>
  <si>
    <t>доллар США</t>
  </si>
  <si>
    <t>Цены на жилье (Россия) (правая шкала)</t>
  </si>
  <si>
    <t>Долгосрочные обязательства по ABS</t>
  </si>
  <si>
    <t>Сырая нефть (средняя  цена  Brent, WTI, Dubai Fateh), долл.США  за баррель</t>
  </si>
  <si>
    <t>Сырая  нефть марки Urals (скользящее среднее значение за период с 01.05-09.08)</t>
  </si>
  <si>
    <t>Гипотетически равновесная цена, тыс. тг. за кв. м.</t>
  </si>
  <si>
    <t>Продажа иностранной валюты, млн. долл.</t>
  </si>
  <si>
    <t>Сальдо операций, млн. долл.</t>
  </si>
  <si>
    <t>Цинк (долл.США/метр.тонна), (левая  шкала)</t>
  </si>
  <si>
    <t>Медь  (долл.США/метр.тонна), (левая  шкала)</t>
  </si>
  <si>
    <t>Сырая  нефть марки Urals  (стандартное отклонение), (левая шкала)</t>
  </si>
  <si>
    <t>Украина</t>
  </si>
  <si>
    <t>ЕЦБ</t>
  </si>
  <si>
    <t>Ирландия</t>
  </si>
  <si>
    <t>Польша</t>
  </si>
  <si>
    <t>1 кв.2004</t>
  </si>
  <si>
    <t>2 кв.2004</t>
  </si>
  <si>
    <t>3 кв.2004</t>
  </si>
  <si>
    <t>4 кв.2004</t>
  </si>
  <si>
    <t>1 кв.2005</t>
  </si>
  <si>
    <t>2 кв.2005</t>
  </si>
  <si>
    <t>3 кв.2005</t>
  </si>
  <si>
    <t>4 кв.2005</t>
  </si>
  <si>
    <t>1 кв.2006</t>
  </si>
  <si>
    <t>2 кв.2006</t>
  </si>
  <si>
    <t>3 кв.2006</t>
  </si>
  <si>
    <t>4 кв.2006</t>
  </si>
  <si>
    <t>1 кв.2007</t>
  </si>
  <si>
    <t>2 кв.2007</t>
  </si>
  <si>
    <t>3 кв.2007</t>
  </si>
  <si>
    <t>4 кв.2007</t>
  </si>
  <si>
    <t>1 кв.2008</t>
  </si>
  <si>
    <t>2 кв.2008</t>
  </si>
  <si>
    <t>3 кв.2008</t>
  </si>
  <si>
    <t>Положительное значение означает больший процент ответов респондетов на вопрос об ужесточении кредитной политики</t>
  </si>
  <si>
    <t>Диапазон движения и прогнозы по обменному курсу ведущих банков мира</t>
  </si>
  <si>
    <r>
      <t>Пороговый уровень</t>
    </r>
    <r>
      <rPr>
        <vertAlign val="superscript"/>
        <sz val="10"/>
        <rFont val="Times New Roman"/>
        <family val="1"/>
        <charset val="204"/>
      </rPr>
      <t>4</t>
    </r>
  </si>
  <si>
    <r>
      <t>2</t>
    </r>
    <r>
      <rPr>
        <sz val="10"/>
        <rFont val="Times New Roman"/>
        <family val="1"/>
        <charset val="204"/>
      </rPr>
      <t xml:space="preserve">Поведение риска показывает направление ухудшения индикатора в сравнении с пороговым уровнем: « ↑ » - превышения значения индикатора над пороговым уровнем дает сигнал уязвимости; « ↓ » - значение индикатора, которое ниже порогового уровня, дает сигнал уязвимости; « ↑ или &lt; 0 » - значение индикатора, которое выше порогового уровня или ниже « 0 », дает сигнал уязвимости.  </t>
    </r>
  </si>
  <si>
    <t xml:space="preserve">Факторы динамики импорта </t>
  </si>
  <si>
    <t>(в % к пред.пер.)</t>
  </si>
  <si>
    <t>1 кв.07</t>
  </si>
  <si>
    <t>2 кв.07</t>
  </si>
  <si>
    <t>3 кв.07</t>
  </si>
  <si>
    <t>4 кв.07</t>
  </si>
  <si>
    <t>1 кв.08</t>
  </si>
  <si>
    <t>2 кв.08</t>
  </si>
  <si>
    <t>3 кв.08</t>
  </si>
  <si>
    <t xml:space="preserve">Фактор цены </t>
  </si>
  <si>
    <t>Фактор количества</t>
  </si>
  <si>
    <t>Фактор стоимости</t>
  </si>
  <si>
    <t>Источник: НБРК</t>
  </si>
  <si>
    <t>До 1 года</t>
  </si>
  <si>
    <t>От 1 года до 3 лет</t>
  </si>
  <si>
    <t>От 3 до 5 лет</t>
  </si>
  <si>
    <t>Свыше 5 лет</t>
  </si>
  <si>
    <t>Бессрочные</t>
  </si>
  <si>
    <t>Средняя ставка привлечения (правая ось)</t>
  </si>
  <si>
    <t>Сроки привлечения банками и ставка</t>
  </si>
  <si>
    <t>Облигации, приобретенные за счет активов клиентов управляющих инвестиционным портфелем</t>
  </si>
  <si>
    <t>Облигации, приобретенные за счет пенсионных активов</t>
  </si>
  <si>
    <t>Облигации, приобретенные банками второго уровня</t>
  </si>
  <si>
    <t>Облигации, приобретенные иными финансовыми организациями</t>
  </si>
  <si>
    <t>График 4.2.4</t>
  </si>
  <si>
    <t>Концентрация сегментов финансового сектора Казахстана*</t>
  </si>
  <si>
    <t>(по состоянию на 01.10.2008 года)</t>
  </si>
  <si>
    <t>Банки второго уровня</t>
  </si>
  <si>
    <t>Покупка инвалюты банками</t>
  </si>
  <si>
    <t>Продажа инвалюты банками</t>
  </si>
  <si>
    <t>Среднедневное значение курса (KZT/USD)</t>
  </si>
  <si>
    <t>Дневной индекс ликвидности (значение, сглаженное по 7 точкам)</t>
  </si>
  <si>
    <t>Источник: НБРК, KASE</t>
  </si>
  <si>
    <t>Объёмы и параметры сделок биржевого рынка доллара</t>
  </si>
  <si>
    <t>до $500000</t>
  </si>
  <si>
    <t>от $500000 до $1000000</t>
  </si>
  <si>
    <t>от $1000000 до $2000000</t>
  </si>
  <si>
    <t>от $2000000 до $5000000</t>
  </si>
  <si>
    <t>свыше $5000000</t>
  </si>
  <si>
    <t>Общее количество сделок</t>
  </si>
  <si>
    <t>Объёмы торгов</t>
  </si>
  <si>
    <t>Объёмы покупки НБРК</t>
  </si>
  <si>
    <t>Объёмы продажи НБРК</t>
  </si>
  <si>
    <t>Сальдо по операциям НБРК</t>
  </si>
  <si>
    <t>Совокупный объём операций НБРК (покупка + продажа)</t>
  </si>
  <si>
    <t>Доля НБРК в операциях KASE</t>
  </si>
  <si>
    <t>Доля НБРК в операциях KASE (по операциям покупки и продажи)</t>
  </si>
  <si>
    <t>Оценка сопротивления биржевого рынка доллара</t>
  </si>
  <si>
    <t>Отношение дневного изменения цены к среднему объёму сделки (нормализованное значение, сглаженноое по 7 точкам)</t>
  </si>
  <si>
    <t>Структура рынка РЕПО</t>
  </si>
  <si>
    <t>Автоматическое РЕПО с государственными ценными бумагами</t>
  </si>
  <si>
    <t>Автоматическое РЕПО с негосударственными ценными бумагами</t>
  </si>
  <si>
    <t>Прямое РЕПО с негосударственными ценными бумагами</t>
  </si>
  <si>
    <t>Прямое РЕПО с государственными ценными бумагами</t>
  </si>
  <si>
    <t>Доля автоматического РЕПО с государственными ценными бумагами (правая ось)</t>
  </si>
  <si>
    <t>Источник: KASE</t>
  </si>
  <si>
    <t>Характеристики рынка автоматического РЕПО с ГЦБ сроком 1 день</t>
  </si>
  <si>
    <t>Спрэд между максимальным и минимальным курсами в течение одного дня (сглаженное по семи точкам)</t>
  </si>
  <si>
    <t>Средневзвешенная ставка вознаграждения (сглаженное по семи точкам)</t>
  </si>
  <si>
    <t>Срочные депозиты БВУ в НБРК в тенге (на конец периода)</t>
  </si>
  <si>
    <t>Объёмы поддержки тенговой ликвидности (за период)</t>
  </si>
  <si>
    <t>Структура инвестиционного портфеля страховых компаний (в %)</t>
  </si>
  <si>
    <t>График 6.2.1</t>
  </si>
  <si>
    <t>График 6.2.2</t>
  </si>
  <si>
    <t>Показатели рентабельности деятельности пенсионных фондов</t>
  </si>
  <si>
    <t>График 6.2.3</t>
  </si>
  <si>
    <t>График 6.3.1</t>
  </si>
  <si>
    <t>График 6.3.2</t>
  </si>
  <si>
    <t>Таблица 6.3.1</t>
  </si>
  <si>
    <t>Риски платежеспособности и ликвидности небанковских организаций</t>
  </si>
  <si>
    <t>Инфраструктура финансового рынка</t>
  </si>
  <si>
    <t>График 7.1.1.1</t>
  </si>
  <si>
    <t>График 7.1.1.2</t>
  </si>
  <si>
    <t>График 7.1.1.3</t>
  </si>
  <si>
    <t>к содержанию</t>
  </si>
  <si>
    <t>Таблица 1.1.1</t>
  </si>
  <si>
    <t xml:space="preserve"> к содержанию</t>
  </si>
  <si>
    <t>Бокс 1_График 1</t>
  </si>
  <si>
    <t>Бокс 1_График 2</t>
  </si>
  <si>
    <t>График 1.1.8</t>
  </si>
  <si>
    <t>График 1.1.9</t>
  </si>
  <si>
    <t>Источник: сайты центральных банков, Thomson Financial Ltd. (Datastream)</t>
  </si>
  <si>
    <t>График 1.1.10</t>
  </si>
  <si>
    <t>График 1.1.11</t>
  </si>
  <si>
    <t>Таблица 1.1.2</t>
  </si>
  <si>
    <t>Таблица 1.1.3</t>
  </si>
  <si>
    <t>Таблица 1.1.4</t>
  </si>
  <si>
    <t>Графики 1.2.1-1.2.4</t>
  </si>
  <si>
    <t>Таблица 1.2.1</t>
  </si>
  <si>
    <t>Спрэды по суверенным 5-летним кредитно-дефолтным свопам развивающихся стран</t>
  </si>
  <si>
    <t>График 1.2.8</t>
  </si>
  <si>
    <t>Доля иностранных официальных  институтов в долгосрочных ценных бумагах  США</t>
  </si>
  <si>
    <t xml:space="preserve">Индексы цен </t>
  </si>
  <si>
    <t xml:space="preserve">Прогнозы по движению цен на нефть различных сортов нефти </t>
  </si>
  <si>
    <t xml:space="preserve">Индекс цен на недвижимость в некоторых странах мира </t>
  </si>
  <si>
    <t xml:space="preserve">ВВП в постоянных ценах </t>
  </si>
  <si>
    <t>Объем убытков и списаний по состоянию на конец августа 2008 года</t>
  </si>
  <si>
    <t xml:space="preserve">Кредиты экономике </t>
  </si>
  <si>
    <t>Относительные параметры уязвимости развивающихся стран (по состоянию на 2 квартал 2008 года)</t>
  </si>
  <si>
    <t>Государственные расходы и реальный ВВП</t>
  </si>
  <si>
    <t>Отраслевая структура текущих затрат государственного бюджета Республики Казахстан за 9 месяцев 2008 года</t>
  </si>
  <si>
    <t>Отраслевая структура капитальных затрат государственного бюджета Республики Казахстан за 9 месяцев 2008 года</t>
  </si>
  <si>
    <t>Оценка финансовых показателей домашних хозяйств</t>
  </si>
  <si>
    <t>Структура активов домашних хозяйств</t>
  </si>
  <si>
    <t>Депозиты физических лиц в банках второго уровня</t>
  </si>
  <si>
    <t>Процентные ставки по депозитам физических лиц в БВУ Казахстана, %</t>
  </si>
  <si>
    <t xml:space="preserve">Срочные и условные вклады до 700 тыс. тенге </t>
  </si>
  <si>
    <t>Срочные и условные вклады свыше 700 тыс. тенге</t>
  </si>
  <si>
    <t>ВВП методом конечного использования, %</t>
  </si>
  <si>
    <t>Структура банковских займов населения</t>
  </si>
  <si>
    <t>Kazmunaigaz-USD</t>
  </si>
  <si>
    <t>Kazakhgold-USD</t>
  </si>
  <si>
    <t>Alliyans Bank - USD</t>
  </si>
  <si>
    <t xml:space="preserve">Структура небанковских займов населения </t>
  </si>
  <si>
    <t>Структура денежных расходов населения</t>
  </si>
  <si>
    <t xml:space="preserve">Взаимосвязь индексов роста кредитов и цен на недвижимость </t>
  </si>
  <si>
    <t>Объем сделок на рынке ГЦБ</t>
  </si>
  <si>
    <t>Объем сделок на первичном и вторичном рынках акций и облигаций</t>
  </si>
  <si>
    <t>Институциональная структура активов финансового сектора</t>
  </si>
  <si>
    <t>Иностранное участие в банковской системе Республики Казахстан</t>
  </si>
  <si>
    <t>Динамика качества ссудного портфеля в агрегированном представлении</t>
  </si>
  <si>
    <t xml:space="preserve">Требования к нерезидентам в совокупных активах </t>
  </si>
  <si>
    <t>Показатели кредитования нерезидентов</t>
  </si>
  <si>
    <t>Обязательства перед нерезидентами в совокупных обязательствах БВУ</t>
  </si>
  <si>
    <t xml:space="preserve">Динамика ROA, ROE </t>
  </si>
  <si>
    <t>Структура капитала 1 уровня</t>
  </si>
  <si>
    <t>Динамика развития межбанковских отношений</t>
  </si>
  <si>
    <t xml:space="preserve">Структура поступивших страховых премий </t>
  </si>
  <si>
    <t>Структура страховых выплат</t>
  </si>
  <si>
    <t>Концентрация страховых организаций, крупными участниками которых являются банки второго уровня</t>
  </si>
  <si>
    <t xml:space="preserve">Динамика чистой прибыли страховых организаций </t>
  </si>
  <si>
    <t xml:space="preserve">Структура инвестиционного портфеля страховых компаний </t>
  </si>
  <si>
    <t>Пенсионные накопления НПФ и инвестиционный доход</t>
  </si>
  <si>
    <t xml:space="preserve">Пенсионные накопления НПФ и инвестиционный доход </t>
  </si>
  <si>
    <t>Динамика изменения инвестированных пенсионных активов и «чистого» инвестиционного дохода</t>
  </si>
  <si>
    <t>* отношение суммы сформированных провизий и стоимости обеспечения к ссудному портфелю БВУ</t>
  </si>
  <si>
    <t>Степень покрытия ссудного портфеля стоимостью обеспечения и сформированными провизиями*</t>
  </si>
  <si>
    <t>Отношение кредитов, списанных за баланс, к совокупному ссудному портфелю</t>
  </si>
  <si>
    <t>Кредиты списанные за баланс (млрд. тенге) (левая шкала)</t>
  </si>
  <si>
    <t xml:space="preserve">Отношение кредитов списанных за баланс к совокупному ссудному портфелю (%) </t>
  </si>
  <si>
    <t>Концентрация рисков</t>
  </si>
  <si>
    <t xml:space="preserve">Ипотечные займы (под залог недвижимости)                                                                                                                                                                                                                             </t>
  </si>
  <si>
    <t>Потребительские займы</t>
  </si>
  <si>
    <t>Кредиты, выданные сектору строительства</t>
  </si>
  <si>
    <t>Доля займов под залог недвижимости в ссудном портфеле (%)</t>
  </si>
  <si>
    <t>Доля потребительских займов в ссудном портфеле (%)</t>
  </si>
  <si>
    <t>Доля кредитов, выданных сектору строительства в структуре кредитования отраслей экономики (%)</t>
  </si>
  <si>
    <t>Структура классифицированных займов</t>
  </si>
  <si>
    <t>Классификация по отраслям экономики</t>
  </si>
  <si>
    <t>Итого</t>
  </si>
  <si>
    <t>Строительство</t>
  </si>
  <si>
    <t>Транспорт</t>
  </si>
  <si>
    <t>Связь</t>
  </si>
  <si>
    <t>Прочие</t>
  </si>
  <si>
    <t>В целом по экономике</t>
  </si>
  <si>
    <t>Кредиты финансовых организаций* (правая шкала)</t>
  </si>
  <si>
    <t>Экспорт (% изм-я) - сценарий реального ВВП (2010-2011)</t>
  </si>
  <si>
    <t>Импорт(% изм-я) - сценарий реального ВВП (2010-2011)</t>
  </si>
  <si>
    <t>Текущий счет - сценарий реального ВВП (2010-2011)</t>
  </si>
  <si>
    <t>* Финансовые организации включают в себя НБРК, БВУ, ипотечные компании и Банк Развития</t>
  </si>
  <si>
    <t>Капитализация рынка акций</t>
  </si>
  <si>
    <t>Капитализация рынка облигаций (правая шкала)</t>
  </si>
  <si>
    <t>2 квартал 2005 года</t>
  </si>
  <si>
    <t>3 квартал 2005 года</t>
  </si>
  <si>
    <t>4 квартал 2005 года</t>
  </si>
  <si>
    <t>1кв._2006</t>
  </si>
  <si>
    <t>2кв._2006</t>
  </si>
  <si>
    <t>3кв._2006</t>
  </si>
  <si>
    <t>4кв._2006</t>
  </si>
  <si>
    <t>1кв._2007</t>
  </si>
  <si>
    <t>2кв._2007</t>
  </si>
  <si>
    <t>3кв._2007</t>
  </si>
  <si>
    <t>4кв._2007</t>
  </si>
  <si>
    <t>1кв._2008</t>
  </si>
  <si>
    <t>2кв._2008</t>
  </si>
  <si>
    <t>3кв._2008</t>
  </si>
  <si>
    <t>Капитализация KASE к ВВП</t>
  </si>
  <si>
    <t>Дискреционный потребительский сектор</t>
  </si>
  <si>
    <t xml:space="preserve">Информационные технологии </t>
  </si>
  <si>
    <t xml:space="preserve">Коммунальный сектор </t>
  </si>
  <si>
    <t>Основной потребительский сектор</t>
  </si>
  <si>
    <t>Сырьевой сектор</t>
  </si>
  <si>
    <t>Услуги телекоммуникации</t>
  </si>
  <si>
    <t>Финансы</t>
  </si>
  <si>
    <t>Энергетика</t>
  </si>
  <si>
    <t>Итоги</t>
  </si>
  <si>
    <t>Отраслевая структура оборота официального списка облигаций KASE</t>
  </si>
  <si>
    <t>Акции</t>
  </si>
  <si>
    <t>Беззалоговые  кредиты (в т.ч. субординированные) через государственные банки, депозиты ЦБ и Правительства</t>
  </si>
  <si>
    <t>Схемы обмена (выкупа) неликвидных активов банков на ликвидные активы</t>
  </si>
  <si>
    <t>Изменений условий  по операциям рефинансирования центрального банка</t>
  </si>
  <si>
    <t xml:space="preserve">Расширение списка залогового обеспечения </t>
  </si>
  <si>
    <t xml:space="preserve">Расширение списка организаций-контрагентов за счет брокеров, дилеров, кредитных организаций, инвестиционных банков, страховых компаний   и пр. организаций </t>
  </si>
  <si>
    <t>Снижение нормативов обязательного резервирования</t>
  </si>
  <si>
    <t>Удешевление стоимости ресурсов центрального банка и кредитов  экономике</t>
  </si>
  <si>
    <t>Снижение ключевых процентных  ставок</t>
  </si>
  <si>
    <t>Иная форма предоставления ликвидности банкам</t>
  </si>
  <si>
    <t>Повышение процентов по депозитам в центральных банках, выплата процентов по депозитам или депозитным сертификатам</t>
  </si>
  <si>
    <t>Проблема: Снижение доверия к финансовой системе</t>
  </si>
  <si>
    <t>Увеличение гарантий по вкладам коммерческих банков</t>
  </si>
  <si>
    <t>Повышение максимальной суммы возмещения по гарантированным депозитам</t>
  </si>
  <si>
    <t xml:space="preserve">Объявление гарантий по обязательствам банков и иных финансовых институтов </t>
  </si>
  <si>
    <t>График 5.2.22</t>
  </si>
  <si>
    <t>График 5.2.23</t>
  </si>
  <si>
    <t>01.01.2001</t>
  </si>
  <si>
    <t>01.01.2002</t>
  </si>
  <si>
    <t>01.01.2003</t>
  </si>
  <si>
    <t>Потребительские кредиты физ. лицам, млрд. тенге (левая шкала)</t>
  </si>
  <si>
    <t>Доля в ссудном портфеле БВУ, в % (правая шкала)</t>
  </si>
  <si>
    <t>(на 01.10.2008 года)</t>
  </si>
  <si>
    <t xml:space="preserve">стандартные </t>
  </si>
  <si>
    <t xml:space="preserve">сомнительные </t>
  </si>
  <si>
    <t>безнадежные</t>
  </si>
  <si>
    <t>Займы не превышающие 70% стоимости залога</t>
  </si>
  <si>
    <t>Прочие займы*</t>
  </si>
  <si>
    <t>01.04.2007</t>
  </si>
  <si>
    <t>01.07.2007</t>
  </si>
  <si>
    <t>* категория прочие жилищные займы  включает займы, превышающие отношение суммы займа к стоимости обеспечения в 70%, включая определенные пруденциальными нормативами условия (страхования и гарантий и т.д.)</t>
  </si>
  <si>
    <t>Объемы кредитования в иностранной валюте</t>
  </si>
  <si>
    <t>Доля займов в ин. валюте в ссудном портфеле (левая шкала)</t>
  </si>
  <si>
    <t>Доля займов, выданных резидентам в ин. валюте, в общей сумме займов в ин. валюте (левая шкала)</t>
  </si>
  <si>
    <t>Официальный обменный курс KZT/USD (правая шкала)</t>
  </si>
  <si>
    <t>Источник: АФН, НБРК</t>
  </si>
  <si>
    <t>Займы, выданные нерезидентам в разрезе стран по состоянию на 1 октября 2008 года</t>
  </si>
  <si>
    <t xml:space="preserve">(в процентах)  </t>
  </si>
  <si>
    <t>Российская Федерация</t>
  </si>
  <si>
    <t>Виргинские острова (Брит.)</t>
  </si>
  <si>
    <t>Люксембург</t>
  </si>
  <si>
    <t>Кипр</t>
  </si>
  <si>
    <t>Соединеное Королевство</t>
  </si>
  <si>
    <t>Сейшелы</t>
  </si>
  <si>
    <t>Соединенные Штаты</t>
  </si>
  <si>
    <t>Виргинские острова, США</t>
  </si>
  <si>
    <t>Турция</t>
  </si>
  <si>
    <t>Нименование</t>
  </si>
  <si>
    <t>01.01.2000</t>
  </si>
  <si>
    <t>Доля требований к нерезидентам в совокупных активах, в %</t>
  </si>
  <si>
    <t>Доля займов нерезидентам в совокупном ссудном портфеле БВУ</t>
  </si>
  <si>
    <t>Доля займов нерезидентам в общей сумме требований к нерезидентам</t>
  </si>
  <si>
    <t>Удельные веса валютных активов и обязательств в совокупных активах и обязательствах банковского сектора</t>
  </si>
  <si>
    <t>Отношение активов в иностранной валюте к совокупным активам (%)</t>
  </si>
  <si>
    <t>Отношение обязательств в иностранной валюте к совокупным обязательтвам (%)</t>
  </si>
  <si>
    <t>Разница в соотношении валютной составляющей активов и обязательств, в п.п.</t>
  </si>
  <si>
    <t xml:space="preserve">Коэффициенты срочной валютной ликвидности </t>
  </si>
  <si>
    <t>1.08.2008*</t>
  </si>
  <si>
    <t>Лимит текущей валютной ликвидности (min = 0,9)</t>
  </si>
  <si>
    <t>Лимит краткосрочной валютной ликвидности (min = 0,8)</t>
  </si>
  <si>
    <t>Лимит среднесрочной валютной ликвидности (min = 0,6)</t>
  </si>
  <si>
    <t>коэф-т срочной валютной ликвидности k-4-4 (min = 1)</t>
  </si>
  <si>
    <t>коэф-т срочной валютной ликвидности k-4-5 (min = 0,9)</t>
  </si>
  <si>
    <t>коэф-т срочной валютной ликвидности k-4-6 (min = 0,8)</t>
  </si>
  <si>
    <r>
      <t xml:space="preserve">* </t>
    </r>
    <r>
      <rPr>
        <i/>
        <sz val="10"/>
        <rFont val="Times New Roman"/>
        <family val="1"/>
        <charset val="204"/>
      </rPr>
      <t>С 01.07.2008 года введены новые коэффициенты срочной и валютной ликвидности до 7 дней, а также изменение подхода к расчету коэффициентов срочной и срочной валютной ликвидности до 30 и 90 дней</t>
    </r>
  </si>
  <si>
    <t xml:space="preserve"> Импортные цены на потребительские товары </t>
  </si>
  <si>
    <t>Цены импорта товаров промежуточного промышленного потребления</t>
  </si>
  <si>
    <t>* доля в каждой отрасли в промышленности была взята в виде логарифма</t>
  </si>
  <si>
    <t>Источник: НБРК,  АРКС</t>
  </si>
  <si>
    <t>Государственные расходы и реальный ВВП (отклонение от долгосрочного тренда*)</t>
  </si>
  <si>
    <t>Источник: НБРК, АРКС, МФ</t>
  </si>
  <si>
    <t xml:space="preserve">Исполнение государственного бюджета </t>
  </si>
  <si>
    <t>Источник: МФ</t>
  </si>
  <si>
    <t>График 5.4.12</t>
  </si>
  <si>
    <t>Стресс-тестирование на 1 октября 2008 года</t>
  </si>
  <si>
    <t>(увеличение обменного курса по доллару США)</t>
  </si>
  <si>
    <t>Фактические данные</t>
  </si>
  <si>
    <t>Изиенение курса на +5%</t>
  </si>
  <si>
    <t>Изиенение курса на +10%</t>
  </si>
  <si>
    <t>Изиенение курса на +15%</t>
  </si>
  <si>
    <t>Собственный капитал, млрд.тенге</t>
  </si>
  <si>
    <t>Коэффициент достаточности k1 (min норм. значение = 0,06)</t>
  </si>
  <si>
    <t>Коэффициент достаточности k2 (min норм. значение = 0,12)</t>
  </si>
  <si>
    <t>Стресс-тестирование на 1 октября 2008 года (увеличение обменного курса по доллару США)</t>
  </si>
  <si>
    <t>(обесценение недвижимости)</t>
  </si>
  <si>
    <t>Стресс-тест 2</t>
  </si>
  <si>
    <t xml:space="preserve"> Стресс-тестирование на 1 октября 2008 года(обесценение недвижимости)</t>
  </si>
  <si>
    <t xml:space="preserve">(ухудшение качества займов отрасле строительства, торговли и промышленности) </t>
  </si>
  <si>
    <t>Доля до -5%</t>
  </si>
  <si>
    <t>Доля до 10%</t>
  </si>
  <si>
    <t>Доля до 15%</t>
  </si>
  <si>
    <t xml:space="preserve"> Стресс-тестирование на 1 октября 2008 года (ухудшение качества займов отрасле строительства, торговли и промышленности) </t>
  </si>
  <si>
    <t>Доля ликвидных активов* и коэффициент волатильности фондирования</t>
  </si>
  <si>
    <t>Коэффициент волатильности фондирования</t>
  </si>
  <si>
    <t>Отношение ликвидных активов к активам БВУ</t>
  </si>
  <si>
    <t>*В перечень ликвидных активов включены деньги, депозиты до востребования и др. краткосрочные активы, ценные бумаги, имеющиеся в наличии для продажи и объемы операций «обратного РЕПО» с ценными бумагами</t>
  </si>
  <si>
    <t xml:space="preserve">Источник: АФН. </t>
  </si>
  <si>
    <t>Доля ликвидных активов и коэффициент волатильности фондирования*</t>
  </si>
  <si>
    <t>* рассчитывается как отношение разницы между депозитной базой и ликвидными активами к разнице между совокупными активами и ликвидными активами.</t>
  </si>
  <si>
    <t>Распределение БВУ по интервалам* уровня ликвидности</t>
  </si>
  <si>
    <t>Примечание: тренд рассчитан с помощью фильтра Ходрик-Прескота</t>
  </si>
  <si>
    <t>Аукционы по предоставлению/размещению кредитов/депозитов в долларах США, в т.ч. и беззалоговые</t>
  </si>
  <si>
    <t>Соглашения  о валютных операциях СВОП в долларах США и иной валюте между центральными банками</t>
  </si>
  <si>
    <t>Операции СВОП с долларом США и другой валютой</t>
  </si>
  <si>
    <t>Процентные ставки по депозитам физических лиц в БВУ Казахстана</t>
  </si>
  <si>
    <t>Срочные депозиты физ.лиц в  тенге</t>
  </si>
  <si>
    <t>Срочные депозимты физ.лиц в  инвалюте</t>
  </si>
  <si>
    <t>Валовый прирост депозитов</t>
  </si>
  <si>
    <t>Валовый отток депозитов</t>
  </si>
  <si>
    <t>Чистое изменение депозитов</t>
  </si>
  <si>
    <t>Перераспределение депозитов</t>
  </si>
  <si>
    <t xml:space="preserve">  </t>
  </si>
  <si>
    <t>График 3.1.4</t>
  </si>
  <si>
    <t>График 3.1.5</t>
  </si>
  <si>
    <t>График 3.1.6</t>
  </si>
  <si>
    <t>График 3.1.7</t>
  </si>
  <si>
    <t>График 3.1.8</t>
  </si>
  <si>
    <t>График 3.1.9</t>
  </si>
  <si>
    <t>График 3.2.1</t>
  </si>
  <si>
    <t>График 3.2.2</t>
  </si>
  <si>
    <t>График 3.2.3</t>
  </si>
  <si>
    <t>График 3.2.4</t>
  </si>
  <si>
    <t>График 3.2.5</t>
  </si>
  <si>
    <t>График 3.2.6</t>
  </si>
  <si>
    <t>График 3.2.7</t>
  </si>
  <si>
    <t>График 3.2.8</t>
  </si>
  <si>
    <t>График 3.2.9</t>
  </si>
  <si>
    <t>Структура денежных расходов населения, в %</t>
  </si>
  <si>
    <t>2006_1кв.</t>
  </si>
  <si>
    <t>2006_2кв.</t>
  </si>
  <si>
    <t>2006_3кв.</t>
  </si>
  <si>
    <t>2006_4кв.</t>
  </si>
  <si>
    <t>2007_1кв.</t>
  </si>
  <si>
    <t>2007_2кв.</t>
  </si>
  <si>
    <t>2007_3кв.</t>
  </si>
  <si>
    <t>2007_4кв.</t>
  </si>
  <si>
    <t>2008_1кв.</t>
  </si>
  <si>
    <t>2008_2кв.</t>
  </si>
  <si>
    <t>Продовольственные товары</t>
  </si>
  <si>
    <t>Непродовольственные товары</t>
  </si>
  <si>
    <t>Платные услуги</t>
  </si>
  <si>
    <t>Материальная помощь родственникам,
знакомым, алименты</t>
  </si>
  <si>
    <t>Налоги, платежи и другие выплаты</t>
  </si>
  <si>
    <t>Погашение кредита и долга</t>
  </si>
  <si>
    <t>Оценка финансовых показателей домашних хозяйств, %</t>
  </si>
  <si>
    <t>2008_3кв.</t>
  </si>
  <si>
    <t>Активы/ВВП</t>
  </si>
  <si>
    <t>Долг/Располагаемый доход</t>
  </si>
  <si>
    <t>Долг/ВВП</t>
  </si>
  <si>
    <t>Коэф. Ликвидности (правая шкала)</t>
  </si>
  <si>
    <t xml:space="preserve">Структура активов домашних хозяйств, млрд.тг. </t>
  </si>
  <si>
    <t>Нефинансовые активы (левая шкала)</t>
  </si>
  <si>
    <t>Наличная валюта</t>
  </si>
  <si>
    <t>Депозиты</t>
  </si>
  <si>
    <t>Ценные бумаги, кроме акций</t>
  </si>
  <si>
    <t>Акции и др. формы участия в капитале</t>
  </si>
  <si>
    <t>Другие активы</t>
  </si>
  <si>
    <t>Источник: НБРК, АРКС, ЦД</t>
  </si>
  <si>
    <t>01.11.2007</t>
  </si>
  <si>
    <t>02.11.2007</t>
  </si>
  <si>
    <t>06.11.2007</t>
  </si>
  <si>
    <t>07.11.2007</t>
  </si>
  <si>
    <t>08.11.2007</t>
  </si>
  <si>
    <t>09.11.2007</t>
  </si>
  <si>
    <t>13.11.2007</t>
  </si>
  <si>
    <t>14.11.2007</t>
  </si>
  <si>
    <t>15.11.2007</t>
  </si>
  <si>
    <t>19.11.2007</t>
  </si>
  <si>
    <t>20.11.2007</t>
  </si>
  <si>
    <t>21.11.2007</t>
  </si>
  <si>
    <t>23.11.2007</t>
  </si>
  <si>
    <t>26.11.2007</t>
  </si>
  <si>
    <t>27.11.2007</t>
  </si>
  <si>
    <t>28.11.2007</t>
  </si>
  <si>
    <t>29.11.2007</t>
  </si>
  <si>
    <t>30.11.2007</t>
  </si>
  <si>
    <t>03.12.2007</t>
  </si>
  <si>
    <t>04.12.2007</t>
  </si>
  <si>
    <t>05.12.2007</t>
  </si>
  <si>
    <t>06.12.2007</t>
  </si>
  <si>
    <t>07.12.2007</t>
  </si>
  <si>
    <t>10.12.2007</t>
  </si>
  <si>
    <t>11.12.2007</t>
  </si>
  <si>
    <t>12.12.2007</t>
  </si>
  <si>
    <t>13.12.2007</t>
  </si>
  <si>
    <t>14.12.2007</t>
  </si>
  <si>
    <t>18.12.2007</t>
  </si>
  <si>
    <t>19.12.2007</t>
  </si>
  <si>
    <t>20.12.2007</t>
  </si>
  <si>
    <t>21.12.2007</t>
  </si>
  <si>
    <t>24.12.2007</t>
  </si>
  <si>
    <t>26.12.2007</t>
  </si>
  <si>
    <t>27.12.2007</t>
  </si>
  <si>
    <t>28.12.2007</t>
  </si>
  <si>
    <t>09.01.2008</t>
  </si>
  <si>
    <t>11.01.2008</t>
  </si>
  <si>
    <t>14.01.2008</t>
  </si>
  <si>
    <t>15.01.2008</t>
  </si>
  <si>
    <t>16.01.2008</t>
  </si>
  <si>
    <t>18.01.2008</t>
  </si>
  <si>
    <t>22.01.2008</t>
  </si>
  <si>
    <t>23.01.2008</t>
  </si>
  <si>
    <t>24.01.2008</t>
  </si>
  <si>
    <t>25.01.2008</t>
  </si>
  <si>
    <t>28.01.2008</t>
  </si>
  <si>
    <t>29.01.2008</t>
  </si>
  <si>
    <t>30.01.2008</t>
  </si>
  <si>
    <t>31.01.2008</t>
  </si>
  <si>
    <t>01.02.2008</t>
  </si>
  <si>
    <t>04.02.2008</t>
  </si>
  <si>
    <t>05.02.2008</t>
  </si>
  <si>
    <t>07.02.2008</t>
  </si>
  <si>
    <t>08.02.2008</t>
  </si>
  <si>
    <t>12.02.2008</t>
  </si>
  <si>
    <t>13.02.2008</t>
  </si>
  <si>
    <t>14.02.2008</t>
  </si>
  <si>
    <t>15.02.2008</t>
  </si>
  <si>
    <t>19.02.2008</t>
  </si>
  <si>
    <t>20.02.2008</t>
  </si>
  <si>
    <t>21.02.2008</t>
  </si>
  <si>
    <t>22.02.2008</t>
  </si>
  <si>
    <t>26.02.2008</t>
  </si>
  <si>
    <t>27.02.2008</t>
  </si>
  <si>
    <t>28.02.2008</t>
  </si>
  <si>
    <t>29.02.2008</t>
  </si>
  <si>
    <t>04.03.2008</t>
  </si>
  <si>
    <t>05.03.2008</t>
  </si>
  <si>
    <t>06.03.2008</t>
  </si>
  <si>
    <t>07.03.2008</t>
  </si>
  <si>
    <t>11.03.2008</t>
  </si>
  <si>
    <t>12.03.2008</t>
  </si>
  <si>
    <t>13.03.2008</t>
  </si>
  <si>
    <t>14.03.2008</t>
  </si>
  <si>
    <t>17.03.2008</t>
  </si>
  <si>
    <t>18.03.2008</t>
  </si>
  <si>
    <t>19.03.2008</t>
  </si>
  <si>
    <t>20.03.2008</t>
  </si>
  <si>
    <t>24.03.2008</t>
  </si>
  <si>
    <t>25.03.2008</t>
  </si>
  <si>
    <t>26.03.2008</t>
  </si>
  <si>
    <t>27.03.2008</t>
  </si>
  <si>
    <t>28.03.2008</t>
  </si>
  <si>
    <t>31.03.2008</t>
  </si>
  <si>
    <t>01.04.2008</t>
  </si>
  <si>
    <t>02.04.2008</t>
  </si>
  <si>
    <t>03.04.2008</t>
  </si>
  <si>
    <t>04.04.2008</t>
  </si>
  <si>
    <t>07.04.2008</t>
  </si>
  <si>
    <t>08.04.2008</t>
  </si>
  <si>
    <t>09.04.2008</t>
  </si>
  <si>
    <t>10.04.2008</t>
  </si>
  <si>
    <t>11.04.2008</t>
  </si>
  <si>
    <t>14.04.2008</t>
  </si>
  <si>
    <t>15.04.2008</t>
  </si>
  <si>
    <t>16.04.2008</t>
  </si>
  <si>
    <t>17.04.2008</t>
  </si>
  <si>
    <t>18.04.2008</t>
  </si>
  <si>
    <t>21.04.2008</t>
  </si>
  <si>
    <t>22.04.2008</t>
  </si>
  <si>
    <t>23.04.2008</t>
  </si>
  <si>
    <t>24.04.2008</t>
  </si>
  <si>
    <t>25.04.2008</t>
  </si>
  <si>
    <t>31-50%</t>
  </si>
  <si>
    <t>свыше 50%</t>
  </si>
  <si>
    <t>* по доле ликвидных активов в активах БВУ, в процентах</t>
  </si>
  <si>
    <t>Распределение БВУ по интервалам уровня ликвидности</t>
  </si>
  <si>
    <t>Структура высоколиквидных активов</t>
  </si>
  <si>
    <t xml:space="preserve"> 01.07.2008</t>
  </si>
  <si>
    <t xml:space="preserve"> 01.10.2008</t>
  </si>
  <si>
    <t>наличные деньги и аффинированные драгоценные металлы</t>
  </si>
  <si>
    <t>Коррсчета и вклады в НБРК</t>
  </si>
  <si>
    <t>ГЦБ</t>
  </si>
  <si>
    <t>Покрытие ликвидными активами обязательств до востребования и краткосрочных обязательств БВУ (до 1 года)</t>
  </si>
  <si>
    <t>Обязательства до востребования</t>
  </si>
  <si>
    <t>Ликвидные активы</t>
  </si>
  <si>
    <t>Краткосрочные обязательства</t>
  </si>
  <si>
    <t>Отношение ликвидных активов к обязательствам до востребования</t>
  </si>
  <si>
    <t>Отношение ликвидных активов к краткосрочным обязательствам</t>
  </si>
  <si>
    <t>Структура депозитной базы БВУ*</t>
  </si>
  <si>
    <t>01..01.2008</t>
  </si>
  <si>
    <t>Доля вкладов юр. лиц</t>
  </si>
  <si>
    <t>Доля вкладов физ. лиц</t>
  </si>
  <si>
    <t>Доля депозитов в совокупных обязательствах БВУ</t>
  </si>
  <si>
    <t>Доля вкладов в национальной валюте</t>
  </si>
  <si>
    <t>*  без учета нерезидентов</t>
  </si>
  <si>
    <t>Вклады до востребования</t>
  </si>
  <si>
    <t>Отношение себестоимости строительства к цене продажи, г. Астана</t>
  </si>
  <si>
    <t>Отношение себестоимости строительства к цене продажи, г. Алматы</t>
  </si>
  <si>
    <t>Перепродажа благоустроенного жилья, тыс. тг. за 1 кв.м</t>
  </si>
  <si>
    <t>Соотношение цен перепродажи благоустроенного жилья и нового типового жилья</t>
  </si>
  <si>
    <t>Соотношение цен перепродажи благоустроенного жилья и нового типового жилья, Республика Казахстан</t>
  </si>
  <si>
    <t>Соотношение цен перепродажи благоустроенного жилья и нового типового жилья, г. Астана</t>
  </si>
  <si>
    <t>Соотношение цен перепродажи благоустроенного жилья и нового типового жилья, г. Алматы</t>
  </si>
  <si>
    <t>Спекулятивная привлекательность рынка недвижимости</t>
  </si>
  <si>
    <t>Доходность от продажи (% изм y-o-y)</t>
  </si>
  <si>
    <t>Доходность от продажи, Республика Казахстан</t>
  </si>
  <si>
    <t>Доходность от продажи, г. Астана</t>
  </si>
  <si>
    <t>Доходность от продажи, г. Алматы</t>
  </si>
  <si>
    <t>Доходность от аренды, %</t>
  </si>
  <si>
    <t>Доходность от аренды, Республика Казахстан</t>
  </si>
  <si>
    <t>Доходность от аренды, г. Астана</t>
  </si>
  <si>
    <t>Доходность от аренды, г. Алматы</t>
  </si>
  <si>
    <t>Доходности инвестиций в недвижимость</t>
  </si>
  <si>
    <t>Доходность от инвестиций в недвижимость, Республика Казахстан</t>
  </si>
  <si>
    <t>Доходность от инвестиций в недвижимость, г. Астана</t>
  </si>
  <si>
    <t>Доходность от инвестиций в недвижимость, г. Алматы</t>
  </si>
  <si>
    <t>Индекс доходности рынка недвижимости в региональном разрезе*</t>
  </si>
  <si>
    <t>[2] Показатели на 2 квартал рассчитаны в годовом выражении за исключением %-ного изменения дохода от реализации продукции и услуг и себестоимости реализованной продукции, рассчитанных за период с начала года относительно аналогичного периода прошлого года.</t>
  </si>
  <si>
    <t>Валютная позиция корпоративного сектора</t>
  </si>
  <si>
    <t>Всего, млн. тг.</t>
  </si>
  <si>
    <t>Доля в активах в ин. валюте</t>
  </si>
  <si>
    <t>Финансовые активы* в ин. валюте</t>
  </si>
  <si>
    <t>84.4%</t>
  </si>
  <si>
    <t xml:space="preserve">            в т.ч краткосрочные активы</t>
  </si>
  <si>
    <t>88.7%</t>
  </si>
  <si>
    <t>Финансовые обязательства в ин. валюте</t>
  </si>
  <si>
    <t>92.1%</t>
  </si>
  <si>
    <t xml:space="preserve">            в т.ч краткосрочные обязательства</t>
  </si>
  <si>
    <t>84.1%</t>
  </si>
  <si>
    <t>Чистая балансовая валютная позиция (БВП)</t>
  </si>
  <si>
    <t xml:space="preserve">Поступления от операционной деятельности </t>
  </si>
  <si>
    <t>в год. выражении</t>
  </si>
  <si>
    <t xml:space="preserve">Выбытие средств от операционной деятельности </t>
  </si>
  <si>
    <t>Чистые поступления от операционной деятельности в ин.валюте</t>
  </si>
  <si>
    <t>ВП скорректированная на потоки по операционной деятельности в иностранной валюте</t>
  </si>
  <si>
    <t xml:space="preserve">    БВП / собственный капитал</t>
  </si>
  <si>
    <t xml:space="preserve">    БВП / поступления от операционной  деятельности в ин. валюте</t>
  </si>
  <si>
    <t xml:space="preserve">    Текущая валютная ликвидность**</t>
  </si>
  <si>
    <t>Всего срочные и условные вклады до 700 тыс. тенге всего, тыс. тенге</t>
  </si>
  <si>
    <t>Всего срочные и условные вклады свыше 700 тыс. всего, тыс. тенге</t>
  </si>
  <si>
    <t>Процентная маржа и спрэд</t>
  </si>
  <si>
    <t>Процентная маржа</t>
  </si>
  <si>
    <t>Процентный спрэд</t>
  </si>
  <si>
    <t>*Справочно: при расчете брались среднемесячные показатели за период</t>
  </si>
  <si>
    <t>Прирост, в %</t>
  </si>
  <si>
    <t>Капитал 1-го уровня</t>
  </si>
  <si>
    <t>1 284,0</t>
  </si>
  <si>
    <t>Уставный капитал</t>
  </si>
  <si>
    <t>Дополнительный капитал</t>
  </si>
  <si>
    <t>Нераспределенный чистый доход прошлых лет</t>
  </si>
  <si>
    <t>Капитал 2-го уровня</t>
  </si>
  <si>
    <r>
      <t>1</t>
    </r>
    <r>
      <rPr>
        <sz val="8"/>
        <rFont val="Times New Roman"/>
        <family val="1"/>
        <charset val="204"/>
      </rPr>
      <t>Входящий остаток пользователя - сумма денег, переведенная пользователем с корреспондентского счета на позицию в системе.</t>
    </r>
  </si>
  <si>
    <r>
      <t>2</t>
    </r>
    <r>
      <rPr>
        <sz val="8"/>
        <rFont val="Times New Roman"/>
        <family val="1"/>
        <charset val="204"/>
      </rPr>
      <t xml:space="preserve"> Коэффициент ликвидности денег равен отношению ликвидности системы (входящие остатки всех пользователей) к сумме дебетового оборота в МСПД и неисполненных (отозванных) платежей в МСПД                                                                       </t>
    </r>
  </si>
  <si>
    <r>
      <t>3</t>
    </r>
    <r>
      <rPr>
        <sz val="8"/>
        <rFont val="Times New Roman"/>
        <family val="1"/>
        <charset val="204"/>
      </rPr>
      <t xml:space="preserve">  Коэффициент оборачиваемости денег равен отношению дебетового оборота в МСПД в ликвидности системы.</t>
    </r>
  </si>
  <si>
    <t>Таблица 7.1.2.1</t>
  </si>
  <si>
    <t>График 7.1.2.1</t>
  </si>
  <si>
    <t>График 7.1.2.2</t>
  </si>
  <si>
    <t>Таблица 7.1.2.2</t>
  </si>
  <si>
    <t>Поддержка уровня ликвидности банковской системы НБРК</t>
  </si>
  <si>
    <r>
      <t>Система индикаторов макроэкономической уязвимости</t>
    </r>
    <r>
      <rPr>
        <b/>
        <vertAlign val="superscript"/>
        <sz val="10"/>
        <rFont val="Times New Roman"/>
        <family val="1"/>
        <charset val="204"/>
      </rPr>
      <t>1</t>
    </r>
  </si>
  <si>
    <r>
      <t>Направление риска</t>
    </r>
    <r>
      <rPr>
        <vertAlign val="superscript"/>
        <sz val="10"/>
        <rFont val="Times New Roman"/>
        <family val="1"/>
        <charset val="204"/>
      </rPr>
      <t>2</t>
    </r>
  </si>
  <si>
    <r>
      <t>Пороговый уровень</t>
    </r>
    <r>
      <rPr>
        <vertAlign val="superscript"/>
        <sz val="10"/>
        <rFont val="Times New Roman"/>
        <family val="1"/>
        <charset val="204"/>
      </rPr>
      <t>3</t>
    </r>
  </si>
  <si>
    <t>Поддержка уровня ликвидности банковской системы НБРК (млн. тенге)</t>
  </si>
  <si>
    <t>млн.тенге</t>
  </si>
  <si>
    <t>* до принятие Закона Республики Казахстан №128-III 20 февраля 2006 года " О внесении изменений и дополнений в некоторые законодательные акты Республики Казахстан по вопросам страхования" - страхование от предпринимательского риска</t>
  </si>
  <si>
    <t>ГПО</t>
  </si>
  <si>
    <t>Имущество</t>
  </si>
  <si>
    <t>Прочие финансовые убытки</t>
  </si>
  <si>
    <t>Доля активов страховых (перестраховочных) организаций, крупными участниками которых являются БВУ, в совокупных активах страхового сектора, %</t>
  </si>
  <si>
    <t>Доля премий страховых (перестраховочных) организаций, крупными участниками которых являются БВУ, в совокупных страховых премиях %</t>
  </si>
  <si>
    <t>–</t>
  </si>
  <si>
    <t>01.04.2008г.</t>
  </si>
  <si>
    <t>01.07.2008г.</t>
  </si>
  <si>
    <t>01.10.2008г.</t>
  </si>
  <si>
    <t>Объем собранных страховых премий и переданных на перестрахование</t>
  </si>
  <si>
    <t>Страховые премии</t>
  </si>
  <si>
    <t>Страховые премии, переданные на перестрахование</t>
  </si>
  <si>
    <t>Доля премий, переданных на перестрахование нерездентам в общих премиях, переданных на перестрахование,%</t>
  </si>
  <si>
    <t>Доля премий, переданных на перестрахование резидентам в общих премиях, переданных на перестрахование,%</t>
  </si>
  <si>
    <t>Соединенные Штаты Америки</t>
  </si>
  <si>
    <t xml:space="preserve">Швеция </t>
  </si>
  <si>
    <t>Швейцария</t>
  </si>
  <si>
    <t>Бермудские острова</t>
  </si>
  <si>
    <t>Основные показатели страхового рынка РК</t>
  </si>
  <si>
    <t>Страховые премии*</t>
  </si>
  <si>
    <t>Страховые резервы</t>
  </si>
  <si>
    <t>ВВП, млрд. тенге</t>
  </si>
  <si>
    <t>* - страховые премии по договорам страхования и перестрахования</t>
  </si>
  <si>
    <t>Страховые выплаты</t>
  </si>
  <si>
    <t>Чистая прибыль (млрд. тенге)</t>
  </si>
  <si>
    <t>Рентабельность активов и капитала</t>
  </si>
  <si>
    <t>ROA, %</t>
  </si>
  <si>
    <t>ROE, %</t>
  </si>
  <si>
    <t>Доходы от страховой и инвестиционной деятельности (в млрд. тенге)</t>
  </si>
  <si>
    <t>Доходы от страховой деятельности</t>
  </si>
  <si>
    <t>Доходы от инвестиционной деятельности</t>
  </si>
  <si>
    <t>Доходы от страховой и инвестиционной деятельности</t>
  </si>
  <si>
    <t xml:space="preserve">Финансовые инструменты </t>
  </si>
  <si>
    <t>Государственные ценные бумаги РК</t>
  </si>
  <si>
    <t>Вклады в банках второго уровня</t>
  </si>
  <si>
    <t>Негосударственные ценные бумаги эмитентов РК</t>
  </si>
  <si>
    <t>Операции "Обратное РЕПО"</t>
  </si>
  <si>
    <t>Структура инвестиционного портфеля страховых компаний</t>
  </si>
  <si>
    <t>инвестиционный доход (с нарастанием)</t>
  </si>
  <si>
    <t>Пенсионные накопления НПФ (правая шкала)</t>
  </si>
  <si>
    <t>Совокупный объем (сглаженное по семи точкам)</t>
  </si>
  <si>
    <t>Объем сделок на рынке ГЦБ, за период, (млн. тг.)</t>
  </si>
  <si>
    <t>Спрэды по суверенным 5-летним кредитно- дефолтным  свопам развивающихся стран</t>
  </si>
  <si>
    <t xml:space="preserve">Региональные субиндексы MSCI    </t>
  </si>
  <si>
    <t>Цены на акции казахстанских эмитентов на  Лондонской фондовой бирже</t>
  </si>
  <si>
    <t>Динамика мировых фондовых индексов за 9 месяцев 2008 года</t>
  </si>
  <si>
    <t>Коэффициент отношения выплат к премиям  по страховому рынку</t>
  </si>
  <si>
    <t>Коэффициент выплат к премиям по видам страховой деятельности</t>
  </si>
  <si>
    <t>Динамика потоков платежей в Межбанковской системе переводов денег</t>
  </si>
  <si>
    <t>График 1.1.7</t>
  </si>
  <si>
    <t>График 1.2.5</t>
  </si>
  <si>
    <t>График 1.2.6</t>
  </si>
  <si>
    <t>График 1.2.7</t>
  </si>
  <si>
    <t>Макроэкономическая среда и экономические условия в Казахстане</t>
  </si>
  <si>
    <t>График 2.1.1</t>
  </si>
  <si>
    <t>График 2.1.2</t>
  </si>
  <si>
    <t>График 2.1.3</t>
  </si>
  <si>
    <t>ВВП методом конечного использования</t>
  </si>
  <si>
    <t>График 2.1.4</t>
  </si>
  <si>
    <t>График 2.1.5</t>
  </si>
  <si>
    <t>График 2.1.6</t>
  </si>
  <si>
    <t>График 2.1.7</t>
  </si>
  <si>
    <t>Таблица 2.2.1</t>
  </si>
  <si>
    <t>График 2.2.2</t>
  </si>
  <si>
    <t>График 2.2.3</t>
  </si>
  <si>
    <t>Роль финансового сектора в экономике</t>
  </si>
  <si>
    <t>График 4.1.1</t>
  </si>
  <si>
    <t>График 4.2.1</t>
  </si>
  <si>
    <t>Таблица 4.2.1</t>
  </si>
  <si>
    <t>График 4.2.2</t>
  </si>
  <si>
    <t>Основные инвесторы на рынке корпоративных облигаций РК</t>
  </si>
  <si>
    <t>Банковский сектор</t>
  </si>
  <si>
    <t>График 5.1.1</t>
  </si>
  <si>
    <t>График 5.1.2</t>
  </si>
  <si>
    <t>График 5.2.1</t>
  </si>
  <si>
    <t>График 5.2.2</t>
  </si>
  <si>
    <t>График 5.2.3</t>
  </si>
  <si>
    <t>График 5.2.4</t>
  </si>
  <si>
    <t>График 5.2.5</t>
  </si>
  <si>
    <t>График 5.2.6</t>
  </si>
  <si>
    <t>Степень покрытия ссудного портфеля стоимостью обеспечения и сформированными провизиями</t>
  </si>
  <si>
    <t>Таблица 5.2.1</t>
  </si>
  <si>
    <t>График 5.2.7</t>
  </si>
  <si>
    <t>Отношение объема сформированных провизий к ссудному портфелю в разрезе отраслей экономики</t>
  </si>
  <si>
    <t>График 5.2.8</t>
  </si>
  <si>
    <t>Потребительское кредитование физических лиц</t>
  </si>
  <si>
    <t>График 5.2.9</t>
  </si>
  <si>
    <t>Качество кредитов, выданных физическим лицам на потребительские цели (%)</t>
  </si>
  <si>
    <t>График 5.2.10</t>
  </si>
  <si>
    <t>График 5.2.11</t>
  </si>
  <si>
    <t>Структура ипотечных жилищных займов по отношению к стоимости залога</t>
  </si>
  <si>
    <t>График 5.2.12</t>
  </si>
  <si>
    <t>График 5.2.13</t>
  </si>
  <si>
    <t>Прирост, в % к предыдщему периоду (правая шкала)</t>
  </si>
  <si>
    <t>Объем ссудного портфеля (в млрд. тенге)</t>
  </si>
  <si>
    <t>Динамика объемов кредитования и темпов прироста по отдельным сегментам</t>
  </si>
  <si>
    <t>(млрд.тенге)</t>
  </si>
  <si>
    <t>Ипотечные займы под залог недвижимости</t>
  </si>
  <si>
    <t>Займы, выданные субъектам малого предпринимательства</t>
  </si>
  <si>
    <t>изм. %</t>
  </si>
  <si>
    <t>Капитализация рынка акций, облигаций, ГЦБ (млн. тг.)</t>
  </si>
  <si>
    <r>
      <t xml:space="preserve">Источник: </t>
    </r>
    <r>
      <rPr>
        <i/>
        <sz val="10"/>
        <color indexed="8"/>
        <rFont val="Times New Roman"/>
        <family val="1"/>
        <charset val="204"/>
      </rPr>
      <t>Thomson Financial Ltd. (DataStream)</t>
    </r>
    <r>
      <rPr>
        <i/>
        <sz val="9"/>
        <color indexed="8"/>
        <rFont val="Times New Roman"/>
        <family val="1"/>
        <charset val="204"/>
      </rPr>
      <t>, Bloomberg</t>
    </r>
  </si>
  <si>
    <r>
      <t xml:space="preserve">Источник: </t>
    </r>
    <r>
      <rPr>
        <i/>
        <sz val="9"/>
        <rFont val="Times New Roman"/>
        <family val="1"/>
        <charset val="204"/>
      </rPr>
      <t>www.rbc.ru</t>
    </r>
  </si>
  <si>
    <t>Источник: прогнозы банков по материалом сайтов www.forexpf.ru  (на 27.10.2008г.), www.quote.ru (на 01.11.2008г.)</t>
  </si>
  <si>
    <t>Стабилизация ценовых параметров рынка</t>
  </si>
  <si>
    <t xml:space="preserve">Источник НБРК на базе публикаций, пресс-релизов центральных банков, СМИ </t>
  </si>
  <si>
    <t>Примечание: смещение к крайним верхним и нижним углам диаграмм отражает более более высокий риск.</t>
  </si>
  <si>
    <r>
      <t xml:space="preserve">Источник: </t>
    </r>
    <r>
      <rPr>
        <i/>
        <sz val="10"/>
        <rFont val="Times New Roman"/>
        <family val="1"/>
        <charset val="204"/>
      </rPr>
      <t>Thomson Financial Ltd. (DataStream)</t>
    </r>
    <r>
      <rPr>
        <i/>
        <sz val="9"/>
        <rFont val="Times New Roman"/>
        <family val="1"/>
        <charset val="204"/>
      </rPr>
      <t>, сайты центральных банков и национальных статистических агентств</t>
    </r>
  </si>
  <si>
    <t>Название</t>
  </si>
  <si>
    <t>Рейтинги стран по долгосрочным обязательствам в иностранной валюте</t>
  </si>
  <si>
    <t>Baa2/Stable</t>
  </si>
  <si>
    <t>Источник:Bloomberg</t>
  </si>
  <si>
    <t>Займы, выданные субъектам малого предпринимательства (изм. в %)</t>
  </si>
  <si>
    <t>Строительство (изм. в %)</t>
  </si>
  <si>
    <t xml:space="preserve">Динамика объемов кредитования и темпов прироста
по отдельным сегментам
</t>
  </si>
  <si>
    <t xml:space="preserve">Динамика качества ссудного портфеля в агрегированном представлении
(в процентах к итогу)
</t>
  </si>
  <si>
    <t>(в процентах к итогу)</t>
  </si>
  <si>
    <t>01.10.2006</t>
  </si>
  <si>
    <t>Стандартные</t>
  </si>
  <si>
    <t>Сомнительные</t>
  </si>
  <si>
    <t>Безнадежные</t>
  </si>
  <si>
    <t>2,1</t>
  </si>
  <si>
    <t>2,7</t>
  </si>
  <si>
    <t>Детализированные сведения по качеству кредитного портфеля</t>
  </si>
  <si>
    <t>сомнительные 1 категории</t>
  </si>
  <si>
    <t>сомнительные 2 категории</t>
  </si>
  <si>
    <t>сомнительные 3 категории</t>
  </si>
  <si>
    <t>сомнительные 4 категории</t>
  </si>
  <si>
    <t>сомнительные 5 категории</t>
  </si>
  <si>
    <t xml:space="preserve">Детализированные сведения по качеству кредитного портфеля </t>
  </si>
  <si>
    <t xml:space="preserve">Динамика структуры займов сомнительной категории  </t>
  </si>
  <si>
    <t>(в % к итогу)</t>
  </si>
  <si>
    <t>Сомнительные 1 категории</t>
  </si>
  <si>
    <t>Сомнительные 2 категории</t>
  </si>
  <si>
    <t>Сомнительные 3 категории</t>
  </si>
  <si>
    <t>Сомнительные 4 категории</t>
  </si>
  <si>
    <t>Сомнительные 5 категории</t>
  </si>
  <si>
    <t xml:space="preserve">Доля просроченной задолженности по банковским займам в кредитном портфеле </t>
  </si>
  <si>
    <t>(в процентах)</t>
  </si>
  <si>
    <t>Показатель</t>
  </si>
  <si>
    <t>01.01.06</t>
  </si>
  <si>
    <t>01.04.06</t>
  </si>
  <si>
    <t>01.07.06</t>
  </si>
  <si>
    <t>01.10.06</t>
  </si>
  <si>
    <t>01.01.07</t>
  </si>
  <si>
    <t>01.04.07</t>
  </si>
  <si>
    <t>01.10.07</t>
  </si>
  <si>
    <t>01.01.08</t>
  </si>
  <si>
    <t>01.04.08</t>
  </si>
  <si>
    <t>01.07.08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</si>
</sst>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71" formatCode="_-* #,##0.00_р_._-;\-* #,##0.00_р_._-;_-* &quot;-&quot;??_р_._-;_-@_-"/>
    <numFmt numFmtId="172" formatCode="0.0"/>
    <numFmt numFmtId="173" formatCode="0.000"/>
    <numFmt numFmtId="174" formatCode="0.0%"/>
    <numFmt numFmtId="175" formatCode="#,##0.0"/>
    <numFmt numFmtId="176" formatCode="_(&quot;$&quot;* #,##0_);_(&quot;$&quot;* \(#,##0\);_(&quot;$&quot;* &quot;-&quot;_);_(@_)"/>
    <numFmt numFmtId="177" formatCode="_(* #,##0.00_);_(* \(#,##0.00\);_(* &quot;-&quot;??_);_(@_)"/>
    <numFmt numFmtId="178" formatCode="#,##0_);[Blue]\(\-\)\ #,##0_)"/>
    <numFmt numFmtId="179" formatCode="#,##0.0_);[Blue]\(\-\)\ #,##0.0_)"/>
    <numFmt numFmtId="180" formatCode="d/mm"/>
    <numFmt numFmtId="189" formatCode="_(* #,##0.0_);_(* \(#,##0.0\);_(* &quot;-&quot;??_);_(@_)"/>
    <numFmt numFmtId="190" formatCode="dd/mm/yy;@"/>
    <numFmt numFmtId="191" formatCode="_-* #,##0.0_р_._-;\-* #,##0.0_р_._-;_-* &quot;-&quot;??_р_._-;_-@_-"/>
    <numFmt numFmtId="192" formatCode="_-* #,##0_р_._-;\-* #,##0_р_._-;_-* &quot;-&quot;??_р_._-;_-@_-"/>
    <numFmt numFmtId="193" formatCode="#,##0.000"/>
    <numFmt numFmtId="208" formatCode="0.0000"/>
    <numFmt numFmtId="219" formatCode="[$-419]mmmm\ yyyy;@"/>
  </numFmts>
  <fonts count="83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i/>
      <sz val="10"/>
      <name val="Times New Roman"/>
      <family val="1"/>
      <charset val="204"/>
    </font>
    <font>
      <sz val="11"/>
      <name val="ＭＳ Ｐゴシック"/>
      <family val="3"/>
      <charset val="128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</font>
    <font>
      <u/>
      <sz val="10"/>
      <color indexed="12"/>
      <name val="Arial Cyr"/>
      <charset val="204"/>
    </font>
    <font>
      <sz val="8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i/>
      <sz val="9"/>
      <name val="Times New Roman"/>
      <family val="1"/>
      <charset val="204"/>
    </font>
    <font>
      <b/>
      <sz val="10"/>
      <color indexed="18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indexed="8"/>
      <name val="Arial Cyr"/>
      <charset val="204"/>
    </font>
    <font>
      <i/>
      <sz val="10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name val="TimesNewRomanPS-BoldMT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6"/>
      <name val="Angsana New"/>
    </font>
    <font>
      <sz val="10"/>
      <name val="Arial Cyr"/>
    </font>
    <font>
      <sz val="10"/>
      <name val="Arial"/>
      <charset val="238"/>
    </font>
    <font>
      <sz val="10"/>
      <name val="Arial CE"/>
      <charset val="238"/>
    </font>
    <font>
      <sz val="10"/>
      <name val="Times New Roman"/>
      <charset val="204"/>
    </font>
    <font>
      <sz val="10"/>
      <name val="Courier"/>
      <charset val="238"/>
    </font>
    <font>
      <b/>
      <u/>
      <sz val="10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i/>
      <sz val="10"/>
      <color indexed="12"/>
      <name val="Times New Roman"/>
      <family val="1"/>
      <charset val="204"/>
    </font>
    <font>
      <i/>
      <sz val="9"/>
      <name val="TimesNewRomanPSMT"/>
    </font>
    <font>
      <sz val="10"/>
      <color indexed="16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 Cyr"/>
      <charset val="204"/>
    </font>
    <font>
      <vertAlign val="superscript"/>
      <sz val="9"/>
      <name val="Times New Roman"/>
      <family val="1"/>
      <charset val="204"/>
    </font>
    <font>
      <b/>
      <sz val="10"/>
      <name val="TimesNewRomanPSMT"/>
    </font>
    <font>
      <u/>
      <sz val="10"/>
      <color indexed="12"/>
      <name val="Arial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Arial"/>
    </font>
    <font>
      <vertAlign val="superscript"/>
      <sz val="10"/>
      <name val="Times New Roman"/>
      <family val="1"/>
      <charset val="204"/>
    </font>
    <font>
      <sz val="8"/>
      <name val="Arial"/>
    </font>
    <font>
      <sz val="10"/>
      <name val="Times New Roman"/>
      <family val="1"/>
    </font>
    <font>
      <sz val="8"/>
      <name val="Times New Roman"/>
      <charset val="204"/>
    </font>
    <font>
      <i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</font>
    <font>
      <sz val="10"/>
      <color indexed="9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b/>
      <vertAlign val="superscript"/>
      <sz val="10"/>
      <color indexed="62"/>
      <name val="Times New Roman"/>
      <family val="1"/>
      <charset val="204"/>
    </font>
    <font>
      <b/>
      <i/>
      <u/>
      <sz val="8"/>
      <name val="Times New Roman"/>
      <family val="1"/>
      <charset val="204"/>
    </font>
    <font>
      <b/>
      <i/>
      <sz val="10"/>
      <color indexed="2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u/>
      <sz val="10"/>
      <color indexed="18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b/>
      <sz val="9.5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0"/>
      </patternFill>
    </fill>
    <fill>
      <patternFill patternType="solid">
        <fgColor indexed="27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5">
    <xf numFmtId="0" fontId="0" fillId="0" borderId="0"/>
    <xf numFmtId="177" fontId="45" fillId="0" borderId="0" applyFont="0" applyFill="0" applyBorder="0" applyAlignment="0" applyProtection="0"/>
    <xf numFmtId="180" fontId="46" fillId="0" borderId="0"/>
    <xf numFmtId="0" fontId="1" fillId="0" borderId="0"/>
    <xf numFmtId="0" fontId="1" fillId="0" borderId="0"/>
    <xf numFmtId="0" fontId="47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176" fontId="15" fillId="0" borderId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7" fillId="4" borderId="1" applyNumberFormat="0" applyAlignment="0" applyProtection="0"/>
    <xf numFmtId="178" fontId="3" fillId="0" borderId="2" applyBorder="0">
      <protection hidden="1"/>
    </xf>
    <xf numFmtId="0" fontId="18" fillId="11" borderId="3" applyNumberFormat="0" applyAlignment="0" applyProtection="0"/>
    <xf numFmtId="0" fontId="19" fillId="11" borderId="1" applyNumberForma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12" borderId="8" applyNumberFormat="0" applyAlignment="0" applyProtection="0"/>
    <xf numFmtId="0" fontId="25" fillId="0" borderId="0" applyNumberFormat="0" applyFill="0" applyBorder="0" applyAlignment="0" applyProtection="0"/>
    <xf numFmtId="0" fontId="26" fillId="1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9" fillId="0" borderId="0"/>
    <xf numFmtId="0" fontId="11" fillId="0" borderId="0"/>
    <xf numFmtId="0" fontId="11" fillId="0" borderId="0"/>
    <xf numFmtId="0" fontId="1" fillId="0" borderId="0"/>
    <xf numFmtId="0" fontId="49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27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14" borderId="9" applyNumberFormat="0" applyFont="0" applyAlignment="0" applyProtection="0"/>
    <xf numFmtId="9" fontId="1" fillId="0" borderId="0" applyFont="0" applyFill="0" applyBorder="0" applyAlignment="0" applyProtection="0"/>
    <xf numFmtId="0" fontId="29" fillId="0" borderId="10" applyNumberFormat="0" applyFill="0" applyAlignment="0" applyProtection="0"/>
    <xf numFmtId="14" fontId="50" fillId="0" borderId="0" applyProtection="0">
      <alignment vertical="center"/>
    </xf>
    <xf numFmtId="0" fontId="30" fillId="0" borderId="0" applyNumberFormat="0" applyFill="0" applyBorder="0" applyAlignment="0" applyProtection="0"/>
    <xf numFmtId="38" fontId="46" fillId="0" borderId="0" applyFont="0" applyFill="0" applyBorder="0" applyAlignment="0" applyProtection="0"/>
    <xf numFmtId="40" fontId="46" fillId="0" borderId="0" applyFont="0" applyFill="0" applyBorder="0" applyAlignment="0" applyProtection="0"/>
    <xf numFmtId="171" fontId="1" fillId="0" borderId="0" applyFont="0" applyFill="0" applyBorder="0" applyAlignment="0" applyProtection="0"/>
    <xf numFmtId="177" fontId="11" fillId="0" borderId="0" applyFont="0" applyFill="0" applyBorder="0" applyAlignment="0" applyProtection="0"/>
    <xf numFmtId="171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0" fontId="31" fillId="3" borderId="0" applyNumberFormat="0" applyBorder="0" applyAlignment="0" applyProtection="0"/>
    <xf numFmtId="0" fontId="7" fillId="0" borderId="0"/>
  </cellStyleXfs>
  <cellXfs count="1528">
    <xf numFmtId="0" fontId="0" fillId="0" borderId="0" xfId="0"/>
    <xf numFmtId="0" fontId="3" fillId="0" borderId="2" xfId="70" applyFont="1" applyFill="1" applyBorder="1" applyAlignment="1">
      <alignment horizontal="center" wrapText="1"/>
    </xf>
    <xf numFmtId="172" fontId="3" fillId="0" borderId="2" xfId="70" applyNumberFormat="1" applyFont="1" applyFill="1" applyBorder="1" applyAlignment="1">
      <alignment horizontal="center"/>
    </xf>
    <xf numFmtId="0" fontId="3" fillId="0" borderId="0" xfId="0" applyFont="1"/>
    <xf numFmtId="2" fontId="3" fillId="0" borderId="2" xfId="0" applyNumberFormat="1" applyFont="1" applyBorder="1"/>
    <xf numFmtId="0" fontId="3" fillId="0" borderId="2" xfId="0" applyFont="1" applyBorder="1"/>
    <xf numFmtId="0" fontId="3" fillId="0" borderId="11" xfId="0" applyFont="1" applyBorder="1" applyAlignment="1">
      <alignment horizontal="left" wrapText="1"/>
    </xf>
    <xf numFmtId="14" fontId="3" fillId="0" borderId="11" xfId="0" applyNumberFormat="1" applyFont="1" applyBorder="1" applyAlignment="1">
      <alignment horizontal="left" wrapText="1"/>
    </xf>
    <xf numFmtId="0" fontId="3" fillId="0" borderId="2" xfId="0" applyFont="1" applyFill="1" applyBorder="1"/>
    <xf numFmtId="0" fontId="3" fillId="0" borderId="0" xfId="0" applyFont="1" applyFill="1"/>
    <xf numFmtId="2" fontId="3" fillId="0" borderId="2" xfId="0" applyNumberFormat="1" applyFont="1" applyFill="1" applyBorder="1"/>
    <xf numFmtId="0" fontId="3" fillId="0" borderId="0" xfId="0" applyFont="1" applyFill="1" applyBorder="1"/>
    <xf numFmtId="0" fontId="3" fillId="0" borderId="0" xfId="0" applyFont="1" applyAlignment="1">
      <alignment horizontal="left"/>
    </xf>
    <xf numFmtId="0" fontId="0" fillId="0" borderId="0" xfId="0" applyBorder="1"/>
    <xf numFmtId="2" fontId="3" fillId="0" borderId="0" xfId="0" applyNumberFormat="1" applyFont="1"/>
    <xf numFmtId="0" fontId="3" fillId="0" borderId="0" xfId="70" applyFont="1" applyFill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14" fontId="3" fillId="0" borderId="12" xfId="0" applyNumberFormat="1" applyFont="1" applyBorder="1" applyAlignment="1">
      <alignment horizontal="left" wrapText="1"/>
    </xf>
    <xf numFmtId="2" fontId="3" fillId="0" borderId="0" xfId="0" applyNumberFormat="1" applyFont="1" applyFill="1" applyBorder="1"/>
    <xf numFmtId="14" fontId="3" fillId="0" borderId="2" xfId="0" applyNumberFormat="1" applyFont="1" applyFill="1" applyBorder="1" applyAlignment="1">
      <alignment horizontal="center" wrapText="1"/>
    </xf>
    <xf numFmtId="14" fontId="3" fillId="0" borderId="0" xfId="0" applyNumberFormat="1" applyFont="1" applyFill="1" applyBorder="1" applyAlignment="1">
      <alignment horizontal="center" wrapText="1"/>
    </xf>
    <xf numFmtId="0" fontId="3" fillId="0" borderId="0" xfId="0" applyFont="1" applyProtection="1">
      <protection locked="0"/>
    </xf>
    <xf numFmtId="0" fontId="3" fillId="0" borderId="2" xfId="0" applyFont="1" applyBorder="1" applyProtection="1">
      <protection locked="0"/>
    </xf>
    <xf numFmtId="0" fontId="9" fillId="0" borderId="13" xfId="0" applyFont="1" applyFill="1" applyBorder="1"/>
    <xf numFmtId="9" fontId="3" fillId="0" borderId="0" xfId="83" applyFont="1"/>
    <xf numFmtId="10" fontId="3" fillId="0" borderId="0" xfId="83" applyNumberFormat="1" applyFont="1"/>
    <xf numFmtId="0" fontId="32" fillId="0" borderId="2" xfId="0" applyFont="1" applyFill="1" applyBorder="1" applyAlignment="1">
      <alignment horizontal="center"/>
    </xf>
    <xf numFmtId="0" fontId="32" fillId="0" borderId="13" xfId="0" applyFont="1" applyFill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15" borderId="2" xfId="0" applyFont="1" applyFill="1" applyBorder="1"/>
    <xf numFmtId="0" fontId="3" fillId="0" borderId="16" xfId="0" applyFont="1" applyBorder="1"/>
    <xf numFmtId="0" fontId="3" fillId="16" borderId="2" xfId="0" applyFont="1" applyFill="1" applyBorder="1"/>
    <xf numFmtId="0" fontId="3" fillId="17" borderId="2" xfId="0" applyFont="1" applyFill="1" applyBorder="1"/>
    <xf numFmtId="0" fontId="3" fillId="18" borderId="2" xfId="0" applyFont="1" applyFill="1" applyBorder="1"/>
    <xf numFmtId="0" fontId="3" fillId="16" borderId="13" xfId="0" applyFont="1" applyFill="1" applyBorder="1"/>
    <xf numFmtId="0" fontId="3" fillId="17" borderId="13" xfId="0" applyFont="1" applyFill="1" applyBorder="1"/>
    <xf numFmtId="0" fontId="3" fillId="18" borderId="13" xfId="0" applyFont="1" applyFill="1" applyBorder="1"/>
    <xf numFmtId="0" fontId="3" fillId="19" borderId="16" xfId="0" applyFont="1" applyFill="1" applyBorder="1"/>
    <xf numFmtId="0" fontId="3" fillId="16" borderId="16" xfId="0" applyFont="1" applyFill="1" applyBorder="1"/>
    <xf numFmtId="0" fontId="3" fillId="18" borderId="17" xfId="0" applyFont="1" applyFill="1" applyBorder="1"/>
    <xf numFmtId="0" fontId="3" fillId="20" borderId="2" xfId="0" applyFont="1" applyFill="1" applyBorder="1"/>
    <xf numFmtId="0" fontId="3" fillId="21" borderId="2" xfId="0" applyFont="1" applyFill="1" applyBorder="1"/>
    <xf numFmtId="0" fontId="3" fillId="22" borderId="18" xfId="0" applyFont="1" applyFill="1" applyBorder="1"/>
    <xf numFmtId="0" fontId="3" fillId="15" borderId="18" xfId="0" applyFont="1" applyFill="1" applyBorder="1"/>
    <xf numFmtId="0" fontId="3" fillId="23" borderId="19" xfId="0" applyFont="1" applyFill="1" applyBorder="1"/>
    <xf numFmtId="0" fontId="3" fillId="0" borderId="2" xfId="7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14" fontId="3" fillId="0" borderId="2" xfId="0" applyNumberFormat="1" applyFont="1" applyFill="1" applyBorder="1"/>
    <xf numFmtId="0" fontId="3" fillId="24" borderId="2" xfId="0" applyFont="1" applyFill="1" applyBorder="1" applyProtection="1">
      <protection locked="0"/>
    </xf>
    <xf numFmtId="0" fontId="14" fillId="0" borderId="0" xfId="0" applyFont="1"/>
    <xf numFmtId="174" fontId="3" fillId="0" borderId="0" xfId="83" applyNumberFormat="1" applyFont="1"/>
    <xf numFmtId="0" fontId="33" fillId="0" borderId="0" xfId="0" applyFont="1" applyAlignment="1">
      <alignment horizontal="left"/>
    </xf>
    <xf numFmtId="0" fontId="2" fillId="0" borderId="11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" fontId="3" fillId="0" borderId="0" xfId="0" applyNumberFormat="1" applyFont="1" applyFill="1" applyBorder="1" applyAlignment="1">
      <alignment horizontal="right" wrapText="1"/>
    </xf>
    <xf numFmtId="17" fontId="3" fillId="0" borderId="2" xfId="0" applyNumberFormat="1" applyFont="1" applyFill="1" applyBorder="1" applyAlignment="1">
      <alignment horizontal="left" wrapText="1"/>
    </xf>
    <xf numFmtId="174" fontId="3" fillId="0" borderId="0" xfId="83" applyNumberFormat="1" applyFont="1" applyFill="1" applyBorder="1" applyAlignment="1">
      <alignment horizontal="right" wrapText="1"/>
    </xf>
    <xf numFmtId="10" fontId="3" fillId="0" borderId="0" xfId="83" applyNumberFormat="1" applyFont="1" applyFill="1" applyBorder="1" applyAlignment="1">
      <alignment horizontal="right" wrapText="1"/>
    </xf>
    <xf numFmtId="9" fontId="3" fillId="0" borderId="0" xfId="83" applyFont="1" applyFill="1" applyBorder="1"/>
    <xf numFmtId="0" fontId="33" fillId="0" borderId="0" xfId="0" applyFont="1"/>
    <xf numFmtId="0" fontId="3" fillId="0" borderId="0" xfId="0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right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13" fillId="0" borderId="21" xfId="0" applyFont="1" applyBorder="1" applyAlignment="1">
      <alignment vertical="top" wrapText="1"/>
    </xf>
    <xf numFmtId="0" fontId="13" fillId="0" borderId="22" xfId="0" applyFont="1" applyBorder="1" applyAlignment="1">
      <alignment horizontal="center" vertical="top" wrapText="1"/>
    </xf>
    <xf numFmtId="0" fontId="13" fillId="0" borderId="23" xfId="0" applyFont="1" applyBorder="1" applyAlignment="1">
      <alignment horizontal="center" vertical="top" wrapText="1"/>
    </xf>
    <xf numFmtId="0" fontId="35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8" fillId="0" borderId="0" xfId="0" applyFont="1"/>
    <xf numFmtId="0" fontId="35" fillId="0" borderId="0" xfId="0" applyFont="1" applyFill="1" applyBorder="1"/>
    <xf numFmtId="0" fontId="36" fillId="0" borderId="0" xfId="0" applyFont="1"/>
    <xf numFmtId="0" fontId="35" fillId="0" borderId="0" xfId="0" applyFont="1"/>
    <xf numFmtId="0" fontId="36" fillId="0" borderId="0" xfId="0" applyFont="1" applyFill="1" applyBorder="1"/>
    <xf numFmtId="0" fontId="2" fillId="0" borderId="0" xfId="0" applyFont="1" applyFill="1" applyBorder="1"/>
    <xf numFmtId="0" fontId="34" fillId="0" borderId="0" xfId="0" applyFont="1"/>
    <xf numFmtId="0" fontId="37" fillId="0" borderId="0" xfId="0" applyFont="1" applyAlignment="1">
      <alignment horizontal="left"/>
    </xf>
    <xf numFmtId="0" fontId="38" fillId="0" borderId="0" xfId="0" applyFont="1"/>
    <xf numFmtId="0" fontId="6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top" wrapText="1"/>
    </xf>
    <xf numFmtId="2" fontId="35" fillId="0" borderId="0" xfId="0" applyNumberFormat="1" applyFont="1"/>
    <xf numFmtId="0" fontId="35" fillId="0" borderId="0" xfId="0" applyFont="1" applyFill="1"/>
    <xf numFmtId="0" fontId="8" fillId="0" borderId="0" xfId="0" applyFont="1" applyFill="1"/>
    <xf numFmtId="0" fontId="36" fillId="0" borderId="0" xfId="0" applyFont="1" applyAlignment="1">
      <alignment horizontal="left"/>
    </xf>
    <xf numFmtId="0" fontId="35" fillId="0" borderId="2" xfId="71" applyFont="1" applyBorder="1" applyAlignment="1">
      <alignment horizontal="center"/>
    </xf>
    <xf numFmtId="0" fontId="35" fillId="0" borderId="2" xfId="0" applyFont="1" applyBorder="1"/>
    <xf numFmtId="0" fontId="35" fillId="0" borderId="2" xfId="70" applyFont="1" applyFill="1" applyBorder="1" applyAlignment="1">
      <alignment horizontal="center" wrapText="1"/>
    </xf>
    <xf numFmtId="0" fontId="35" fillId="0" borderId="2" xfId="71" applyFont="1" applyBorder="1" applyAlignment="1">
      <alignment horizontal="center" wrapText="1"/>
    </xf>
    <xf numFmtId="0" fontId="35" fillId="0" borderId="2" xfId="71" applyFont="1" applyFill="1" applyBorder="1" applyAlignment="1">
      <alignment horizontal="center" wrapText="1"/>
    </xf>
    <xf numFmtId="172" fontId="35" fillId="0" borderId="2" xfId="70" applyNumberFormat="1" applyFont="1" applyFill="1" applyBorder="1" applyAlignment="1">
      <alignment horizontal="center"/>
    </xf>
    <xf numFmtId="0" fontId="35" fillId="0" borderId="2" xfId="71" applyFont="1" applyFill="1" applyBorder="1" applyAlignment="1">
      <alignment horizontal="center"/>
    </xf>
    <xf numFmtId="172" fontId="35" fillId="0" borderId="0" xfId="0" applyNumberFormat="1" applyFont="1"/>
    <xf numFmtId="0" fontId="36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35" fillId="0" borderId="2" xfId="0" applyFont="1" applyFill="1" applyBorder="1" applyAlignment="1">
      <alignment horizontal="left"/>
    </xf>
    <xf numFmtId="0" fontId="35" fillId="0" borderId="2" xfId="0" applyFont="1" applyFill="1" applyBorder="1" applyAlignment="1">
      <alignment horizontal="center" wrapText="1"/>
    </xf>
    <xf numFmtId="0" fontId="35" fillId="0" borderId="2" xfId="0" applyFont="1" applyFill="1" applyBorder="1"/>
    <xf numFmtId="0" fontId="35" fillId="0" borderId="0" xfId="0" applyFont="1" applyFill="1" applyBorder="1" applyAlignment="1">
      <alignment horizontal="left"/>
    </xf>
    <xf numFmtId="0" fontId="35" fillId="0" borderId="0" xfId="0" applyFont="1" applyFill="1" applyBorder="1" applyAlignment="1">
      <alignment horizontal="right"/>
    </xf>
    <xf numFmtId="2" fontId="35" fillId="0" borderId="2" xfId="0" applyNumberFormat="1" applyFont="1" applyFill="1" applyBorder="1" applyAlignment="1">
      <alignment horizontal="right"/>
    </xf>
    <xf numFmtId="0" fontId="39" fillId="0" borderId="0" xfId="0" applyFont="1" applyFill="1" applyBorder="1" applyAlignment="1">
      <alignment horizontal="left"/>
    </xf>
    <xf numFmtId="17" fontId="35" fillId="0" borderId="0" xfId="0" applyNumberFormat="1" applyFont="1"/>
    <xf numFmtId="2" fontId="35" fillId="0" borderId="2" xfId="0" applyNumberFormat="1" applyFont="1" applyBorder="1"/>
    <xf numFmtId="0" fontId="35" fillId="0" borderId="0" xfId="0" applyFont="1" applyFill="1" applyProtection="1">
      <protection locked="0"/>
    </xf>
    <xf numFmtId="0" fontId="35" fillId="0" borderId="11" xfId="0" applyFont="1" applyFill="1" applyBorder="1" applyAlignment="1">
      <alignment horizontal="left" wrapText="1"/>
    </xf>
    <xf numFmtId="14" fontId="35" fillId="0" borderId="11" xfId="0" applyNumberFormat="1" applyFont="1" applyFill="1" applyBorder="1" applyAlignment="1">
      <alignment horizontal="left" wrapText="1"/>
    </xf>
    <xf numFmtId="0" fontId="40" fillId="0" borderId="0" xfId="0" applyFont="1"/>
    <xf numFmtId="2" fontId="3" fillId="0" borderId="2" xfId="0" applyNumberFormat="1" applyFont="1" applyBorder="1" applyAlignment="1">
      <alignment horizontal="left" wrapText="1"/>
    </xf>
    <xf numFmtId="14" fontId="3" fillId="0" borderId="24" xfId="0" applyNumberFormat="1" applyFont="1" applyBorder="1" applyAlignment="1">
      <alignment horizontal="left" wrapText="1"/>
    </xf>
    <xf numFmtId="0" fontId="41" fillId="0" borderId="0" xfId="0" applyFont="1" applyAlignment="1">
      <alignment horizontal="justify"/>
    </xf>
    <xf numFmtId="0" fontId="37" fillId="0" borderId="2" xfId="0" applyFont="1" applyBorder="1"/>
    <xf numFmtId="0" fontId="36" fillId="0" borderId="2" xfId="0" applyFont="1" applyBorder="1" applyAlignment="1">
      <alignment horizontal="center"/>
    </xf>
    <xf numFmtId="0" fontId="36" fillId="0" borderId="2" xfId="0" applyFont="1" applyBorder="1" applyAlignment="1">
      <alignment horizontal="center" wrapText="1"/>
    </xf>
    <xf numFmtId="0" fontId="35" fillId="0" borderId="2" xfId="0" applyFont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42" fillId="0" borderId="0" xfId="0" applyFont="1"/>
    <xf numFmtId="0" fontId="43" fillId="0" borderId="20" xfId="0" applyFont="1" applyBorder="1" applyAlignment="1">
      <alignment horizontal="center" vertical="top" wrapText="1"/>
    </xf>
    <xf numFmtId="0" fontId="43" fillId="0" borderId="21" xfId="0" applyFont="1" applyBorder="1" applyAlignment="1">
      <alignment horizontal="center" vertical="top" wrapText="1"/>
    </xf>
    <xf numFmtId="0" fontId="44" fillId="0" borderId="23" xfId="0" applyFont="1" applyBorder="1" applyAlignment="1">
      <alignment vertical="top" wrapText="1"/>
    </xf>
    <xf numFmtId="0" fontId="44" fillId="0" borderId="22" xfId="0" applyFont="1" applyBorder="1" applyAlignment="1">
      <alignment vertical="top" wrapText="1"/>
    </xf>
    <xf numFmtId="0" fontId="13" fillId="0" borderId="20" xfId="0" applyFont="1" applyBorder="1"/>
    <xf numFmtId="0" fontId="36" fillId="0" borderId="2" xfId="79" applyFont="1" applyFill="1" applyBorder="1"/>
    <xf numFmtId="0" fontId="35" fillId="0" borderId="2" xfId="79" applyFont="1" applyFill="1" applyBorder="1"/>
    <xf numFmtId="1" fontId="35" fillId="0" borderId="2" xfId="79" applyNumberFormat="1" applyFont="1" applyFill="1" applyBorder="1" applyAlignment="1">
      <alignment horizontal="right"/>
    </xf>
    <xf numFmtId="1" fontId="35" fillId="0" borderId="2" xfId="70" applyNumberFormat="1" applyFont="1" applyFill="1" applyBorder="1" applyAlignment="1">
      <alignment horizontal="right" wrapText="1"/>
    </xf>
    <xf numFmtId="0" fontId="35" fillId="0" borderId="2" xfId="79" applyFont="1" applyBorder="1"/>
    <xf numFmtId="1" fontId="35" fillId="0" borderId="2" xfId="79" applyNumberFormat="1" applyFont="1" applyBorder="1"/>
    <xf numFmtId="172" fontId="35" fillId="0" borderId="2" xfId="79" applyNumberFormat="1" applyFont="1" applyBorder="1"/>
    <xf numFmtId="0" fontId="35" fillId="0" borderId="0" xfId="79" applyFont="1" applyFill="1"/>
    <xf numFmtId="0" fontId="35" fillId="0" borderId="0" xfId="79" applyFont="1"/>
    <xf numFmtId="0" fontId="35" fillId="0" borderId="0" xfId="79" applyFont="1" applyAlignment="1">
      <alignment horizontal="left"/>
    </xf>
    <xf numFmtId="0" fontId="3" fillId="19" borderId="2" xfId="0" applyFont="1" applyFill="1" applyBorder="1"/>
    <xf numFmtId="0" fontId="9" fillId="21" borderId="2" xfId="0" applyFont="1" applyFill="1" applyBorder="1"/>
    <xf numFmtId="0" fontId="9" fillId="20" borderId="2" xfId="0" applyFont="1" applyFill="1" applyBorder="1"/>
    <xf numFmtId="0" fontId="10" fillId="0" borderId="25" xfId="0" applyFont="1" applyFill="1" applyBorder="1"/>
    <xf numFmtId="0" fontId="32" fillId="0" borderId="18" xfId="0" applyFont="1" applyFill="1" applyBorder="1" applyAlignment="1">
      <alignment horizontal="left"/>
    </xf>
    <xf numFmtId="0" fontId="9" fillId="0" borderId="18" xfId="0" applyFont="1" applyFill="1" applyBorder="1"/>
    <xf numFmtId="0" fontId="9" fillId="0" borderId="19" xfId="0" applyFont="1" applyBorder="1"/>
    <xf numFmtId="0" fontId="38" fillId="0" borderId="0" xfId="0" applyFont="1" applyAlignment="1">
      <alignment horizontal="right"/>
    </xf>
    <xf numFmtId="2" fontId="38" fillId="0" borderId="0" xfId="0" applyNumberFormat="1" applyFont="1" applyAlignment="1">
      <alignment horizontal="right"/>
    </xf>
    <xf numFmtId="2" fontId="35" fillId="0" borderId="11" xfId="0" applyNumberFormat="1" applyFont="1" applyBorder="1" applyAlignment="1">
      <alignment horizontal="right" wrapText="1"/>
    </xf>
    <xf numFmtId="14" fontId="35" fillId="0" borderId="11" xfId="0" applyNumberFormat="1" applyFont="1" applyBorder="1" applyAlignment="1">
      <alignment horizontal="right" wrapText="1"/>
    </xf>
    <xf numFmtId="2" fontId="38" fillId="0" borderId="0" xfId="0" applyNumberFormat="1" applyFont="1"/>
    <xf numFmtId="14" fontId="35" fillId="0" borderId="26" xfId="0" applyNumberFormat="1" applyFont="1" applyFill="1" applyBorder="1" applyAlignment="1">
      <alignment horizontal="center" wrapText="1"/>
    </xf>
    <xf numFmtId="2" fontId="35" fillId="0" borderId="27" xfId="0" applyNumberFormat="1" applyFont="1" applyFill="1" applyBorder="1" applyAlignment="1">
      <alignment horizontal="center" wrapText="1"/>
    </xf>
    <xf numFmtId="14" fontId="35" fillId="0" borderId="2" xfId="0" applyNumberFormat="1" applyFont="1" applyFill="1" applyBorder="1" applyAlignment="1">
      <alignment horizontal="center" wrapText="1"/>
    </xf>
    <xf numFmtId="0" fontId="35" fillId="0" borderId="0" xfId="0" applyFont="1" applyBorder="1"/>
    <xf numFmtId="14" fontId="35" fillId="0" borderId="0" xfId="0" applyNumberFormat="1" applyFont="1" applyFill="1" applyBorder="1" applyAlignment="1">
      <alignment horizontal="center" wrapText="1"/>
    </xf>
    <xf numFmtId="172" fontId="3" fillId="0" borderId="2" xfId="0" applyNumberFormat="1" applyFont="1" applyFill="1" applyBorder="1"/>
    <xf numFmtId="0" fontId="2" fillId="0" borderId="0" xfId="78" applyFont="1" applyFill="1" applyAlignment="1">
      <alignment horizontal="center"/>
    </xf>
    <xf numFmtId="0" fontId="3" fillId="0" borderId="0" xfId="78" applyFill="1" applyBorder="1" applyAlignment="1"/>
    <xf numFmtId="0" fontId="3" fillId="0" borderId="0" xfId="78" applyFill="1"/>
    <xf numFmtId="0" fontId="2" fillId="0" borderId="0" xfId="78" applyFont="1" applyFill="1" applyBorder="1" applyAlignment="1">
      <alignment horizontal="center"/>
    </xf>
    <xf numFmtId="0" fontId="51" fillId="0" borderId="0" xfId="33" applyFont="1" applyFill="1" applyBorder="1" applyAlignment="1" applyProtection="1"/>
    <xf numFmtId="0" fontId="2" fillId="0" borderId="0" xfId="78" applyFont="1" applyFill="1" applyBorder="1" applyAlignment="1">
      <alignment horizontal="left"/>
    </xf>
    <xf numFmtId="0" fontId="3" fillId="0" borderId="0" xfId="78" applyFill="1" applyBorder="1"/>
    <xf numFmtId="0" fontId="2" fillId="0" borderId="0" xfId="78" applyFont="1" applyFill="1"/>
    <xf numFmtId="0" fontId="2" fillId="0" borderId="0" xfId="78" applyFont="1" applyFill="1" applyAlignment="1">
      <alignment horizontal="left"/>
    </xf>
    <xf numFmtId="0" fontId="53" fillId="0" borderId="0" xfId="0" applyFont="1"/>
    <xf numFmtId="0" fontId="12" fillId="0" borderId="0" xfId="33" applyAlignment="1" applyProtection="1"/>
    <xf numFmtId="0" fontId="12" fillId="0" borderId="0" xfId="33" applyFill="1" applyBorder="1" applyAlignment="1" applyProtection="1"/>
    <xf numFmtId="1" fontId="12" fillId="0" borderId="0" xfId="33" applyNumberFormat="1" applyFill="1" applyBorder="1" applyAlignment="1" applyProtection="1">
      <alignment horizontal="left"/>
    </xf>
    <xf numFmtId="0" fontId="12" fillId="0" borderId="0" xfId="33" applyFill="1" applyAlignment="1" applyProtection="1"/>
    <xf numFmtId="0" fontId="3" fillId="0" borderId="0" xfId="0" applyFont="1" applyBorder="1"/>
    <xf numFmtId="0" fontId="3" fillId="0" borderId="0" xfId="0" applyFont="1" applyBorder="1" applyAlignment="1">
      <alignment horizontal="left" wrapText="1"/>
    </xf>
    <xf numFmtId="0" fontId="36" fillId="0" borderId="28" xfId="70" applyFont="1" applyFill="1" applyBorder="1" applyAlignment="1"/>
    <xf numFmtId="0" fontId="39" fillId="0" borderId="0" xfId="0" applyFont="1"/>
    <xf numFmtId="0" fontId="12" fillId="0" borderId="0" xfId="33" applyAlignment="1" applyProtection="1">
      <alignment horizontal="left"/>
    </xf>
    <xf numFmtId="0" fontId="36" fillId="0" borderId="2" xfId="0" applyFont="1" applyBorder="1"/>
    <xf numFmtId="17" fontId="36" fillId="0" borderId="2" xfId="0" applyNumberFormat="1" applyFont="1" applyBorder="1"/>
    <xf numFmtId="0" fontId="12" fillId="0" borderId="0" xfId="33" applyFill="1" applyAlignment="1">
      <protection locked="0"/>
    </xf>
    <xf numFmtId="0" fontId="12" fillId="0" borderId="0" xfId="33" applyFont="1" applyAlignment="1" applyProtection="1"/>
    <xf numFmtId="2" fontId="35" fillId="0" borderId="29" xfId="0" applyNumberFormat="1" applyFont="1" applyBorder="1" applyAlignment="1">
      <alignment horizontal="right" wrapText="1"/>
    </xf>
    <xf numFmtId="14" fontId="35" fillId="0" borderId="30" xfId="0" applyNumberFormat="1" applyFont="1" applyBorder="1" applyAlignment="1">
      <alignment horizontal="right" wrapText="1"/>
    </xf>
    <xf numFmtId="0" fontId="35" fillId="0" borderId="2" xfId="0" applyFont="1" applyBorder="1" applyAlignment="1">
      <alignment horizontal="right"/>
    </xf>
    <xf numFmtId="0" fontId="3" fillId="0" borderId="31" xfId="0" applyFont="1" applyBorder="1"/>
    <xf numFmtId="0" fontId="3" fillId="0" borderId="32" xfId="0" applyFont="1" applyBorder="1"/>
    <xf numFmtId="0" fontId="3" fillId="0" borderId="32" xfId="0" applyFont="1" applyFill="1" applyBorder="1"/>
    <xf numFmtId="0" fontId="3" fillId="0" borderId="32" xfId="0" applyFont="1" applyFill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3" xfId="0" applyFont="1" applyBorder="1"/>
    <xf numFmtId="0" fontId="3" fillId="0" borderId="34" xfId="0" applyFont="1" applyBorder="1"/>
    <xf numFmtId="0" fontId="3" fillId="0" borderId="33" xfId="0" applyFont="1" applyBorder="1" applyAlignment="1">
      <alignment wrapText="1"/>
    </xf>
    <xf numFmtId="0" fontId="9" fillId="0" borderId="35" xfId="0" applyFont="1" applyBorder="1"/>
    <xf numFmtId="0" fontId="3" fillId="0" borderId="36" xfId="0" applyFont="1" applyBorder="1"/>
    <xf numFmtId="0" fontId="3" fillId="0" borderId="23" xfId="0" applyFont="1" applyBorder="1"/>
    <xf numFmtId="0" fontId="9" fillId="0" borderId="0" xfId="0" applyFont="1"/>
    <xf numFmtId="0" fontId="34" fillId="0" borderId="0" xfId="0" applyFont="1" applyAlignment="1">
      <alignment horizontal="justify"/>
    </xf>
    <xf numFmtId="0" fontId="54" fillId="0" borderId="0" xfId="0" applyFont="1"/>
    <xf numFmtId="0" fontId="3" fillId="0" borderId="0" xfId="77" applyFont="1" applyProtection="1">
      <protection hidden="1"/>
    </xf>
    <xf numFmtId="0" fontId="2" fillId="0" borderId="0" xfId="77" applyFont="1"/>
    <xf numFmtId="0" fontId="2" fillId="0" borderId="0" xfId="77" applyFont="1" applyProtection="1">
      <protection hidden="1"/>
    </xf>
    <xf numFmtId="0" fontId="3" fillId="0" borderId="0" xfId="77" applyFont="1"/>
    <xf numFmtId="0" fontId="55" fillId="0" borderId="25" xfId="77" applyFont="1" applyFill="1" applyBorder="1" applyAlignment="1">
      <alignment horizontal="right" vertical="top"/>
    </xf>
    <xf numFmtId="0" fontId="3" fillId="0" borderId="14" xfId="77" applyFont="1" applyFill="1" applyBorder="1" applyAlignment="1">
      <alignment horizontal="center"/>
    </xf>
    <xf numFmtId="0" fontId="3" fillId="0" borderId="14" xfId="77" applyFont="1" applyBorder="1"/>
    <xf numFmtId="0" fontId="3" fillId="0" borderId="15" xfId="77" applyFont="1" applyBorder="1"/>
    <xf numFmtId="0" fontId="3" fillId="0" borderId="18" xfId="77" applyFont="1" applyFill="1" applyBorder="1"/>
    <xf numFmtId="175" fontId="3" fillId="0" borderId="2" xfId="77" applyNumberFormat="1" applyFont="1" applyBorder="1" applyProtection="1">
      <protection hidden="1"/>
    </xf>
    <xf numFmtId="0" fontId="3" fillId="0" borderId="2" xfId="77" applyFont="1" applyBorder="1" applyProtection="1">
      <protection hidden="1"/>
    </xf>
    <xf numFmtId="175" fontId="3" fillId="0" borderId="13" xfId="77" applyNumberFormat="1" applyFont="1" applyBorder="1" applyProtection="1">
      <protection hidden="1"/>
    </xf>
    <xf numFmtId="0" fontId="3" fillId="0" borderId="19" xfId="77" applyFont="1" applyFill="1" applyBorder="1"/>
    <xf numFmtId="175" fontId="3" fillId="0" borderId="16" xfId="77" applyNumberFormat="1" applyFont="1" applyBorder="1" applyProtection="1">
      <protection hidden="1"/>
    </xf>
    <xf numFmtId="0" fontId="3" fillId="0" borderId="16" xfId="77" applyFont="1" applyBorder="1" applyProtection="1">
      <protection hidden="1"/>
    </xf>
    <xf numFmtId="175" fontId="3" fillId="0" borderId="17" xfId="77" applyNumberFormat="1" applyFont="1" applyBorder="1" applyProtection="1">
      <protection hidden="1"/>
    </xf>
    <xf numFmtId="0" fontId="3" fillId="0" borderId="0" xfId="77" applyFont="1" applyFill="1" applyBorder="1"/>
    <xf numFmtId="175" fontId="3" fillId="0" borderId="0" xfId="77" applyNumberFormat="1" applyFont="1" applyFill="1" applyBorder="1" applyProtection="1">
      <protection hidden="1"/>
    </xf>
    <xf numFmtId="4" fontId="3" fillId="0" borderId="0" xfId="77" applyNumberFormat="1" applyFont="1" applyFill="1" applyProtection="1">
      <protection hidden="1"/>
    </xf>
    <xf numFmtId="0" fontId="3" fillId="0" borderId="0" xfId="77" applyFont="1" applyFill="1" applyProtection="1">
      <protection hidden="1"/>
    </xf>
    <xf numFmtId="173" fontId="3" fillId="0" borderId="0" xfId="77" applyNumberFormat="1" applyFont="1" applyFill="1" applyProtection="1">
      <protection hidden="1"/>
    </xf>
    <xf numFmtId="0" fontId="1" fillId="0" borderId="0" xfId="0" applyFont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1" fontId="3" fillId="0" borderId="2" xfId="0" applyNumberFormat="1" applyFont="1" applyFill="1" applyBorder="1"/>
    <xf numFmtId="173" fontId="3" fillId="0" borderId="2" xfId="0" applyNumberFormat="1" applyFont="1" applyFill="1" applyBorder="1"/>
    <xf numFmtId="1" fontId="3" fillId="0" borderId="2" xfId="0" applyNumberFormat="1" applyFont="1" applyBorder="1"/>
    <xf numFmtId="0" fontId="2" fillId="0" borderId="0" xfId="0" applyFont="1"/>
    <xf numFmtId="0" fontId="3" fillId="0" borderId="37" xfId="77" applyFont="1" applyFill="1" applyBorder="1" applyAlignment="1">
      <alignment horizontal="center"/>
    </xf>
    <xf numFmtId="0" fontId="3" fillId="0" borderId="37" xfId="77" applyFont="1" applyBorder="1"/>
    <xf numFmtId="0" fontId="3" fillId="0" borderId="38" xfId="0" applyFont="1" applyBorder="1"/>
    <xf numFmtId="175" fontId="3" fillId="0" borderId="0" xfId="30" applyNumberFormat="1" applyFont="1" applyFill="1" applyBorder="1">
      <protection hidden="1"/>
    </xf>
    <xf numFmtId="175" fontId="3" fillId="0" borderId="34" xfId="30" applyNumberFormat="1" applyFont="1" applyFill="1" applyBorder="1">
      <protection hidden="1"/>
    </xf>
    <xf numFmtId="175" fontId="3" fillId="0" borderId="0" xfId="0" applyNumberFormat="1" applyFont="1"/>
    <xf numFmtId="0" fontId="3" fillId="0" borderId="33" xfId="77" applyFont="1" applyFill="1" applyBorder="1"/>
    <xf numFmtId="175" fontId="9" fillId="0" borderId="0" xfId="0" applyNumberFormat="1" applyFont="1" applyBorder="1" applyAlignment="1">
      <alignment horizontal="right" vertical="center"/>
    </xf>
    <xf numFmtId="175" fontId="9" fillId="0" borderId="34" xfId="0" applyNumberFormat="1" applyFont="1" applyBorder="1" applyAlignment="1">
      <alignment horizontal="right" vertical="center"/>
    </xf>
    <xf numFmtId="172" fontId="3" fillId="0" borderId="0" xfId="0" applyNumberFormat="1" applyFont="1" applyBorder="1"/>
    <xf numFmtId="172" fontId="3" fillId="0" borderId="34" xfId="0" applyNumberFormat="1" applyFont="1" applyBorder="1"/>
    <xf numFmtId="0" fontId="3" fillId="0" borderId="35" xfId="0" applyFont="1" applyBorder="1"/>
    <xf numFmtId="175" fontId="9" fillId="0" borderId="36" xfId="0" applyNumberFormat="1" applyFont="1" applyBorder="1" applyAlignment="1">
      <alignment horizontal="right" vertical="center"/>
    </xf>
    <xf numFmtId="175" fontId="9" fillId="0" borderId="23" xfId="0" applyNumberFormat="1" applyFont="1" applyBorder="1" applyAlignment="1">
      <alignment horizontal="right" vertical="center"/>
    </xf>
    <xf numFmtId="1" fontId="57" fillId="0" borderId="0" xfId="64" applyNumberFormat="1" applyFont="1" applyBorder="1"/>
    <xf numFmtId="9" fontId="2" fillId="0" borderId="0" xfId="83" applyFont="1"/>
    <xf numFmtId="0" fontId="12" fillId="0" borderId="0" xfId="33" applyBorder="1" applyAlignment="1" applyProtection="1"/>
    <xf numFmtId="0" fontId="9" fillId="0" borderId="0" xfId="0" applyFont="1" applyAlignment="1">
      <alignment horizontal="left" vertical="top" wrapText="1"/>
    </xf>
    <xf numFmtId="0" fontId="3" fillId="0" borderId="0" xfId="77" applyFont="1" applyFill="1" applyBorder="1" applyAlignment="1">
      <alignment horizontal="center" wrapText="1"/>
    </xf>
    <xf numFmtId="179" fontId="3" fillId="0" borderId="0" xfId="30" applyNumberFormat="1" applyFont="1" applyFill="1" applyBorder="1">
      <protection hidden="1"/>
    </xf>
    <xf numFmtId="0" fontId="10" fillId="0" borderId="0" xfId="0" applyFont="1" applyAlignment="1">
      <alignment horizontal="left" vertical="top" wrapText="1"/>
    </xf>
    <xf numFmtId="0" fontId="12" fillId="0" borderId="0" xfId="33" applyAlignment="1" applyProtection="1">
      <alignment horizontal="left" vertical="top" wrapText="1"/>
    </xf>
    <xf numFmtId="0" fontId="10" fillId="0" borderId="0" xfId="0" applyFont="1" applyAlignment="1">
      <alignment horizontal="left" vertical="top"/>
    </xf>
    <xf numFmtId="0" fontId="59" fillId="0" borderId="0" xfId="0" applyFont="1" applyAlignment="1">
      <alignment horizontal="left"/>
    </xf>
    <xf numFmtId="172" fontId="6" fillId="0" borderId="2" xfId="0" applyNumberFormat="1" applyFont="1" applyBorder="1" applyProtection="1">
      <protection hidden="1"/>
    </xf>
    <xf numFmtId="9" fontId="3" fillId="0" borderId="2" xfId="83" applyFont="1" applyBorder="1"/>
    <xf numFmtId="0" fontId="3" fillId="0" borderId="0" xfId="62" applyFont="1"/>
    <xf numFmtId="0" fontId="2" fillId="0" borderId="0" xfId="62" applyFont="1" applyAlignment="1">
      <alignment horizontal="left"/>
    </xf>
    <xf numFmtId="0" fontId="11" fillId="0" borderId="0" xfId="62"/>
    <xf numFmtId="0" fontId="62" fillId="0" borderId="0" xfId="62" applyFont="1"/>
    <xf numFmtId="0" fontId="3" fillId="23" borderId="2" xfId="62" applyFont="1" applyFill="1" applyBorder="1" applyAlignment="1">
      <alignment wrapText="1"/>
    </xf>
    <xf numFmtId="0" fontId="3" fillId="23" borderId="2" xfId="62" applyFont="1" applyFill="1" applyBorder="1" applyAlignment="1">
      <alignment horizontal="center" wrapText="1"/>
    </xf>
    <xf numFmtId="0" fontId="11" fillId="25" borderId="39" xfId="62" applyFill="1" applyBorder="1"/>
    <xf numFmtId="0" fontId="3" fillId="24" borderId="2" xfId="62" applyFont="1" applyFill="1" applyBorder="1" applyAlignment="1">
      <alignment horizontal="center" vertical="top" wrapText="1"/>
    </xf>
    <xf numFmtId="0" fontId="3" fillId="0" borderId="40" xfId="62" applyFont="1" applyFill="1" applyBorder="1" applyAlignment="1">
      <alignment wrapText="1"/>
    </xf>
    <xf numFmtId="0" fontId="3" fillId="0" borderId="2" xfId="62" applyFont="1" applyFill="1" applyBorder="1" applyAlignment="1">
      <alignment horizontal="center" wrapText="1"/>
    </xf>
    <xf numFmtId="0" fontId="2" fillId="0" borderId="2" xfId="62" applyFont="1" applyFill="1" applyBorder="1" applyAlignment="1">
      <alignment horizontal="center" wrapText="1"/>
    </xf>
    <xf numFmtId="0" fontId="3" fillId="0" borderId="40" xfId="62" applyFont="1" applyFill="1" applyBorder="1" applyAlignment="1">
      <alignment horizontal="left" wrapText="1"/>
    </xf>
    <xf numFmtId="0" fontId="11" fillId="25" borderId="2" xfId="62" applyFont="1" applyFill="1" applyBorder="1"/>
    <xf numFmtId="0" fontId="2" fillId="25" borderId="40" xfId="62" applyFont="1" applyFill="1" applyBorder="1" applyAlignment="1">
      <alignment horizontal="left" wrapText="1"/>
    </xf>
    <xf numFmtId="0" fontId="11" fillId="25" borderId="2" xfId="62" applyFill="1" applyBorder="1"/>
    <xf numFmtId="0" fontId="3" fillId="25" borderId="2" xfId="62" applyFont="1" applyFill="1" applyBorder="1" applyAlignment="1">
      <alignment horizontal="center" wrapText="1"/>
    </xf>
    <xf numFmtId="0" fontId="3" fillId="0" borderId="0" xfId="62" applyFont="1" applyFill="1" applyBorder="1" applyAlignment="1">
      <alignment horizontal="center" wrapText="1"/>
    </xf>
    <xf numFmtId="0" fontId="34" fillId="0" borderId="0" xfId="62" applyFont="1" applyFill="1" applyBorder="1" applyAlignment="1">
      <alignment horizontal="left"/>
    </xf>
    <xf numFmtId="0" fontId="63" fillId="0" borderId="0" xfId="0" applyFont="1"/>
    <xf numFmtId="0" fontId="2" fillId="0" borderId="0" xfId="62" applyFont="1"/>
    <xf numFmtId="0" fontId="11" fillId="0" borderId="20" xfId="62" applyBorder="1"/>
    <xf numFmtId="0" fontId="11" fillId="0" borderId="20" xfId="62" applyFill="1" applyBorder="1" applyAlignment="1">
      <alignment horizontal="center"/>
    </xf>
    <xf numFmtId="0" fontId="3" fillId="0" borderId="20" xfId="62" applyFont="1" applyBorder="1"/>
    <xf numFmtId="174" fontId="11" fillId="0" borderId="20" xfId="83" applyNumberFormat="1" applyFont="1" applyBorder="1"/>
    <xf numFmtId="0" fontId="3" fillId="0" borderId="20" xfId="63" applyFont="1" applyBorder="1"/>
    <xf numFmtId="3" fontId="3" fillId="0" borderId="20" xfId="63" applyNumberFormat="1" applyFont="1" applyBorder="1"/>
    <xf numFmtId="1" fontId="3" fillId="0" borderId="20" xfId="63" applyNumberFormat="1" applyFont="1" applyBorder="1"/>
    <xf numFmtId="172" fontId="3" fillId="0" borderId="20" xfId="63" applyNumberFormat="1" applyFont="1" applyBorder="1"/>
    <xf numFmtId="0" fontId="11" fillId="0" borderId="0" xfId="62" applyBorder="1"/>
    <xf numFmtId="0" fontId="3" fillId="0" borderId="0" xfId="63" applyFont="1" applyBorder="1"/>
    <xf numFmtId="9" fontId="3" fillId="0" borderId="20" xfId="63" applyNumberFormat="1" applyFont="1" applyBorder="1"/>
    <xf numFmtId="0" fontId="1" fillId="0" borderId="0" xfId="53"/>
    <xf numFmtId="0" fontId="3" fillId="0" borderId="20" xfId="53" applyFont="1" applyBorder="1"/>
    <xf numFmtId="0" fontId="3" fillId="0" borderId="20" xfId="53" applyFont="1" applyBorder="1" applyAlignment="1">
      <alignment horizontal="center"/>
    </xf>
    <xf numFmtId="0" fontId="3" fillId="0" borderId="0" xfId="53" applyFont="1" applyBorder="1"/>
    <xf numFmtId="0" fontId="3" fillId="0" borderId="0" xfId="53" applyFont="1" applyBorder="1" applyAlignment="1">
      <alignment horizontal="center"/>
    </xf>
    <xf numFmtId="0" fontId="1" fillId="0" borderId="0" xfId="53" applyBorder="1"/>
    <xf numFmtId="0" fontId="3" fillId="25" borderId="2" xfId="53" applyFont="1" applyFill="1" applyBorder="1"/>
    <xf numFmtId="0" fontId="3" fillId="25" borderId="2" xfId="53" applyFont="1" applyFill="1" applyBorder="1" applyAlignment="1">
      <alignment horizontal="center"/>
    </xf>
    <xf numFmtId="0" fontId="3" fillId="0" borderId="2" xfId="53" applyFont="1" applyBorder="1"/>
    <xf numFmtId="9" fontId="3" fillId="0" borderId="2" xfId="83" applyFont="1" applyBorder="1" applyAlignment="1">
      <alignment horizontal="center"/>
    </xf>
    <xf numFmtId="9" fontId="3" fillId="0" borderId="2" xfId="83" applyNumberFormat="1" applyFont="1" applyBorder="1" applyAlignment="1">
      <alignment horizontal="center"/>
    </xf>
    <xf numFmtId="0" fontId="3" fillId="0" borderId="2" xfId="53" applyFont="1" applyFill="1" applyBorder="1"/>
    <xf numFmtId="0" fontId="3" fillId="0" borderId="2" xfId="53" applyFont="1" applyBorder="1" applyAlignment="1">
      <alignment horizontal="center"/>
    </xf>
    <xf numFmtId="0" fontId="1" fillId="0" borderId="0" xfId="53" applyBorder="1" applyAlignment="1">
      <alignment horizontal="center"/>
    </xf>
    <xf numFmtId="0" fontId="34" fillId="0" borderId="0" xfId="62" applyFont="1"/>
    <xf numFmtId="0" fontId="3" fillId="0" borderId="0" xfId="48" applyFont="1"/>
    <xf numFmtId="0" fontId="2" fillId="0" borderId="0" xfId="48" applyFont="1"/>
    <xf numFmtId="0" fontId="2" fillId="0" borderId="25" xfId="48" applyFont="1" applyBorder="1"/>
    <xf numFmtId="0" fontId="2" fillId="0" borderId="14" xfId="48" applyFont="1" applyBorder="1" applyAlignment="1">
      <alignment horizontal="center" vertical="center"/>
    </xf>
    <xf numFmtId="0" fontId="2" fillId="0" borderId="15" xfId="48" applyFont="1" applyBorder="1" applyAlignment="1">
      <alignment horizontal="center" vertical="center"/>
    </xf>
    <xf numFmtId="0" fontId="3" fillId="0" borderId="18" xfId="48" applyFont="1" applyBorder="1"/>
    <xf numFmtId="0" fontId="3" fillId="0" borderId="2" xfId="48" applyFont="1" applyBorder="1" applyAlignment="1">
      <alignment horizontal="center" vertical="center"/>
    </xf>
    <xf numFmtId="0" fontId="3" fillId="0" borderId="13" xfId="48" applyFont="1" applyBorder="1" applyAlignment="1">
      <alignment horizontal="center" vertical="center"/>
    </xf>
    <xf numFmtId="0" fontId="3" fillId="0" borderId="19" xfId="48" applyFont="1" applyBorder="1"/>
    <xf numFmtId="0" fontId="3" fillId="0" borderId="16" xfId="48" applyFont="1" applyBorder="1" applyAlignment="1">
      <alignment horizontal="center" vertical="center"/>
    </xf>
    <xf numFmtId="0" fontId="3" fillId="0" borderId="17" xfId="48" applyFont="1" applyBorder="1" applyAlignment="1">
      <alignment horizontal="center" vertical="center"/>
    </xf>
    <xf numFmtId="0" fontId="9" fillId="0" borderId="0" xfId="48" applyFont="1"/>
    <xf numFmtId="0" fontId="34" fillId="0" borderId="0" xfId="48" applyFont="1"/>
    <xf numFmtId="0" fontId="3" fillId="0" borderId="0" xfId="49" applyFont="1"/>
    <xf numFmtId="0" fontId="2" fillId="0" borderId="0" xfId="49" applyFont="1"/>
    <xf numFmtId="0" fontId="3" fillId="0" borderId="41" xfId="49" applyFont="1" applyBorder="1"/>
    <xf numFmtId="0" fontId="3" fillId="0" borderId="42" xfId="49" applyFont="1" applyBorder="1" applyAlignment="1">
      <alignment horizontal="center"/>
    </xf>
    <xf numFmtId="0" fontId="3" fillId="0" borderId="0" xfId="49" applyFont="1" applyBorder="1"/>
    <xf numFmtId="172" fontId="3" fillId="0" borderId="42" xfId="49" applyNumberFormat="1" applyFont="1" applyBorder="1" applyAlignment="1">
      <alignment horizontal="center"/>
    </xf>
    <xf numFmtId="0" fontId="3" fillId="0" borderId="43" xfId="49" applyFont="1" applyBorder="1"/>
    <xf numFmtId="0" fontId="3" fillId="0" borderId="44" xfId="49" applyFont="1" applyBorder="1" applyAlignment="1">
      <alignment horizontal="center"/>
    </xf>
    <xf numFmtId="172" fontId="3" fillId="0" borderId="44" xfId="49" applyNumberFormat="1" applyFont="1" applyBorder="1" applyAlignment="1">
      <alignment horizontal="center"/>
    </xf>
    <xf numFmtId="0" fontId="3" fillId="0" borderId="45" xfId="49" applyFont="1" applyBorder="1"/>
    <xf numFmtId="0" fontId="3" fillId="0" borderId="46" xfId="49" applyFont="1" applyBorder="1" applyAlignment="1">
      <alignment horizontal="center"/>
    </xf>
    <xf numFmtId="172" fontId="3" fillId="0" borderId="46" xfId="49" applyNumberFormat="1" applyFont="1" applyBorder="1" applyAlignment="1">
      <alignment horizontal="center"/>
    </xf>
    <xf numFmtId="0" fontId="34" fillId="0" borderId="0" xfId="49" applyFont="1"/>
    <xf numFmtId="0" fontId="3" fillId="0" borderId="0" xfId="59"/>
    <xf numFmtId="0" fontId="2" fillId="0" borderId="0" xfId="59" applyFont="1" applyAlignment="1">
      <alignment horizontal="center"/>
    </xf>
    <xf numFmtId="0" fontId="3" fillId="0" borderId="0" xfId="59" applyFont="1" applyAlignment="1">
      <alignment wrapText="1"/>
    </xf>
    <xf numFmtId="0" fontId="9" fillId="0" borderId="0" xfId="49" applyFont="1"/>
    <xf numFmtId="0" fontId="2" fillId="0" borderId="0" xfId="59" applyFont="1" applyAlignment="1">
      <alignment horizontal="left"/>
    </xf>
    <xf numFmtId="0" fontId="3" fillId="0" borderId="0" xfId="59" applyFont="1" applyAlignment="1">
      <alignment horizontal="left"/>
    </xf>
    <xf numFmtId="0" fontId="2" fillId="0" borderId="2" xfId="59" applyFont="1" applyBorder="1"/>
    <xf numFmtId="14" fontId="2" fillId="0" borderId="2" xfId="59" applyNumberFormat="1" applyFont="1" applyBorder="1"/>
    <xf numFmtId="0" fontId="3" fillId="0" borderId="2" xfId="59" applyFont="1" applyBorder="1"/>
    <xf numFmtId="172" fontId="3" fillId="0" borderId="2" xfId="59" applyNumberFormat="1" applyBorder="1" applyAlignment="1">
      <alignment horizontal="center" vertical="center"/>
    </xf>
    <xf numFmtId="172" fontId="3" fillId="0" borderId="2" xfId="59" applyNumberFormat="1" applyFont="1" applyBorder="1" applyAlignment="1">
      <alignment horizontal="center" vertical="center"/>
    </xf>
    <xf numFmtId="0" fontId="3" fillId="0" borderId="0" xfId="59" applyFont="1" applyBorder="1"/>
    <xf numFmtId="172" fontId="3" fillId="0" borderId="0" xfId="59" applyNumberFormat="1" applyBorder="1"/>
    <xf numFmtId="172" fontId="3" fillId="0" borderId="0" xfId="59" applyNumberFormat="1" applyFont="1" applyBorder="1"/>
    <xf numFmtId="0" fontId="3" fillId="0" borderId="41" xfId="49" applyFont="1" applyBorder="1" applyAlignment="1">
      <alignment wrapText="1"/>
    </xf>
    <xf numFmtId="0" fontId="3" fillId="0" borderId="43" xfId="49" applyFont="1" applyBorder="1" applyAlignment="1">
      <alignment wrapText="1"/>
    </xf>
    <xf numFmtId="0" fontId="3" fillId="0" borderId="45" xfId="49" applyFont="1" applyBorder="1" applyAlignment="1">
      <alignment wrapText="1"/>
    </xf>
    <xf numFmtId="0" fontId="3" fillId="0" borderId="0" xfId="49" applyFont="1" applyBorder="1" applyAlignment="1">
      <alignment wrapText="1"/>
    </xf>
    <xf numFmtId="0" fontId="8" fillId="0" borderId="0" xfId="49" applyFont="1"/>
    <xf numFmtId="0" fontId="3" fillId="0" borderId="0" xfId="50" applyFont="1"/>
    <xf numFmtId="0" fontId="2" fillId="0" borderId="0" xfId="50" applyFont="1"/>
    <xf numFmtId="0" fontId="3" fillId="0" borderId="42" xfId="50" applyFont="1" applyBorder="1" applyAlignment="1">
      <alignment wrapText="1"/>
    </xf>
    <xf numFmtId="0" fontId="3" fillId="0" borderId="42" xfId="50" applyFont="1" applyBorder="1" applyAlignment="1">
      <alignment horizontal="center"/>
    </xf>
    <xf numFmtId="0" fontId="3" fillId="0" borderId="44" xfId="50" applyFont="1" applyBorder="1" applyAlignment="1">
      <alignment wrapText="1"/>
    </xf>
    <xf numFmtId="0" fontId="3" fillId="0" borderId="44" xfId="50" applyFont="1" applyBorder="1" applyAlignment="1">
      <alignment horizontal="center"/>
    </xf>
    <xf numFmtId="0" fontId="3" fillId="0" borderId="46" xfId="50" applyFont="1" applyBorder="1" applyAlignment="1">
      <alignment wrapText="1"/>
    </xf>
    <xf numFmtId="0" fontId="3" fillId="0" borderId="23" xfId="50" applyFont="1" applyBorder="1" applyAlignment="1">
      <alignment horizontal="center" wrapText="1"/>
    </xf>
    <xf numFmtId="0" fontId="8" fillId="0" borderId="0" xfId="50" applyFont="1" applyFill="1" applyBorder="1" applyAlignment="1">
      <alignment wrapText="1"/>
    </xf>
    <xf numFmtId="0" fontId="2" fillId="0" borderId="0" xfId="59" applyFont="1" applyFill="1" applyAlignment="1">
      <alignment horizontal="left"/>
    </xf>
    <xf numFmtId="0" fontId="3" fillId="0" borderId="0" xfId="59" applyFont="1"/>
    <xf numFmtId="0" fontId="2" fillId="0" borderId="20" xfId="59" applyFont="1" applyBorder="1"/>
    <xf numFmtId="14" fontId="2" fillId="0" borderId="21" xfId="59" applyNumberFormat="1" applyFont="1" applyBorder="1" applyAlignment="1">
      <alignment horizontal="right"/>
    </xf>
    <xf numFmtId="0" fontId="3" fillId="0" borderId="22" xfId="59" applyFont="1" applyBorder="1"/>
    <xf numFmtId="0" fontId="3" fillId="0" borderId="23" xfId="59" applyFont="1" applyBorder="1" applyAlignment="1">
      <alignment horizontal="center" vertical="center"/>
    </xf>
    <xf numFmtId="0" fontId="34" fillId="0" borderId="0" xfId="59" applyFont="1" applyAlignment="1">
      <alignment horizontal="justify"/>
    </xf>
    <xf numFmtId="0" fontId="2" fillId="0" borderId="20" xfId="59" applyFont="1" applyBorder="1" applyAlignment="1">
      <alignment horizontal="center" vertical="center" wrapText="1"/>
    </xf>
    <xf numFmtId="0" fontId="2" fillId="0" borderId="21" xfId="59" applyFont="1" applyBorder="1" applyAlignment="1">
      <alignment horizontal="center" vertical="center" wrapText="1"/>
    </xf>
    <xf numFmtId="0" fontId="3" fillId="0" borderId="22" xfId="59" applyFont="1" applyBorder="1" applyAlignment="1">
      <alignment vertical="top" wrapText="1"/>
    </xf>
    <xf numFmtId="0" fontId="3" fillId="0" borderId="23" xfId="59" applyFont="1" applyBorder="1" applyAlignment="1">
      <alignment horizontal="center" vertical="top" wrapText="1"/>
    </xf>
    <xf numFmtId="0" fontId="3" fillId="0" borderId="22" xfId="59" applyFont="1" applyFill="1" applyBorder="1" applyAlignment="1">
      <alignment vertical="top" wrapText="1"/>
    </xf>
    <xf numFmtId="0" fontId="3" fillId="0" borderId="23" xfId="59" applyFont="1" applyFill="1" applyBorder="1" applyAlignment="1">
      <alignment horizontal="center" vertical="top" wrapText="1"/>
    </xf>
    <xf numFmtId="0" fontId="9" fillId="0" borderId="0" xfId="59" applyFont="1" applyAlignment="1">
      <alignment horizontal="left"/>
    </xf>
    <xf numFmtId="0" fontId="34" fillId="0" borderId="0" xfId="59" applyFont="1"/>
    <xf numFmtId="0" fontId="9" fillId="0" borderId="0" xfId="59" applyFont="1"/>
    <xf numFmtId="0" fontId="2" fillId="0" borderId="20" xfId="50" applyFont="1" applyBorder="1" applyAlignment="1">
      <alignment horizontal="center"/>
    </xf>
    <xf numFmtId="49" fontId="2" fillId="0" borderId="20" xfId="50" applyNumberFormat="1" applyFont="1" applyBorder="1" applyAlignment="1">
      <alignment horizontal="center"/>
    </xf>
    <xf numFmtId="49" fontId="2" fillId="0" borderId="47" xfId="50" applyNumberFormat="1" applyFont="1" applyBorder="1" applyAlignment="1">
      <alignment horizontal="center"/>
    </xf>
    <xf numFmtId="0" fontId="3" fillId="0" borderId="48" xfId="50" applyFont="1" applyBorder="1" applyAlignment="1">
      <alignment wrapText="1"/>
    </xf>
    <xf numFmtId="0" fontId="3" fillId="0" borderId="48" xfId="50" applyFont="1" applyBorder="1" applyAlignment="1">
      <alignment horizontal="center" vertical="center"/>
    </xf>
    <xf numFmtId="0" fontId="3" fillId="0" borderId="49" xfId="50" applyFont="1" applyBorder="1" applyAlignment="1">
      <alignment horizontal="center" vertical="center"/>
    </xf>
    <xf numFmtId="172" fontId="3" fillId="0" borderId="42" xfId="59" applyNumberFormat="1" applyFont="1" applyBorder="1" applyAlignment="1">
      <alignment horizontal="center" vertical="center"/>
    </xf>
    <xf numFmtId="172" fontId="3" fillId="0" borderId="50" xfId="59" applyNumberFormat="1" applyFont="1" applyBorder="1" applyAlignment="1">
      <alignment horizontal="center" vertical="center"/>
    </xf>
    <xf numFmtId="0" fontId="3" fillId="0" borderId="46" xfId="50" applyFont="1" applyBorder="1" applyAlignment="1">
      <alignment horizontal="center" vertical="center"/>
    </xf>
    <xf numFmtId="0" fontId="3" fillId="0" borderId="45" xfId="50" applyFont="1" applyBorder="1" applyAlignment="1">
      <alignment horizontal="center" vertical="center"/>
    </xf>
    <xf numFmtId="172" fontId="3" fillId="0" borderId="46" xfId="59" applyNumberFormat="1" applyFont="1" applyBorder="1" applyAlignment="1">
      <alignment horizontal="center" vertical="center"/>
    </xf>
    <xf numFmtId="172" fontId="3" fillId="0" borderId="51" xfId="59" applyNumberFormat="1" applyFont="1" applyBorder="1" applyAlignment="1">
      <alignment horizontal="center" vertical="center"/>
    </xf>
    <xf numFmtId="0" fontId="13" fillId="0" borderId="0" xfId="50" applyFont="1"/>
    <xf numFmtId="0" fontId="34" fillId="0" borderId="0" xfId="50" applyFont="1" applyFill="1" applyBorder="1"/>
    <xf numFmtId="0" fontId="3" fillId="0" borderId="2" xfId="59" applyFont="1" applyBorder="1" applyAlignment="1">
      <alignment horizontal="center"/>
    </xf>
    <xf numFmtId="14" fontId="2" fillId="0" borderId="20" xfId="50" applyNumberFormat="1" applyFont="1" applyBorder="1" applyAlignment="1">
      <alignment horizontal="center"/>
    </xf>
    <xf numFmtId="0" fontId="3" fillId="0" borderId="20" xfId="50" applyFont="1" applyBorder="1" applyAlignment="1">
      <alignment wrapText="1"/>
    </xf>
    <xf numFmtId="175" fontId="3" fillId="0" borderId="20" xfId="50" applyNumberFormat="1" applyFont="1" applyBorder="1" applyAlignment="1">
      <alignment horizontal="center" vertical="center"/>
    </xf>
    <xf numFmtId="0" fontId="3" fillId="0" borderId="22" xfId="50" applyFont="1" applyBorder="1" applyAlignment="1">
      <alignment wrapText="1"/>
    </xf>
    <xf numFmtId="175" fontId="3" fillId="0" borderId="22" xfId="50" applyNumberFormat="1" applyFont="1" applyBorder="1" applyAlignment="1">
      <alignment horizontal="center" vertical="center"/>
    </xf>
    <xf numFmtId="0" fontId="34" fillId="0" borderId="0" xfId="50" applyFont="1" applyFill="1" applyBorder="1" applyAlignment="1">
      <alignment wrapText="1"/>
    </xf>
    <xf numFmtId="14" fontId="56" fillId="0" borderId="0" xfId="59" applyNumberFormat="1" applyFont="1" applyBorder="1" applyAlignment="1">
      <alignment horizontal="center"/>
    </xf>
    <xf numFmtId="4" fontId="13" fillId="0" borderId="0" xfId="59" applyNumberFormat="1" applyFont="1" applyBorder="1" applyAlignment="1">
      <alignment horizontal="right"/>
    </xf>
    <xf numFmtId="172" fontId="3" fillId="0" borderId="0" xfId="59" applyNumberFormat="1"/>
    <xf numFmtId="0" fontId="3" fillId="0" borderId="0" xfId="59" applyBorder="1"/>
    <xf numFmtId="0" fontId="3" fillId="0" borderId="0" xfId="50" applyFont="1" applyBorder="1"/>
    <xf numFmtId="0" fontId="13" fillId="0" borderId="0" xfId="59" applyFont="1" applyBorder="1" applyAlignment="1">
      <alignment horizontal="right"/>
    </xf>
    <xf numFmtId="0" fontId="35" fillId="0" borderId="0" xfId="59" applyFont="1" applyAlignment="1">
      <alignment horizontal="left"/>
    </xf>
    <xf numFmtId="0" fontId="2" fillId="0" borderId="52" xfId="59" applyFont="1" applyBorder="1" applyAlignment="1">
      <alignment horizontal="center" wrapText="1"/>
    </xf>
    <xf numFmtId="14" fontId="2" fillId="0" borderId="52" xfId="59" applyNumberFormat="1" applyFont="1" applyBorder="1" applyAlignment="1">
      <alignment horizontal="center" wrapText="1"/>
    </xf>
    <xf numFmtId="49" fontId="2" fillId="0" borderId="52" xfId="59" applyNumberFormat="1" applyFont="1" applyBorder="1" applyAlignment="1">
      <alignment horizontal="center" wrapText="1"/>
    </xf>
    <xf numFmtId="0" fontId="3" fillId="0" borderId="52" xfId="59" applyFont="1" applyBorder="1" applyAlignment="1">
      <alignment wrapText="1"/>
    </xf>
    <xf numFmtId="175" fontId="3" fillId="0" borderId="52" xfId="59" applyNumberFormat="1" applyFont="1" applyBorder="1" applyAlignment="1">
      <alignment horizontal="center" vertical="center" wrapText="1"/>
    </xf>
    <xf numFmtId="0" fontId="1" fillId="0" borderId="0" xfId="59" applyFont="1"/>
    <xf numFmtId="0" fontId="1" fillId="0" borderId="0" xfId="59" applyFont="1" applyAlignment="1">
      <alignment wrapText="1"/>
    </xf>
    <xf numFmtId="49" fontId="3" fillId="0" borderId="0" xfId="66" applyNumberFormat="1" applyFont="1" applyAlignment="1">
      <alignment wrapText="1"/>
    </xf>
    <xf numFmtId="0" fontId="2" fillId="0" borderId="53" xfId="59" applyFont="1" applyBorder="1" applyAlignment="1">
      <alignment horizontal="center" wrapText="1"/>
    </xf>
    <xf numFmtId="14" fontId="2" fillId="0" borderId="53" xfId="59" applyNumberFormat="1" applyFont="1" applyBorder="1" applyAlignment="1">
      <alignment horizontal="center" wrapText="1"/>
    </xf>
    <xf numFmtId="0" fontId="3" fillId="0" borderId="2" xfId="59" applyFont="1" applyBorder="1" applyAlignment="1">
      <alignment wrapText="1"/>
    </xf>
    <xf numFmtId="0" fontId="1" fillId="0" borderId="2" xfId="59" applyFont="1" applyBorder="1" applyAlignment="1">
      <alignment horizontal="center" vertical="center"/>
    </xf>
    <xf numFmtId="172" fontId="1" fillId="0" borderId="2" xfId="59" applyNumberFormat="1" applyFont="1" applyBorder="1" applyAlignment="1">
      <alignment horizontal="center" vertical="center"/>
    </xf>
    <xf numFmtId="0" fontId="2" fillId="0" borderId="0" xfId="59" applyFont="1"/>
    <xf numFmtId="0" fontId="2" fillId="0" borderId="42" xfId="50" applyFont="1" applyBorder="1" applyAlignment="1">
      <alignment wrapText="1"/>
    </xf>
    <xf numFmtId="49" fontId="2" fillId="0" borderId="42" xfId="50" applyNumberFormat="1" applyFont="1" applyBorder="1"/>
    <xf numFmtId="175" fontId="3" fillId="0" borderId="44" xfId="50" applyNumberFormat="1" applyFont="1" applyBorder="1" applyAlignment="1">
      <alignment horizontal="center"/>
    </xf>
    <xf numFmtId="175" fontId="3" fillId="0" borderId="46" xfId="50" applyNumberFormat="1" applyFont="1" applyBorder="1" applyAlignment="1">
      <alignment horizontal="center"/>
    </xf>
    <xf numFmtId="49" fontId="3" fillId="0" borderId="20" xfId="50" applyNumberFormat="1" applyFont="1" applyBorder="1" applyAlignment="1">
      <alignment horizontal="center"/>
    </xf>
    <xf numFmtId="0" fontId="3" fillId="0" borderId="26" xfId="50" applyFont="1" applyBorder="1"/>
    <xf numFmtId="175" fontId="3" fillId="0" borderId="54" xfId="59" applyNumberFormat="1" applyFont="1" applyBorder="1" applyAlignment="1">
      <alignment horizontal="center"/>
    </xf>
    <xf numFmtId="175" fontId="3" fillId="0" borderId="0" xfId="59" applyNumberFormat="1" applyFont="1"/>
    <xf numFmtId="175" fontId="3" fillId="0" borderId="0" xfId="59" applyNumberFormat="1" applyFont="1" applyBorder="1"/>
    <xf numFmtId="0" fontId="3" fillId="0" borderId="55" xfId="50" applyFont="1" applyBorder="1"/>
    <xf numFmtId="175" fontId="3" fillId="0" borderId="56" xfId="59" applyNumberFormat="1" applyFont="1" applyBorder="1" applyAlignment="1">
      <alignment horizontal="center"/>
    </xf>
    <xf numFmtId="0" fontId="3" fillId="0" borderId="18" xfId="50" applyFont="1" applyBorder="1"/>
    <xf numFmtId="175" fontId="3" fillId="0" borderId="13" xfId="59" applyNumberFormat="1" applyFont="1" applyBorder="1" applyAlignment="1">
      <alignment horizontal="center"/>
    </xf>
    <xf numFmtId="0" fontId="3" fillId="0" borderId="19" xfId="50" applyFont="1" applyBorder="1"/>
    <xf numFmtId="175" fontId="3" fillId="0" borderId="17" xfId="59" applyNumberFormat="1" applyFont="1" applyBorder="1" applyAlignment="1">
      <alignment horizontal="center"/>
    </xf>
    <xf numFmtId="190" fontId="2" fillId="0" borderId="2" xfId="59" applyNumberFormat="1" applyFont="1" applyBorder="1" applyAlignment="1">
      <alignment horizontal="center" vertical="center"/>
    </xf>
    <xf numFmtId="0" fontId="3" fillId="0" borderId="2" xfId="59" applyFont="1" applyBorder="1" applyAlignment="1">
      <alignment horizontal="center" vertical="center"/>
    </xf>
    <xf numFmtId="0" fontId="34" fillId="0" borderId="0" xfId="50" applyFont="1"/>
    <xf numFmtId="3" fontId="2" fillId="0" borderId="26" xfId="50" applyNumberFormat="1" applyFont="1" applyBorder="1" applyAlignment="1">
      <alignment horizontal="center"/>
    </xf>
    <xf numFmtId="14" fontId="2" fillId="0" borderId="26" xfId="50" applyNumberFormat="1" applyFont="1" applyBorder="1"/>
    <xf numFmtId="0" fontId="3" fillId="0" borderId="57" xfId="50" applyFont="1" applyBorder="1" applyAlignment="1">
      <alignment wrapText="1"/>
    </xf>
    <xf numFmtId="2" fontId="3" fillId="0" borderId="57" xfId="50" applyNumberFormat="1" applyFont="1" applyBorder="1" applyAlignment="1">
      <alignment horizontal="center" vertical="center" wrapText="1"/>
    </xf>
    <xf numFmtId="0" fontId="2" fillId="0" borderId="2" xfId="59" applyFont="1" applyBorder="1" applyAlignment="1">
      <alignment horizontal="center" wrapText="1"/>
    </xf>
    <xf numFmtId="0" fontId="3" fillId="0" borderId="2" xfId="59" applyBorder="1" applyAlignment="1">
      <alignment horizontal="left" vertical="center" wrapText="1"/>
    </xf>
    <xf numFmtId="0" fontId="3" fillId="0" borderId="2" xfId="59" applyBorder="1" applyAlignment="1">
      <alignment horizontal="center" vertical="center"/>
    </xf>
    <xf numFmtId="0" fontId="3" fillId="0" borderId="2" xfId="59" applyBorder="1" applyAlignment="1">
      <alignment horizontal="center" vertical="center" wrapText="1"/>
    </xf>
    <xf numFmtId="0" fontId="65" fillId="0" borderId="2" xfId="59" applyFont="1" applyFill="1" applyBorder="1" applyAlignment="1">
      <alignment horizontal="center" vertical="center" wrapText="1"/>
    </xf>
    <xf numFmtId="14" fontId="10" fillId="0" borderId="2" xfId="59" applyNumberFormat="1" applyFont="1" applyFill="1" applyBorder="1" applyAlignment="1">
      <alignment wrapText="1"/>
    </xf>
    <xf numFmtId="191" fontId="3" fillId="0" borderId="2" xfId="89" applyNumberFormat="1" applyFont="1" applyFill="1" applyBorder="1"/>
    <xf numFmtId="0" fontId="3" fillId="0" borderId="2" xfId="59" applyBorder="1"/>
    <xf numFmtId="172" fontId="3" fillId="0" borderId="2" xfId="59" applyNumberFormat="1" applyBorder="1"/>
    <xf numFmtId="0" fontId="2" fillId="0" borderId="2" xfId="59" applyFont="1" applyBorder="1" applyAlignment="1">
      <alignment horizontal="center" vertical="center" wrapText="1"/>
    </xf>
    <xf numFmtId="0" fontId="65" fillId="0" borderId="2" xfId="59" applyFont="1" applyFill="1" applyBorder="1" applyAlignment="1">
      <alignment horizontal="left" vertical="center" wrapText="1"/>
    </xf>
    <xf numFmtId="191" fontId="3" fillId="0" borderId="2" xfId="89" applyNumberFormat="1" applyFont="1" applyFill="1" applyBorder="1" applyAlignment="1">
      <alignment horizontal="center" vertical="center"/>
    </xf>
    <xf numFmtId="172" fontId="3" fillId="0" borderId="2" xfId="83" applyNumberFormat="1" applyFont="1" applyBorder="1" applyAlignment="1">
      <alignment horizontal="center" vertical="center"/>
    </xf>
    <xf numFmtId="0" fontId="2" fillId="0" borderId="2" xfId="59" applyFont="1" applyBorder="1" applyAlignment="1">
      <alignment horizontal="center"/>
    </xf>
    <xf numFmtId="172" fontId="3" fillId="0" borderId="2" xfId="59" applyNumberFormat="1" applyBorder="1" applyAlignment="1">
      <alignment horizontal="center"/>
    </xf>
    <xf numFmtId="172" fontId="3" fillId="0" borderId="2" xfId="59" applyNumberFormat="1" applyFill="1" applyBorder="1" applyAlignment="1">
      <alignment horizontal="center"/>
    </xf>
    <xf numFmtId="0" fontId="3" fillId="0" borderId="2" xfId="59" applyBorder="1" applyAlignment="1">
      <alignment horizontal="center"/>
    </xf>
    <xf numFmtId="0" fontId="3" fillId="0" borderId="2" xfId="59" applyFont="1" applyFill="1" applyBorder="1"/>
    <xf numFmtId="172" fontId="3" fillId="0" borderId="2" xfId="59" applyNumberFormat="1" applyFont="1" applyBorder="1" applyAlignment="1">
      <alignment horizontal="center"/>
    </xf>
    <xf numFmtId="0" fontId="34" fillId="0" borderId="0" xfId="59" applyFont="1" applyAlignment="1">
      <alignment horizontal="left"/>
    </xf>
    <xf numFmtId="0" fontId="3" fillId="0" borderId="0" xfId="59" applyAlignment="1">
      <alignment horizontal="left"/>
    </xf>
    <xf numFmtId="0" fontId="2" fillId="0" borderId="0" xfId="59" applyFont="1" applyAlignment="1">
      <alignment horizontal="right"/>
    </xf>
    <xf numFmtId="49" fontId="2" fillId="0" borderId="2" xfId="59" applyNumberFormat="1" applyFont="1" applyBorder="1" applyAlignment="1">
      <alignment horizontal="center"/>
    </xf>
    <xf numFmtId="14" fontId="2" fillId="0" borderId="2" xfId="59" applyNumberFormat="1" applyFont="1" applyBorder="1" applyAlignment="1">
      <alignment horizontal="center"/>
    </xf>
    <xf numFmtId="0" fontId="3" fillId="0" borderId="2" xfId="59" applyBorder="1" applyAlignment="1">
      <alignment wrapText="1"/>
    </xf>
    <xf numFmtId="175" fontId="3" fillId="0" borderId="2" xfId="59" applyNumberFormat="1" applyBorder="1" applyAlignment="1">
      <alignment horizontal="center" vertical="center"/>
    </xf>
    <xf numFmtId="14" fontId="3" fillId="0" borderId="0" xfId="59" applyNumberFormat="1"/>
    <xf numFmtId="0" fontId="2" fillId="0" borderId="2" xfId="59" applyFont="1" applyBorder="1" applyAlignment="1">
      <alignment horizontal="center" vertical="center"/>
    </xf>
    <xf numFmtId="191" fontId="3" fillId="0" borderId="2" xfId="59" applyNumberFormat="1" applyBorder="1" applyAlignment="1">
      <alignment horizontal="center" vertical="center"/>
    </xf>
    <xf numFmtId="191" fontId="4" fillId="0" borderId="2" xfId="59" applyNumberFormat="1" applyFont="1" applyBorder="1" applyAlignment="1">
      <alignment horizontal="center" vertical="center"/>
    </xf>
    <xf numFmtId="172" fontId="4" fillId="0" borderId="0" xfId="59" applyNumberFormat="1" applyFont="1"/>
    <xf numFmtId="192" fontId="3" fillId="0" borderId="2" xfId="59" applyNumberFormat="1" applyBorder="1"/>
    <xf numFmtId="192" fontId="3" fillId="0" borderId="0" xfId="59" applyNumberFormat="1"/>
    <xf numFmtId="172" fontId="3" fillId="0" borderId="2" xfId="59" applyNumberFormat="1" applyFill="1" applyBorder="1" applyAlignment="1">
      <alignment horizontal="center" vertical="center"/>
    </xf>
    <xf numFmtId="0" fontId="3" fillId="0" borderId="26" xfId="50" applyFont="1" applyBorder="1" applyAlignment="1">
      <alignment horizontal="center"/>
    </xf>
    <xf numFmtId="49" fontId="2" fillId="0" borderId="27" xfId="50" applyNumberFormat="1" applyFont="1" applyBorder="1" applyAlignment="1">
      <alignment horizontal="center"/>
    </xf>
    <xf numFmtId="49" fontId="2" fillId="0" borderId="54" xfId="50" applyNumberFormat="1" applyFont="1" applyBorder="1" applyAlignment="1">
      <alignment horizontal="center"/>
    </xf>
    <xf numFmtId="0" fontId="3" fillId="0" borderId="57" xfId="50" applyFont="1" applyBorder="1" applyAlignment="1">
      <alignment horizontal="center" vertical="center"/>
    </xf>
    <xf numFmtId="4" fontId="3" fillId="0" borderId="58" xfId="50" applyNumberFormat="1" applyFont="1" applyBorder="1" applyAlignment="1">
      <alignment horizontal="center" vertical="center"/>
    </xf>
    <xf numFmtId="4" fontId="3" fillId="0" borderId="59" xfId="50" applyNumberFormat="1" applyFont="1" applyBorder="1" applyAlignment="1">
      <alignment horizontal="center" vertical="center"/>
    </xf>
    <xf numFmtId="0" fontId="3" fillId="0" borderId="0" xfId="50" applyFont="1" applyFill="1" applyBorder="1"/>
    <xf numFmtId="4" fontId="3" fillId="0" borderId="0" xfId="50" applyNumberFormat="1" applyFont="1" applyBorder="1"/>
    <xf numFmtId="49" fontId="2" fillId="0" borderId="2" xfId="59" applyNumberFormat="1" applyFont="1" applyBorder="1" applyAlignment="1">
      <alignment horizontal="center" vertical="center"/>
    </xf>
    <xf numFmtId="14" fontId="2" fillId="0" borderId="2" xfId="59" applyNumberFormat="1" applyFont="1" applyBorder="1" applyAlignment="1">
      <alignment horizontal="center" vertical="center"/>
    </xf>
    <xf numFmtId="0" fontId="3" fillId="0" borderId="2" xfId="59" applyFont="1" applyBorder="1" applyAlignment="1">
      <alignment horizontal="left" vertical="center" wrapText="1"/>
    </xf>
    <xf numFmtId="191" fontId="3" fillId="0" borderId="2" xfId="89" applyNumberFormat="1" applyFont="1" applyBorder="1" applyAlignment="1">
      <alignment horizontal="center" vertical="center"/>
    </xf>
    <xf numFmtId="3" fontId="2" fillId="0" borderId="2" xfId="69" applyNumberFormat="1" applyFont="1" applyBorder="1" applyAlignment="1">
      <alignment horizontal="center" vertical="center" wrapText="1"/>
    </xf>
    <xf numFmtId="49" fontId="2" fillId="0" borderId="2" xfId="69" applyNumberFormat="1" applyFont="1" applyBorder="1" applyAlignment="1">
      <alignment horizontal="center" vertical="center" wrapText="1"/>
    </xf>
    <xf numFmtId="14" fontId="2" fillId="0" borderId="2" xfId="69" applyNumberFormat="1" applyFont="1" applyBorder="1" applyAlignment="1">
      <alignment horizontal="center" vertical="center" wrapText="1"/>
    </xf>
    <xf numFmtId="0" fontId="2" fillId="0" borderId="22" xfId="50" applyFont="1" applyBorder="1" applyAlignment="1">
      <alignment horizontal="center" wrapText="1"/>
    </xf>
    <xf numFmtId="14" fontId="3" fillId="0" borderId="20" xfId="50" applyNumberFormat="1" applyFont="1" applyBorder="1" applyAlignment="1">
      <alignment horizontal="center"/>
    </xf>
    <xf numFmtId="14" fontId="3" fillId="0" borderId="60" xfId="50" applyNumberFormat="1" applyFont="1" applyBorder="1" applyAlignment="1">
      <alignment horizontal="center" wrapText="1"/>
    </xf>
    <xf numFmtId="14" fontId="3" fillId="0" borderId="61" xfId="50" applyNumberFormat="1" applyFont="1" applyBorder="1" applyAlignment="1">
      <alignment horizontal="center"/>
    </xf>
    <xf numFmtId="0" fontId="3" fillId="0" borderId="22" xfId="50" applyFont="1" applyBorder="1"/>
    <xf numFmtId="0" fontId="3" fillId="0" borderId="23" xfId="50" applyFont="1" applyBorder="1" applyAlignment="1">
      <alignment horizontal="center"/>
    </xf>
    <xf numFmtId="172" fontId="3" fillId="0" borderId="23" xfId="50" applyNumberFormat="1" applyFont="1" applyBorder="1" applyAlignment="1">
      <alignment horizontal="center"/>
    </xf>
    <xf numFmtId="172" fontId="3" fillId="0" borderId="23" xfId="50" applyNumberFormat="1" applyFont="1" applyBorder="1" applyAlignment="1">
      <alignment horizontal="center" wrapText="1"/>
    </xf>
    <xf numFmtId="0" fontId="3" fillId="0" borderId="23" xfId="50" applyFont="1" applyFill="1" applyBorder="1" applyAlignment="1">
      <alignment horizontal="center" wrapText="1"/>
    </xf>
    <xf numFmtId="0" fontId="2" fillId="0" borderId="22" xfId="50" applyFont="1" applyBorder="1"/>
    <xf numFmtId="172" fontId="2" fillId="0" borderId="23" xfId="50" applyNumberFormat="1" applyFont="1" applyBorder="1" applyAlignment="1">
      <alignment horizontal="center"/>
    </xf>
    <xf numFmtId="0" fontId="2" fillId="0" borderId="23" xfId="50" applyFont="1" applyBorder="1" applyAlignment="1">
      <alignment horizontal="center" wrapText="1"/>
    </xf>
    <xf numFmtId="0" fontId="2" fillId="0" borderId="23" xfId="50" applyFont="1" applyBorder="1" applyAlignment="1">
      <alignment horizontal="center"/>
    </xf>
    <xf numFmtId="172" fontId="2" fillId="0" borderId="23" xfId="50" applyNumberFormat="1" applyFont="1" applyBorder="1" applyAlignment="1">
      <alignment horizontal="center" wrapText="1"/>
    </xf>
    <xf numFmtId="0" fontId="2" fillId="0" borderId="42" xfId="50" applyFont="1" applyBorder="1"/>
    <xf numFmtId="49" fontId="2" fillId="0" borderId="41" xfId="50" applyNumberFormat="1" applyFont="1" applyBorder="1" applyAlignment="1">
      <alignment horizontal="center" vertical="center" wrapText="1"/>
    </xf>
    <xf numFmtId="49" fontId="2" fillId="0" borderId="42" xfId="50" applyNumberFormat="1" applyFont="1" applyBorder="1" applyAlignment="1">
      <alignment horizontal="center" vertical="center" wrapText="1"/>
    </xf>
    <xf numFmtId="0" fontId="3" fillId="0" borderId="44" xfId="50" applyFont="1" applyBorder="1"/>
    <xf numFmtId="191" fontId="3" fillId="0" borderId="43" xfId="89" applyNumberFormat="1" applyFont="1" applyBorder="1"/>
    <xf numFmtId="191" fontId="3" fillId="0" borderId="44" xfId="89" applyNumberFormat="1" applyFont="1" applyBorder="1"/>
    <xf numFmtId="0" fontId="3" fillId="0" borderId="46" xfId="50" applyFont="1" applyBorder="1"/>
    <xf numFmtId="191" fontId="3" fillId="0" borderId="45" xfId="89" applyNumberFormat="1" applyFont="1" applyBorder="1"/>
    <xf numFmtId="191" fontId="3" fillId="0" borderId="46" xfId="89" applyNumberFormat="1" applyFont="1" applyBorder="1"/>
    <xf numFmtId="0" fontId="3" fillId="0" borderId="0" xfId="59" applyAlignment="1">
      <alignment horizontal="center"/>
    </xf>
    <xf numFmtId="0" fontId="2" fillId="0" borderId="31" xfId="50" applyFont="1" applyBorder="1" applyAlignment="1">
      <alignment horizontal="center"/>
    </xf>
    <xf numFmtId="49" fontId="2" fillId="0" borderId="20" xfId="50" applyNumberFormat="1" applyFont="1" applyBorder="1"/>
    <xf numFmtId="49" fontId="2" fillId="0" borderId="31" xfId="50" applyNumberFormat="1" applyFont="1" applyBorder="1"/>
    <xf numFmtId="14" fontId="2" fillId="0" borderId="20" xfId="50" applyNumberFormat="1" applyFont="1" applyBorder="1"/>
    <xf numFmtId="0" fontId="3" fillId="0" borderId="49" xfId="50" applyFont="1" applyBorder="1" applyAlignment="1">
      <alignment wrapText="1"/>
    </xf>
    <xf numFmtId="0" fontId="3" fillId="0" borderId="42" xfId="50" applyFont="1" applyBorder="1" applyAlignment="1">
      <alignment horizontal="center" vertical="center"/>
    </xf>
    <xf numFmtId="0" fontId="3" fillId="0" borderId="45" xfId="50" applyFont="1" applyBorder="1" applyAlignment="1">
      <alignment wrapText="1"/>
    </xf>
    <xf numFmtId="0" fontId="3" fillId="0" borderId="25" xfId="50" applyFont="1" applyBorder="1"/>
    <xf numFmtId="0" fontId="3" fillId="0" borderId="15" xfId="50" applyFont="1" applyBorder="1" applyAlignment="1">
      <alignment horizontal="center"/>
    </xf>
    <xf numFmtId="0" fontId="3" fillId="0" borderId="13" xfId="50" applyFont="1" applyBorder="1" applyAlignment="1">
      <alignment horizontal="center"/>
    </xf>
    <xf numFmtId="0" fontId="3" fillId="0" borderId="17" xfId="50" applyFont="1" applyBorder="1" applyAlignment="1">
      <alignment horizontal="center"/>
    </xf>
    <xf numFmtId="0" fontId="2" fillId="0" borderId="26" xfId="50" applyFont="1" applyBorder="1" applyAlignment="1">
      <alignment horizontal="center" vertical="center"/>
    </xf>
    <xf numFmtId="0" fontId="2" fillId="0" borderId="27" xfId="50" applyFont="1" applyBorder="1" applyAlignment="1">
      <alignment horizontal="center" vertical="center" wrapText="1"/>
    </xf>
    <xf numFmtId="0" fontId="2" fillId="0" borderId="54" xfId="50" applyFont="1" applyBorder="1" applyAlignment="1">
      <alignment horizontal="center" vertical="center"/>
    </xf>
    <xf numFmtId="49" fontId="3" fillId="0" borderId="55" xfId="50" applyNumberFormat="1" applyFont="1" applyBorder="1" applyAlignment="1">
      <alignment horizontal="left"/>
    </xf>
    <xf numFmtId="172" fontId="3" fillId="0" borderId="62" xfId="50" applyNumberFormat="1" applyFont="1" applyBorder="1" applyAlignment="1">
      <alignment horizontal="center"/>
    </xf>
    <xf numFmtId="172" fontId="3" fillId="0" borderId="56" xfId="50" applyNumberFormat="1" applyFont="1" applyBorder="1" applyAlignment="1">
      <alignment horizontal="center"/>
    </xf>
    <xf numFmtId="49" fontId="3" fillId="0" borderId="18" xfId="50" applyNumberFormat="1" applyFont="1" applyBorder="1" applyAlignment="1">
      <alignment horizontal="left"/>
    </xf>
    <xf numFmtId="172" fontId="3" fillId="0" borderId="2" xfId="50" applyNumberFormat="1" applyFont="1" applyBorder="1" applyAlignment="1">
      <alignment horizontal="center"/>
    </xf>
    <xf numFmtId="172" fontId="3" fillId="0" borderId="13" xfId="50" applyNumberFormat="1" applyFont="1" applyBorder="1" applyAlignment="1">
      <alignment horizontal="center"/>
    </xf>
    <xf numFmtId="49" fontId="3" fillId="0" borderId="19" xfId="50" applyNumberFormat="1" applyFont="1" applyBorder="1" applyAlignment="1">
      <alignment horizontal="left"/>
    </xf>
    <xf numFmtId="172" fontId="3" fillId="0" borderId="16" xfId="50" applyNumberFormat="1" applyFont="1" applyBorder="1" applyAlignment="1">
      <alignment horizontal="center"/>
    </xf>
    <xf numFmtId="172" fontId="3" fillId="0" borderId="17" xfId="50" applyNumberFormat="1" applyFont="1" applyBorder="1" applyAlignment="1">
      <alignment horizontal="center"/>
    </xf>
    <xf numFmtId="49" fontId="3" fillId="0" borderId="0" xfId="50" applyNumberFormat="1" applyFont="1" applyFill="1" applyBorder="1" applyAlignment="1">
      <alignment horizontal="left"/>
    </xf>
    <xf numFmtId="3" fontId="3" fillId="0" borderId="0" xfId="59" applyNumberFormat="1" applyFont="1" applyBorder="1" applyAlignment="1">
      <alignment horizontal="center"/>
    </xf>
    <xf numFmtId="0" fontId="3" fillId="0" borderId="20" xfId="50" applyFont="1" applyBorder="1" applyAlignment="1">
      <alignment horizontal="center" vertical="center"/>
    </xf>
    <xf numFmtId="172" fontId="3" fillId="0" borderId="20" xfId="50" applyNumberFormat="1" applyFont="1" applyBorder="1" applyAlignment="1">
      <alignment horizontal="center" vertical="center"/>
    </xf>
    <xf numFmtId="0" fontId="3" fillId="0" borderId="2" xfId="50" applyFont="1" applyBorder="1"/>
    <xf numFmtId="0" fontId="3" fillId="0" borderId="2" xfId="50" applyFont="1" applyBorder="1" applyAlignment="1">
      <alignment horizontal="center" vertical="center"/>
    </xf>
    <xf numFmtId="3" fontId="3" fillId="0" borderId="0" xfId="50" applyNumberFormat="1" applyFont="1"/>
    <xf numFmtId="49" fontId="34" fillId="0" borderId="0" xfId="50" applyNumberFormat="1" applyFont="1" applyFill="1" applyBorder="1"/>
    <xf numFmtId="0" fontId="2" fillId="0" borderId="26" xfId="50" applyFont="1" applyBorder="1"/>
    <xf numFmtId="49" fontId="2" fillId="0" borderId="27" xfId="50" applyNumberFormat="1" applyFont="1" applyBorder="1"/>
    <xf numFmtId="49" fontId="2" fillId="0" borderId="54" xfId="50" applyNumberFormat="1" applyFont="1" applyBorder="1"/>
    <xf numFmtId="0" fontId="3" fillId="0" borderId="57" xfId="50" applyFont="1" applyBorder="1" applyAlignment="1">
      <alignment horizontal="left" vertical="center" wrapText="1"/>
    </xf>
    <xf numFmtId="0" fontId="3" fillId="0" borderId="58" xfId="50" applyFont="1" applyBorder="1" applyAlignment="1">
      <alignment horizontal="center" vertical="center"/>
    </xf>
    <xf numFmtId="0" fontId="3" fillId="0" borderId="59" xfId="50" applyFont="1" applyBorder="1" applyAlignment="1">
      <alignment horizontal="center" vertical="center"/>
    </xf>
    <xf numFmtId="0" fontId="2" fillId="0" borderId="26" xfId="50" applyFont="1" applyBorder="1" applyAlignment="1">
      <alignment horizontal="center"/>
    </xf>
    <xf numFmtId="14" fontId="2" fillId="0" borderId="63" xfId="50" applyNumberFormat="1" applyFont="1" applyBorder="1"/>
    <xf numFmtId="14" fontId="2" fillId="0" borderId="54" xfId="50" applyNumberFormat="1" applyFont="1" applyBorder="1"/>
    <xf numFmtId="0" fontId="3" fillId="0" borderId="55" xfId="50" applyFont="1" applyBorder="1" applyAlignment="1">
      <alignment wrapText="1"/>
    </xf>
    <xf numFmtId="0" fontId="3" fillId="0" borderId="62" xfId="50" applyFont="1" applyBorder="1" applyAlignment="1">
      <alignment horizontal="center" vertical="center"/>
    </xf>
    <xf numFmtId="0" fontId="3" fillId="0" borderId="56" xfId="50" applyFont="1" applyBorder="1" applyAlignment="1">
      <alignment horizontal="center" vertical="center"/>
    </xf>
    <xf numFmtId="0" fontId="3" fillId="0" borderId="19" xfId="50" applyFont="1" applyBorder="1" applyAlignment="1">
      <alignment wrapText="1"/>
    </xf>
    <xf numFmtId="0" fontId="3" fillId="0" borderId="16" xfId="50" applyFont="1" applyBorder="1" applyAlignment="1">
      <alignment horizontal="center" vertical="center"/>
    </xf>
    <xf numFmtId="0" fontId="3" fillId="0" borderId="17" xfId="50" applyFont="1" applyBorder="1" applyAlignment="1">
      <alignment horizontal="center" vertical="center"/>
    </xf>
    <xf numFmtId="14" fontId="2" fillId="0" borderId="0" xfId="59" applyNumberFormat="1" applyFont="1"/>
    <xf numFmtId="0" fontId="2" fillId="0" borderId="0" xfId="50" applyFont="1" applyAlignment="1"/>
    <xf numFmtId="190" fontId="2" fillId="0" borderId="2" xfId="59" applyNumberFormat="1" applyFont="1" applyFill="1" applyBorder="1"/>
    <xf numFmtId="49" fontId="2" fillId="0" borderId="2" xfId="59" applyNumberFormat="1" applyFont="1" applyBorder="1"/>
    <xf numFmtId="190" fontId="2" fillId="0" borderId="2" xfId="59" applyNumberFormat="1" applyFont="1" applyBorder="1"/>
    <xf numFmtId="49" fontId="8" fillId="0" borderId="0" xfId="50" applyNumberFormat="1" applyFont="1" applyFill="1" applyBorder="1"/>
    <xf numFmtId="0" fontId="13" fillId="0" borderId="0" xfId="59" applyFont="1"/>
    <xf numFmtId="0" fontId="3" fillId="0" borderId="2" xfId="59" applyFont="1" applyBorder="1" applyAlignment="1">
      <alignment horizontal="left" wrapText="1" shrinkToFit="1"/>
    </xf>
    <xf numFmtId="173" fontId="3" fillId="0" borderId="2" xfId="59" applyNumberFormat="1" applyFont="1" applyBorder="1" applyAlignment="1">
      <alignment horizontal="left" vertical="center" wrapText="1" shrinkToFit="1"/>
    </xf>
    <xf numFmtId="0" fontId="10" fillId="0" borderId="0" xfId="59" applyFont="1" applyAlignment="1">
      <alignment horizontal="left"/>
    </xf>
    <xf numFmtId="0" fontId="13" fillId="0" borderId="0" xfId="59" applyFont="1" applyBorder="1"/>
    <xf numFmtId="14" fontId="2" fillId="0" borderId="27" xfId="50" applyNumberFormat="1" applyFont="1" applyBorder="1"/>
    <xf numFmtId="2" fontId="3" fillId="0" borderId="62" xfId="50" applyNumberFormat="1" applyFont="1" applyBorder="1" applyAlignment="1">
      <alignment horizontal="center" vertical="center"/>
    </xf>
    <xf numFmtId="2" fontId="3" fillId="0" borderId="56" xfId="50" applyNumberFormat="1" applyFont="1" applyBorder="1" applyAlignment="1">
      <alignment horizontal="center" vertical="center"/>
    </xf>
    <xf numFmtId="2" fontId="3" fillId="0" borderId="16" xfId="50" applyNumberFormat="1" applyFont="1" applyBorder="1" applyAlignment="1">
      <alignment horizontal="center" vertical="center"/>
    </xf>
    <xf numFmtId="2" fontId="3" fillId="0" borderId="17" xfId="50" applyNumberFormat="1" applyFont="1" applyBorder="1" applyAlignment="1">
      <alignment horizontal="center" vertical="center"/>
    </xf>
    <xf numFmtId="190" fontId="3" fillId="0" borderId="2" xfId="59" applyNumberFormat="1" applyFont="1" applyBorder="1"/>
    <xf numFmtId="4" fontId="3" fillId="0" borderId="2" xfId="59" applyNumberFormat="1" applyFont="1" applyBorder="1" applyAlignment="1">
      <alignment horizontal="center"/>
    </xf>
    <xf numFmtId="14" fontId="3" fillId="0" borderId="2" xfId="73" applyNumberFormat="1" applyFont="1" applyFill="1" applyBorder="1"/>
    <xf numFmtId="175" fontId="3" fillId="0" borderId="2" xfId="59" applyNumberFormat="1" applyFont="1" applyBorder="1" applyAlignment="1">
      <alignment vertical="center"/>
    </xf>
    <xf numFmtId="175" fontId="3" fillId="0" borderId="2" xfId="59" applyNumberFormat="1" applyFont="1" applyBorder="1" applyAlignment="1">
      <alignment horizontal="center" vertical="center"/>
    </xf>
    <xf numFmtId="0" fontId="3" fillId="0" borderId="0" xfId="50" applyNumberFormat="1" applyFont="1" applyFill="1" applyBorder="1" applyAlignment="1" applyProtection="1"/>
    <xf numFmtId="190" fontId="2" fillId="0" borderId="2" xfId="59" applyNumberFormat="1" applyFont="1" applyBorder="1" applyAlignment="1">
      <alignment horizontal="center"/>
    </xf>
    <xf numFmtId="190" fontId="2" fillId="0" borderId="2" xfId="59" applyNumberFormat="1" applyFont="1" applyBorder="1" applyAlignment="1">
      <alignment horizontal="left"/>
    </xf>
    <xf numFmtId="0" fontId="2" fillId="0" borderId="2" xfId="59" applyFont="1" applyBorder="1" applyAlignment="1">
      <alignment horizontal="left" vertical="center" wrapText="1"/>
    </xf>
    <xf numFmtId="4" fontId="3" fillId="0" borderId="2" xfId="59" applyNumberFormat="1" applyFont="1" applyBorder="1" applyAlignment="1">
      <alignment horizontal="center" vertical="center"/>
    </xf>
    <xf numFmtId="14" fontId="2" fillId="0" borderId="2" xfId="59" applyNumberFormat="1" applyFont="1" applyBorder="1" applyAlignment="1">
      <alignment horizontal="left"/>
    </xf>
    <xf numFmtId="0" fontId="3" fillId="0" borderId="2" xfId="59" applyFont="1" applyFill="1" applyBorder="1" applyAlignment="1">
      <alignment vertical="center" wrapText="1"/>
    </xf>
    <xf numFmtId="0" fontId="9" fillId="0" borderId="0" xfId="50" applyFont="1"/>
    <xf numFmtId="14" fontId="3" fillId="0" borderId="0" xfId="50" applyNumberFormat="1" applyFont="1"/>
    <xf numFmtId="0" fontId="11" fillId="0" borderId="0" xfId="61"/>
    <xf numFmtId="0" fontId="2" fillId="0" borderId="0" xfId="61" applyFont="1"/>
    <xf numFmtId="0" fontId="2" fillId="0" borderId="2" xfId="61" applyFont="1" applyBorder="1" applyAlignment="1">
      <alignment horizontal="center" vertical="center" wrapText="1" shrinkToFit="1"/>
    </xf>
    <xf numFmtId="0" fontId="2" fillId="0" borderId="2" xfId="61" applyFont="1" applyBorder="1" applyAlignment="1">
      <alignment horizontal="center" vertical="center" wrapText="1"/>
    </xf>
    <xf numFmtId="0" fontId="3" fillId="0" borderId="2" xfId="61" applyFont="1" applyBorder="1" applyAlignment="1">
      <alignment horizontal="left" vertical="center" wrapText="1" shrinkToFit="1"/>
    </xf>
    <xf numFmtId="175" fontId="3" fillId="0" borderId="2" xfId="61" applyNumberFormat="1" applyFont="1" applyBorder="1" applyAlignment="1">
      <alignment horizontal="center" vertical="center"/>
    </xf>
    <xf numFmtId="193" fontId="3" fillId="0" borderId="2" xfId="61" applyNumberFormat="1" applyFont="1" applyBorder="1" applyAlignment="1">
      <alignment horizontal="center" vertical="center"/>
    </xf>
    <xf numFmtId="0" fontId="66" fillId="0" borderId="0" xfId="61" applyFont="1"/>
    <xf numFmtId="0" fontId="66" fillId="0" borderId="0" xfId="61" applyFont="1" applyAlignment="1">
      <alignment wrapText="1" shrinkToFit="1"/>
    </xf>
    <xf numFmtId="0" fontId="3" fillId="0" borderId="0" xfId="61" applyFont="1"/>
    <xf numFmtId="9" fontId="2" fillId="0" borderId="2" xfId="61" applyNumberFormat="1" applyFont="1" applyBorder="1" applyAlignment="1">
      <alignment horizontal="center" vertical="center" wrapText="1" shrinkToFit="1"/>
    </xf>
    <xf numFmtId="0" fontId="3" fillId="0" borderId="2" xfId="61" applyFont="1" applyBorder="1" applyAlignment="1">
      <alignment horizontal="center" vertical="center"/>
    </xf>
    <xf numFmtId="9" fontId="66" fillId="0" borderId="0" xfId="61" applyNumberFormat="1" applyFont="1"/>
    <xf numFmtId="4" fontId="66" fillId="0" borderId="0" xfId="61" applyNumberFormat="1" applyFont="1"/>
    <xf numFmtId="0" fontId="2" fillId="0" borderId="0" xfId="61" applyFont="1" applyAlignment="1"/>
    <xf numFmtId="4" fontId="3" fillId="0" borderId="62" xfId="50" applyNumberFormat="1" applyFont="1" applyBorder="1" applyAlignment="1">
      <alignment horizontal="center" vertical="center"/>
    </xf>
    <xf numFmtId="4" fontId="3" fillId="0" borderId="56" xfId="50" applyNumberFormat="1" applyFont="1" applyBorder="1" applyAlignment="1">
      <alignment horizontal="center" vertical="center"/>
    </xf>
    <xf numFmtId="4" fontId="3" fillId="0" borderId="16" xfId="50" applyNumberFormat="1" applyFont="1" applyBorder="1" applyAlignment="1">
      <alignment horizontal="center" vertical="center"/>
    </xf>
    <xf numFmtId="4" fontId="3" fillId="0" borderId="17" xfId="50" applyNumberFormat="1" applyFont="1" applyBorder="1" applyAlignment="1">
      <alignment horizontal="center" vertical="center"/>
    </xf>
    <xf numFmtId="0" fontId="3" fillId="0" borderId="0" xfId="50" applyFont="1" applyBorder="1" applyAlignment="1"/>
    <xf numFmtId="4" fontId="13" fillId="0" borderId="0" xfId="50" applyNumberFormat="1" applyFont="1" applyBorder="1"/>
    <xf numFmtId="0" fontId="8" fillId="0" borderId="0" xfId="50" applyFont="1"/>
    <xf numFmtId="14" fontId="56" fillId="0" borderId="0" xfId="50" applyNumberFormat="1" applyFont="1" applyBorder="1" applyAlignment="1">
      <alignment horizontal="center"/>
    </xf>
    <xf numFmtId="3" fontId="13" fillId="0" borderId="0" xfId="50" applyNumberFormat="1" applyFont="1" applyBorder="1"/>
    <xf numFmtId="2" fontId="3" fillId="0" borderId="0" xfId="50" applyNumberFormat="1" applyFont="1"/>
    <xf numFmtId="49" fontId="3" fillId="0" borderId="0" xfId="50" applyNumberFormat="1" applyFont="1"/>
    <xf numFmtId="0" fontId="3" fillId="0" borderId="62" xfId="50" applyFont="1" applyBorder="1" applyAlignment="1">
      <alignment horizontal="center"/>
    </xf>
    <xf numFmtId="0" fontId="3" fillId="0" borderId="56" xfId="50" applyFont="1" applyBorder="1" applyAlignment="1">
      <alignment horizontal="center"/>
    </xf>
    <xf numFmtId="49" fontId="3" fillId="0" borderId="18" xfId="50" applyNumberFormat="1" applyFont="1" applyBorder="1"/>
    <xf numFmtId="0" fontId="3" fillId="0" borderId="2" xfId="50" applyFont="1" applyBorder="1" applyAlignment="1">
      <alignment horizontal="center"/>
    </xf>
    <xf numFmtId="49" fontId="3" fillId="0" borderId="19" xfId="50" applyNumberFormat="1" applyFont="1" applyBorder="1"/>
    <xf numFmtId="0" fontId="3" fillId="0" borderId="16" xfId="50" applyFont="1" applyBorder="1" applyAlignment="1">
      <alignment horizontal="center"/>
    </xf>
    <xf numFmtId="49" fontId="3" fillId="0" borderId="64" xfId="50" applyNumberFormat="1" applyFont="1" applyFill="1" applyBorder="1"/>
    <xf numFmtId="0" fontId="2" fillId="0" borderId="27" xfId="50" applyFont="1" applyBorder="1"/>
    <xf numFmtId="0" fontId="2" fillId="0" borderId="54" xfId="50" applyFont="1" applyBorder="1"/>
    <xf numFmtId="0" fontId="3" fillId="0" borderId="41" xfId="50" applyFont="1" applyBorder="1" applyAlignment="1">
      <alignment vertical="top" wrapText="1"/>
    </xf>
    <xf numFmtId="172" fontId="3" fillId="0" borderId="14" xfId="50" applyNumberFormat="1" applyFont="1" applyBorder="1" applyAlignment="1">
      <alignment horizontal="center" vertical="center"/>
    </xf>
    <xf numFmtId="172" fontId="3" fillId="0" borderId="15" xfId="50" applyNumberFormat="1" applyFont="1" applyBorder="1" applyAlignment="1">
      <alignment horizontal="center" vertical="center"/>
    </xf>
    <xf numFmtId="0" fontId="3" fillId="0" borderId="43" xfId="50" applyFont="1" applyBorder="1" applyAlignment="1">
      <alignment vertical="top" wrapText="1"/>
    </xf>
    <xf numFmtId="172" fontId="3" fillId="0" borderId="2" xfId="50" applyNumberFormat="1" applyFont="1" applyBorder="1" applyAlignment="1">
      <alignment horizontal="center" vertical="center"/>
    </xf>
    <xf numFmtId="172" fontId="3" fillId="0" borderId="13" xfId="50" applyNumberFormat="1" applyFont="1" applyBorder="1" applyAlignment="1">
      <alignment horizontal="center" vertical="center"/>
    </xf>
    <xf numFmtId="0" fontId="3" fillId="0" borderId="45" xfId="50" applyFont="1" applyBorder="1" applyAlignment="1">
      <alignment vertical="top" wrapText="1"/>
    </xf>
    <xf numFmtId="172" fontId="3" fillId="0" borderId="16" xfId="50" applyNumberFormat="1" applyFont="1" applyBorder="1" applyAlignment="1">
      <alignment horizontal="center" vertical="center"/>
    </xf>
    <xf numFmtId="172" fontId="3" fillId="0" borderId="17" xfId="50" applyNumberFormat="1" applyFont="1" applyBorder="1" applyAlignment="1">
      <alignment horizontal="center" vertical="center"/>
    </xf>
    <xf numFmtId="172" fontId="3" fillId="0" borderId="0" xfId="50" applyNumberFormat="1" applyFont="1" applyBorder="1"/>
    <xf numFmtId="0" fontId="8" fillId="0" borderId="0" xfId="50" applyFont="1" applyBorder="1" applyAlignment="1">
      <alignment vertical="top" wrapText="1"/>
    </xf>
    <xf numFmtId="0" fontId="34" fillId="0" borderId="0" xfId="50" applyFont="1" applyBorder="1" applyAlignment="1">
      <alignment vertical="top" wrapText="1"/>
    </xf>
    <xf numFmtId="175" fontId="3" fillId="0" borderId="55" xfId="50" applyNumberFormat="1" applyFont="1" applyBorder="1"/>
    <xf numFmtId="175" fontId="3" fillId="0" borderId="62" xfId="50" applyNumberFormat="1" applyFont="1" applyBorder="1" applyAlignment="1">
      <alignment horizontal="center"/>
    </xf>
    <xf numFmtId="175" fontId="3" fillId="0" borderId="18" xfId="50" applyNumberFormat="1" applyFont="1" applyBorder="1"/>
    <xf numFmtId="175" fontId="3" fillId="0" borderId="2" xfId="50" applyNumberFormat="1" applyFont="1" applyBorder="1" applyAlignment="1">
      <alignment horizontal="center"/>
    </xf>
    <xf numFmtId="175" fontId="3" fillId="0" borderId="19" xfId="50" applyNumberFormat="1" applyFont="1" applyBorder="1"/>
    <xf numFmtId="175" fontId="3" fillId="0" borderId="16" xfId="50" applyNumberFormat="1" applyFont="1" applyBorder="1" applyAlignment="1">
      <alignment horizontal="center"/>
    </xf>
    <xf numFmtId="14" fontId="2" fillId="0" borderId="32" xfId="50" applyNumberFormat="1" applyFont="1" applyBorder="1"/>
    <xf numFmtId="0" fontId="2" fillId="0" borderId="49" xfId="50" applyFont="1" applyBorder="1" applyAlignment="1">
      <alignment wrapText="1"/>
    </xf>
    <xf numFmtId="175" fontId="3" fillId="0" borderId="62" xfId="50" applyNumberFormat="1" applyFont="1" applyFill="1" applyBorder="1" applyAlignment="1">
      <alignment horizontal="center" vertical="center"/>
    </xf>
    <xf numFmtId="175" fontId="3" fillId="0" borderId="56" xfId="50" applyNumberFormat="1" applyFont="1" applyFill="1" applyBorder="1" applyAlignment="1">
      <alignment horizontal="center" vertical="center"/>
    </xf>
    <xf numFmtId="0" fontId="2" fillId="0" borderId="43" xfId="50" applyFont="1" applyBorder="1" applyAlignment="1">
      <alignment wrapText="1"/>
    </xf>
    <xf numFmtId="175" fontId="3" fillId="0" borderId="2" xfId="50" applyNumberFormat="1" applyFont="1" applyFill="1" applyBorder="1" applyAlignment="1">
      <alignment horizontal="center" vertical="center"/>
    </xf>
    <xf numFmtId="175" fontId="3" fillId="0" borderId="13" xfId="50" applyNumberFormat="1" applyFont="1" applyFill="1" applyBorder="1" applyAlignment="1">
      <alignment horizontal="center" vertical="center"/>
    </xf>
    <xf numFmtId="0" fontId="2" fillId="0" borderId="45" xfId="50" applyFont="1" applyFill="1" applyBorder="1" applyAlignment="1">
      <alignment vertical="center" wrapText="1"/>
    </xf>
    <xf numFmtId="175" fontId="3" fillId="0" borderId="16" xfId="50" applyNumberFormat="1" applyFont="1" applyFill="1" applyBorder="1" applyAlignment="1">
      <alignment horizontal="center" vertical="center"/>
    </xf>
    <xf numFmtId="175" fontId="3" fillId="0" borderId="17" xfId="50" applyNumberFormat="1" applyFont="1" applyFill="1" applyBorder="1" applyAlignment="1">
      <alignment horizontal="center" vertical="center"/>
    </xf>
    <xf numFmtId="0" fontId="2" fillId="0" borderId="39" xfId="59" applyFont="1" applyBorder="1"/>
    <xf numFmtId="14" fontId="2" fillId="0" borderId="39" xfId="59" applyNumberFormat="1" applyFont="1" applyBorder="1"/>
    <xf numFmtId="175" fontId="3" fillId="0" borderId="2" xfId="59" applyNumberFormat="1" applyFont="1" applyBorder="1"/>
    <xf numFmtId="0" fontId="2" fillId="0" borderId="0" xfId="50" applyNumberFormat="1" applyFont="1" applyFill="1" applyBorder="1" applyAlignment="1" applyProtection="1"/>
    <xf numFmtId="0" fontId="2" fillId="0" borderId="47" xfId="50" applyFont="1" applyBorder="1" applyAlignment="1">
      <alignment horizontal="center" vertical="center"/>
    </xf>
    <xf numFmtId="0" fontId="2" fillId="0" borderId="47" xfId="50" applyFont="1" applyBorder="1" applyAlignment="1">
      <alignment horizontal="center" vertical="center" wrapText="1"/>
    </xf>
    <xf numFmtId="14" fontId="3" fillId="0" borderId="18" xfId="50" applyNumberFormat="1" applyFont="1" applyBorder="1" applyAlignment="1">
      <alignment horizontal="center" vertical="center"/>
    </xf>
    <xf numFmtId="14" fontId="3" fillId="0" borderId="19" xfId="50" applyNumberFormat="1" applyFont="1" applyBorder="1" applyAlignment="1">
      <alignment horizontal="center" vertical="center"/>
    </xf>
    <xf numFmtId="14" fontId="8" fillId="0" borderId="0" xfId="50" applyNumberFormat="1" applyFont="1" applyFill="1" applyBorder="1" applyAlignment="1">
      <alignment horizontal="left" vertical="center"/>
    </xf>
    <xf numFmtId="49" fontId="2" fillId="0" borderId="21" xfId="59" applyNumberFormat="1" applyFont="1" applyBorder="1" applyAlignment="1">
      <alignment horizontal="center"/>
    </xf>
    <xf numFmtId="49" fontId="2" fillId="0" borderId="21" xfId="59" applyNumberFormat="1" applyFont="1" applyBorder="1" applyAlignment="1">
      <alignment horizontal="center" vertical="top" wrapText="1"/>
    </xf>
    <xf numFmtId="0" fontId="3" fillId="0" borderId="23" xfId="50" applyNumberFormat="1" applyFont="1" applyBorder="1" applyAlignment="1">
      <alignment horizontal="center"/>
    </xf>
    <xf numFmtId="2" fontId="3" fillId="0" borderId="23" xfId="50" applyNumberFormat="1" applyFont="1" applyBorder="1" applyAlignment="1">
      <alignment horizontal="center"/>
    </xf>
    <xf numFmtId="4" fontId="3" fillId="0" borderId="23" xfId="50" applyNumberFormat="1" applyFont="1" applyBorder="1" applyAlignment="1">
      <alignment horizontal="center"/>
    </xf>
    <xf numFmtId="175" fontId="3" fillId="0" borderId="23" xfId="50" applyNumberFormat="1" applyFont="1" applyBorder="1" applyAlignment="1">
      <alignment horizontal="center" wrapText="1"/>
    </xf>
    <xf numFmtId="0" fontId="8" fillId="0" borderId="22" xfId="50" applyFont="1" applyBorder="1" applyAlignment="1">
      <alignment wrapText="1"/>
    </xf>
    <xf numFmtId="0" fontId="2" fillId="0" borderId="22" xfId="50" applyNumberFormat="1" applyFont="1" applyBorder="1" applyAlignment="1">
      <alignment horizontal="center"/>
    </xf>
    <xf numFmtId="0" fontId="2" fillId="0" borderId="22" xfId="50" applyFont="1" applyBorder="1" applyAlignment="1">
      <alignment horizontal="center"/>
    </xf>
    <xf numFmtId="0" fontId="3" fillId="0" borderId="50" xfId="50" applyFont="1" applyBorder="1" applyAlignment="1">
      <alignment horizontal="center" vertical="center"/>
    </xf>
    <xf numFmtId="0" fontId="3" fillId="0" borderId="65" xfId="50" applyFont="1" applyBorder="1" applyAlignment="1">
      <alignment horizontal="center" vertical="center"/>
    </xf>
    <xf numFmtId="0" fontId="3" fillId="0" borderId="51" xfId="50" applyFont="1" applyBorder="1" applyAlignment="1">
      <alignment horizontal="center" vertical="center"/>
    </xf>
    <xf numFmtId="14" fontId="2" fillId="0" borderId="21" xfId="59" applyNumberFormat="1" applyFont="1" applyBorder="1" applyAlignment="1">
      <alignment horizontal="center" vertical="center" wrapText="1"/>
    </xf>
    <xf numFmtId="0" fontId="3" fillId="0" borderId="22" xfId="59" applyBorder="1" applyAlignment="1">
      <alignment wrapText="1"/>
    </xf>
    <xf numFmtId="0" fontId="3" fillId="0" borderId="23" xfId="59" applyBorder="1" applyAlignment="1">
      <alignment horizontal="center" wrapText="1"/>
    </xf>
    <xf numFmtId="4" fontId="3" fillId="0" borderId="23" xfId="59" applyNumberFormat="1" applyBorder="1" applyAlignment="1">
      <alignment horizontal="center" wrapText="1"/>
    </xf>
    <xf numFmtId="0" fontId="2" fillId="0" borderId="22" xfId="59" applyFont="1" applyBorder="1" applyAlignment="1">
      <alignment wrapText="1"/>
    </xf>
    <xf numFmtId="0" fontId="2" fillId="0" borderId="23" xfId="59" applyFont="1" applyBorder="1" applyAlignment="1">
      <alignment horizontal="center" wrapText="1"/>
    </xf>
    <xf numFmtId="0" fontId="8" fillId="0" borderId="22" xfId="59" applyFont="1" applyBorder="1" applyAlignment="1">
      <alignment horizontal="right" wrapText="1"/>
    </xf>
    <xf numFmtId="0" fontId="8" fillId="0" borderId="23" xfId="59" applyFont="1" applyBorder="1" applyAlignment="1">
      <alignment horizontal="center" wrapText="1"/>
    </xf>
    <xf numFmtId="2" fontId="3" fillId="0" borderId="56" xfId="50" applyNumberFormat="1" applyFont="1" applyFill="1" applyBorder="1" applyAlignment="1">
      <alignment horizontal="center"/>
    </xf>
    <xf numFmtId="2" fontId="3" fillId="0" borderId="17" xfId="50" applyNumberFormat="1" applyFont="1" applyFill="1" applyBorder="1" applyAlignment="1">
      <alignment horizontal="center"/>
    </xf>
    <xf numFmtId="0" fontId="8" fillId="0" borderId="0" xfId="50" applyFont="1" applyFill="1" applyBorder="1"/>
    <xf numFmtId="0" fontId="3" fillId="0" borderId="32" xfId="59" applyFont="1" applyBorder="1"/>
    <xf numFmtId="0" fontId="13" fillId="0" borderId="36" xfId="59" applyFont="1" applyBorder="1"/>
    <xf numFmtId="0" fontId="3" fillId="0" borderId="37" xfId="59" applyBorder="1" applyAlignment="1">
      <alignment horizontal="center"/>
    </xf>
    <xf numFmtId="0" fontId="3" fillId="0" borderId="36" xfId="59" applyBorder="1"/>
    <xf numFmtId="0" fontId="3" fillId="0" borderId="36" xfId="59" applyBorder="1" applyAlignment="1">
      <alignment horizontal="center"/>
    </xf>
    <xf numFmtId="0" fontId="2" fillId="0" borderId="2" xfId="50" applyFont="1" applyBorder="1"/>
    <xf numFmtId="49" fontId="2" fillId="0" borderId="2" xfId="50" applyNumberFormat="1" applyFont="1" applyBorder="1"/>
    <xf numFmtId="14" fontId="2" fillId="0" borderId="2" xfId="50" applyNumberFormat="1" applyFont="1" applyBorder="1"/>
    <xf numFmtId="0" fontId="9" fillId="0" borderId="2" xfId="50" applyFont="1" applyBorder="1"/>
    <xf numFmtId="2" fontId="9" fillId="0" borderId="2" xfId="50" applyNumberFormat="1" applyFont="1" applyBorder="1" applyAlignment="1">
      <alignment horizontal="center" vertical="center"/>
    </xf>
    <xf numFmtId="2" fontId="3" fillId="0" borderId="2" xfId="50" applyNumberFormat="1" applyFont="1" applyBorder="1" applyAlignment="1">
      <alignment horizontal="center" vertical="center"/>
    </xf>
    <xf numFmtId="0" fontId="2" fillId="0" borderId="20" xfId="50" applyFont="1" applyBorder="1" applyAlignment="1">
      <alignment horizontal="center" vertical="center" wrapText="1"/>
    </xf>
    <xf numFmtId="14" fontId="2" fillId="0" borderId="21" xfId="50" applyNumberFormat="1" applyFont="1" applyBorder="1" applyAlignment="1">
      <alignment horizontal="center" vertical="center" wrapText="1"/>
    </xf>
    <xf numFmtId="0" fontId="2" fillId="0" borderId="21" xfId="50" applyFont="1" applyBorder="1" applyAlignment="1">
      <alignment horizontal="center" vertical="center" wrapText="1"/>
    </xf>
    <xf numFmtId="175" fontId="3" fillId="0" borderId="62" xfId="59" applyNumberFormat="1" applyBorder="1" applyAlignment="1">
      <alignment horizontal="center" vertical="center" wrapText="1"/>
    </xf>
    <xf numFmtId="0" fontId="3" fillId="0" borderId="56" xfId="50" applyFont="1" applyBorder="1" applyAlignment="1">
      <alignment horizontal="center" vertical="center" wrapText="1"/>
    </xf>
    <xf numFmtId="0" fontId="3" fillId="0" borderId="18" xfId="50" applyFont="1" applyBorder="1" applyAlignment="1">
      <alignment wrapText="1"/>
    </xf>
    <xf numFmtId="175" fontId="3" fillId="0" borderId="2" xfId="59" applyNumberFormat="1" applyBorder="1" applyAlignment="1">
      <alignment horizontal="center" vertical="center" wrapText="1"/>
    </xf>
    <xf numFmtId="0" fontId="3" fillId="0" borderId="13" xfId="50" applyFont="1" applyBorder="1" applyAlignment="1">
      <alignment horizontal="center" vertical="center" wrapText="1"/>
    </xf>
    <xf numFmtId="172" fontId="3" fillId="0" borderId="13" xfId="50" applyNumberFormat="1" applyFont="1" applyBorder="1" applyAlignment="1">
      <alignment horizontal="center" vertical="center" wrapText="1"/>
    </xf>
    <xf numFmtId="175" fontId="3" fillId="0" borderId="16" xfId="59" applyNumberFormat="1" applyBorder="1" applyAlignment="1">
      <alignment horizontal="center" vertical="center" wrapText="1"/>
    </xf>
    <xf numFmtId="175" fontId="3" fillId="0" borderId="58" xfId="59" applyNumberFormat="1" applyBorder="1" applyAlignment="1">
      <alignment horizontal="center" vertical="center" wrapText="1"/>
    </xf>
    <xf numFmtId="0" fontId="3" fillId="0" borderId="17" xfId="50" applyFont="1" applyBorder="1" applyAlignment="1">
      <alignment horizontal="center" vertical="center" wrapText="1"/>
    </xf>
    <xf numFmtId="0" fontId="3" fillId="0" borderId="0" xfId="59" applyBorder="1" applyAlignment="1">
      <alignment horizontal="center" wrapText="1"/>
    </xf>
    <xf numFmtId="49" fontId="3" fillId="0" borderId="2" xfId="59" applyNumberFormat="1" applyFont="1" applyBorder="1"/>
    <xf numFmtId="175" fontId="3" fillId="0" borderId="62" xfId="59" applyNumberFormat="1" applyFont="1" applyBorder="1" applyAlignment="1">
      <alignment horizontal="center"/>
    </xf>
    <xf numFmtId="175" fontId="3" fillId="0" borderId="2" xfId="59" applyNumberFormat="1" applyFont="1" applyBorder="1" applyAlignment="1">
      <alignment horizontal="center"/>
    </xf>
    <xf numFmtId="0" fontId="34" fillId="0" borderId="0" xfId="50" applyFont="1" applyFill="1" applyBorder="1" applyAlignment="1">
      <alignment horizontal="left"/>
    </xf>
    <xf numFmtId="173" fontId="3" fillId="0" borderId="2" xfId="50" applyNumberFormat="1" applyFont="1" applyBorder="1" applyAlignment="1">
      <alignment horizontal="center"/>
    </xf>
    <xf numFmtId="0" fontId="67" fillId="0" borderId="0" xfId="59" applyFont="1" applyAlignment="1">
      <alignment horizontal="left"/>
    </xf>
    <xf numFmtId="0" fontId="2" fillId="0" borderId="2" xfId="50" applyFont="1" applyBorder="1" applyAlignment="1">
      <alignment horizontal="center"/>
    </xf>
    <xf numFmtId="0" fontId="3" fillId="0" borderId="2" xfId="5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3" fillId="0" borderId="0" xfId="75"/>
    <xf numFmtId="0" fontId="3" fillId="0" borderId="0" xfId="51" applyFont="1"/>
    <xf numFmtId="0" fontId="2" fillId="0" borderId="0" xfId="51" applyFont="1" applyAlignment="1">
      <alignment horizontal="left"/>
    </xf>
    <xf numFmtId="0" fontId="3" fillId="0" borderId="0" xfId="51" applyFont="1" applyAlignment="1">
      <alignment horizontal="left"/>
    </xf>
    <xf numFmtId="0" fontId="2" fillId="0" borderId="20" xfId="51" applyFont="1" applyBorder="1"/>
    <xf numFmtId="14" fontId="2" fillId="0" borderId="32" xfId="51" applyNumberFormat="1" applyFont="1" applyBorder="1" applyAlignment="1">
      <alignment horizontal="center"/>
    </xf>
    <xf numFmtId="14" fontId="2" fillId="0" borderId="20" xfId="51" applyNumberFormat="1" applyFont="1" applyBorder="1" applyAlignment="1">
      <alignment horizontal="center"/>
    </xf>
    <xf numFmtId="0" fontId="2" fillId="0" borderId="32" xfId="51" applyFont="1" applyBorder="1" applyAlignment="1">
      <alignment horizontal="center"/>
    </xf>
    <xf numFmtId="0" fontId="2" fillId="0" borderId="31" xfId="51" applyFont="1" applyBorder="1" applyAlignment="1">
      <alignment horizontal="center"/>
    </xf>
    <xf numFmtId="0" fontId="2" fillId="0" borderId="20" xfId="51" applyFont="1" applyFill="1" applyBorder="1"/>
    <xf numFmtId="0" fontId="3" fillId="0" borderId="48" xfId="51" applyFont="1" applyBorder="1"/>
    <xf numFmtId="174" fontId="3" fillId="0" borderId="28" xfId="51" applyNumberFormat="1" applyFont="1" applyBorder="1"/>
    <xf numFmtId="174" fontId="3" fillId="0" borderId="48" xfId="51" applyNumberFormat="1" applyFont="1" applyBorder="1"/>
    <xf numFmtId="174" fontId="3" fillId="0" borderId="49" xfId="51" applyNumberFormat="1" applyFont="1" applyBorder="1"/>
    <xf numFmtId="174" fontId="3" fillId="0" borderId="56" xfId="51" applyNumberFormat="1" applyFont="1" applyFill="1" applyBorder="1"/>
    <xf numFmtId="0" fontId="3" fillId="0" borderId="46" xfId="51" applyFont="1" applyBorder="1"/>
    <xf numFmtId="174" fontId="3" fillId="0" borderId="66" xfId="51" applyNumberFormat="1" applyFont="1" applyBorder="1"/>
    <xf numFmtId="174" fontId="3" fillId="0" borderId="46" xfId="51" applyNumberFormat="1" applyFont="1" applyBorder="1"/>
    <xf numFmtId="174" fontId="3" fillId="0" borderId="45" xfId="51" applyNumberFormat="1" applyFont="1" applyBorder="1"/>
    <xf numFmtId="174" fontId="3" fillId="0" borderId="17" xfId="51" applyNumberFormat="1" applyFont="1" applyFill="1" applyBorder="1"/>
    <xf numFmtId="0" fontId="8" fillId="0" borderId="0" xfId="51" applyFont="1"/>
    <xf numFmtId="0" fontId="2" fillId="0" borderId="0" xfId="75" applyFont="1"/>
    <xf numFmtId="0" fontId="3" fillId="0" borderId="0" xfId="51" applyFont="1" applyAlignment="1">
      <alignment horizontal="right"/>
    </xf>
    <xf numFmtId="0" fontId="2" fillId="0" borderId="20" xfId="51" applyFont="1" applyBorder="1" applyAlignment="1">
      <alignment horizontal="center" vertical="center"/>
    </xf>
    <xf numFmtId="14" fontId="2" fillId="0" borderId="32" xfId="51" applyNumberFormat="1" applyFont="1" applyBorder="1" applyAlignment="1">
      <alignment horizontal="center" vertical="center" wrapText="1"/>
    </xf>
    <xf numFmtId="14" fontId="2" fillId="0" borderId="20" xfId="51" applyNumberFormat="1" applyFont="1" applyBorder="1" applyAlignment="1">
      <alignment horizontal="center" vertical="center" wrapText="1"/>
    </xf>
    <xf numFmtId="14" fontId="2" fillId="0" borderId="20" xfId="51" applyNumberFormat="1" applyFont="1" applyFill="1" applyBorder="1" applyAlignment="1">
      <alignment horizontal="center" vertical="center" wrapText="1"/>
    </xf>
    <xf numFmtId="0" fontId="2" fillId="0" borderId="32" xfId="51" applyNumberFormat="1" applyFont="1" applyBorder="1" applyAlignment="1">
      <alignment horizontal="center" vertical="center" wrapText="1"/>
    </xf>
    <xf numFmtId="14" fontId="2" fillId="0" borderId="31" xfId="51" applyNumberFormat="1" applyFont="1" applyBorder="1" applyAlignment="1">
      <alignment horizontal="center" vertical="center" wrapText="1"/>
    </xf>
    <xf numFmtId="14" fontId="2" fillId="0" borderId="20" xfId="51" applyNumberFormat="1" applyFont="1" applyFill="1" applyBorder="1" applyAlignment="1">
      <alignment horizontal="center"/>
    </xf>
    <xf numFmtId="3" fontId="3" fillId="0" borderId="28" xfId="51" applyNumberFormat="1" applyFont="1" applyBorder="1"/>
    <xf numFmtId="3" fontId="3" fillId="0" borderId="48" xfId="51" applyNumberFormat="1" applyFont="1" applyBorder="1" applyAlignment="1">
      <alignment horizontal="right" vertical="center" wrapText="1"/>
    </xf>
    <xf numFmtId="3" fontId="3" fillId="0" borderId="48" xfId="51" applyNumberFormat="1" applyFont="1" applyBorder="1"/>
    <xf numFmtId="3" fontId="65" fillId="0" borderId="2" xfId="75" applyNumberFormat="1" applyFont="1" applyBorder="1"/>
    <xf numFmtId="3" fontId="3" fillId="0" borderId="56" xfId="51" applyNumberFormat="1" applyFont="1" applyFill="1" applyBorder="1"/>
    <xf numFmtId="0" fontId="3" fillId="0" borderId="44" xfId="51" applyFont="1" applyBorder="1"/>
    <xf numFmtId="3" fontId="3" fillId="0" borderId="67" xfId="51" applyNumberFormat="1" applyFont="1" applyBorder="1"/>
    <xf numFmtId="3" fontId="3" fillId="0" borderId="44" xfId="51" applyNumberFormat="1" applyFont="1" applyBorder="1"/>
    <xf numFmtId="3" fontId="3" fillId="0" borderId="43" xfId="51" applyNumberFormat="1" applyFont="1" applyBorder="1"/>
    <xf numFmtId="3" fontId="3" fillId="0" borderId="13" xfId="51" applyNumberFormat="1" applyFont="1" applyFill="1" applyBorder="1"/>
    <xf numFmtId="3" fontId="3" fillId="0" borderId="66" xfId="51" applyNumberFormat="1" applyFont="1" applyBorder="1"/>
    <xf numFmtId="3" fontId="3" fillId="0" borderId="46" xfId="51" applyNumberFormat="1" applyFont="1" applyBorder="1"/>
    <xf numFmtId="3" fontId="3" fillId="0" borderId="45" xfId="51" applyNumberFormat="1" applyFont="1" applyBorder="1"/>
    <xf numFmtId="3" fontId="3" fillId="0" borderId="17" xfId="51" applyNumberFormat="1" applyFont="1" applyFill="1" applyBorder="1"/>
    <xf numFmtId="0" fontId="34" fillId="0" borderId="0" xfId="51" applyFont="1"/>
    <xf numFmtId="14" fontId="68" fillId="0" borderId="31" xfId="51" applyNumberFormat="1" applyFont="1" applyBorder="1" applyAlignment="1">
      <alignment horizontal="center" vertical="center" wrapText="1"/>
    </xf>
    <xf numFmtId="3" fontId="3" fillId="0" borderId="49" xfId="51" applyNumberFormat="1" applyFont="1" applyBorder="1"/>
    <xf numFmtId="0" fontId="2" fillId="0" borderId="0" xfId="75" applyFont="1" applyAlignment="1">
      <alignment horizontal="center"/>
    </xf>
    <xf numFmtId="0" fontId="10" fillId="0" borderId="2" xfId="75" applyFont="1" applyBorder="1" applyAlignment="1">
      <alignment wrapText="1"/>
    </xf>
    <xf numFmtId="0" fontId="10" fillId="0" borderId="2" xfId="75" applyFont="1" applyBorder="1" applyAlignment="1">
      <alignment horizontal="center" wrapText="1"/>
    </xf>
    <xf numFmtId="14" fontId="10" fillId="0" borderId="2" xfId="75" applyNumberFormat="1" applyFont="1" applyBorder="1" applyAlignment="1"/>
    <xf numFmtId="0" fontId="13" fillId="0" borderId="2" xfId="75" applyFont="1" applyBorder="1" applyAlignment="1">
      <alignment wrapText="1"/>
    </xf>
    <xf numFmtId="3" fontId="13" fillId="0" borderId="2" xfId="75" applyNumberFormat="1" applyFont="1" applyBorder="1" applyAlignment="1">
      <alignment horizontal="left" vertical="justify" wrapText="1"/>
    </xf>
    <xf numFmtId="3" fontId="13" fillId="0" borderId="2" xfId="75" applyNumberFormat="1" applyFont="1" applyBorder="1" applyAlignment="1">
      <alignment horizontal="right" vertical="justify" wrapText="1"/>
    </xf>
    <xf numFmtId="3" fontId="13" fillId="0" borderId="2" xfId="75" applyNumberFormat="1" applyFont="1" applyBorder="1" applyAlignment="1">
      <alignment horizontal="right" vertical="justify"/>
    </xf>
    <xf numFmtId="0" fontId="13" fillId="0" borderId="2" xfId="75" applyFont="1" applyBorder="1" applyAlignment="1">
      <alignment horizontal="right" vertical="justify"/>
    </xf>
    <xf numFmtId="0" fontId="13" fillId="0" borderId="2" xfId="75" applyFont="1" applyBorder="1" applyAlignment="1">
      <alignment horizontal="right" vertical="justify" wrapText="1"/>
    </xf>
    <xf numFmtId="0" fontId="2" fillId="0" borderId="0" xfId="51" applyFont="1" applyAlignment="1"/>
    <xf numFmtId="0" fontId="3" fillId="0" borderId="0" xfId="51" applyFont="1" applyAlignment="1"/>
    <xf numFmtId="0" fontId="3" fillId="0" borderId="2" xfId="75" applyBorder="1"/>
    <xf numFmtId="0" fontId="36" fillId="0" borderId="20" xfId="75" applyFont="1" applyBorder="1" applyAlignment="1">
      <alignment horizontal="center"/>
    </xf>
    <xf numFmtId="0" fontId="36" fillId="0" borderId="21" xfId="75" applyFont="1" applyBorder="1" applyAlignment="1">
      <alignment horizontal="center" wrapText="1"/>
    </xf>
    <xf numFmtId="14" fontId="35" fillId="0" borderId="22" xfId="75" applyNumberFormat="1" applyFont="1" applyBorder="1" applyAlignment="1">
      <alignment horizontal="center"/>
    </xf>
    <xf numFmtId="0" fontId="35" fillId="0" borderId="23" xfId="75" applyFont="1" applyBorder="1" applyAlignment="1">
      <alignment horizontal="center"/>
    </xf>
    <xf numFmtId="0" fontId="35" fillId="0" borderId="22" xfId="75" applyFont="1" applyBorder="1" applyAlignment="1">
      <alignment horizontal="center"/>
    </xf>
    <xf numFmtId="0" fontId="2" fillId="0" borderId="20" xfId="51" applyFont="1" applyBorder="1" applyAlignment="1">
      <alignment vertical="center" wrapText="1"/>
    </xf>
    <xf numFmtId="14" fontId="2" fillId="0" borderId="32" xfId="51" applyNumberFormat="1" applyFont="1" applyFill="1" applyBorder="1" applyAlignment="1">
      <alignment horizontal="center" vertical="center" wrapText="1"/>
    </xf>
    <xf numFmtId="0" fontId="2" fillId="0" borderId="20" xfId="51" applyNumberFormat="1" applyFont="1" applyBorder="1" applyAlignment="1">
      <alignment horizontal="center" vertical="center" wrapText="1"/>
    </xf>
    <xf numFmtId="14" fontId="2" fillId="0" borderId="21" xfId="51" applyNumberFormat="1" applyFont="1" applyBorder="1" applyAlignment="1">
      <alignment horizontal="center" vertical="center" wrapText="1"/>
    </xf>
    <xf numFmtId="0" fontId="3" fillId="0" borderId="48" xfId="51" applyFont="1" applyBorder="1" applyAlignment="1">
      <alignment vertical="center"/>
    </xf>
    <xf numFmtId="175" fontId="3" fillId="0" borderId="28" xfId="89" applyNumberFormat="1" applyFont="1" applyFill="1" applyBorder="1" applyAlignment="1">
      <alignment horizontal="right"/>
    </xf>
    <xf numFmtId="175" fontId="3" fillId="0" borderId="48" xfId="89" applyNumberFormat="1" applyFont="1" applyFill="1" applyBorder="1" applyAlignment="1">
      <alignment horizontal="right"/>
    </xf>
    <xf numFmtId="175" fontId="3" fillId="0" borderId="68" xfId="89" applyNumberFormat="1" applyFont="1" applyFill="1" applyBorder="1" applyAlignment="1">
      <alignment horizontal="right"/>
    </xf>
    <xf numFmtId="175" fontId="3" fillId="0" borderId="68" xfId="89" applyNumberFormat="1" applyFont="1" applyBorder="1" applyAlignment="1">
      <alignment horizontal="right"/>
    </xf>
    <xf numFmtId="0" fontId="3" fillId="0" borderId="46" xfId="51" applyFont="1" applyBorder="1" applyAlignment="1">
      <alignment vertical="center" wrapText="1"/>
    </xf>
    <xf numFmtId="175" fontId="3" fillId="0" borderId="66" xfId="51" applyNumberFormat="1" applyFont="1" applyBorder="1" applyAlignment="1">
      <alignment horizontal="right" vertical="center"/>
    </xf>
    <xf numFmtId="175" fontId="3" fillId="0" borderId="46" xfId="51" applyNumberFormat="1" applyFont="1" applyBorder="1" applyAlignment="1">
      <alignment horizontal="right" vertical="center" wrapText="1"/>
    </xf>
    <xf numFmtId="175" fontId="3" fillId="0" borderId="66" xfId="51" applyNumberFormat="1" applyFont="1" applyBorder="1" applyAlignment="1">
      <alignment horizontal="right" vertical="center" wrapText="1"/>
    </xf>
    <xf numFmtId="175" fontId="3" fillId="0" borderId="46" xfId="51" applyNumberFormat="1" applyFont="1" applyBorder="1" applyAlignment="1">
      <alignment horizontal="right" vertical="center"/>
    </xf>
    <xf numFmtId="175" fontId="3" fillId="0" borderId="51" xfId="51" applyNumberFormat="1" applyFont="1" applyBorder="1" applyAlignment="1">
      <alignment horizontal="right" vertical="center"/>
    </xf>
    <xf numFmtId="0" fontId="56" fillId="0" borderId="26" xfId="75" applyFont="1" applyBorder="1" applyAlignment="1">
      <alignment horizontal="center" vertical="center" wrapText="1"/>
    </xf>
    <xf numFmtId="49" fontId="56" fillId="0" borderId="27" xfId="75" applyNumberFormat="1" applyFont="1" applyBorder="1" applyAlignment="1">
      <alignment horizontal="center" vertical="center"/>
    </xf>
    <xf numFmtId="49" fontId="56" fillId="0" borderId="54" xfId="75" applyNumberFormat="1" applyFont="1" applyBorder="1" applyAlignment="1">
      <alignment horizontal="center" vertical="center"/>
    </xf>
    <xf numFmtId="0" fontId="4" fillId="0" borderId="0" xfId="75" applyFont="1"/>
    <xf numFmtId="0" fontId="13" fillId="0" borderId="18" xfId="75" applyFont="1" applyFill="1" applyBorder="1" applyAlignment="1">
      <alignment wrapText="1"/>
    </xf>
    <xf numFmtId="172" fontId="13" fillId="0" borderId="2" xfId="75" applyNumberFormat="1" applyFont="1" applyFill="1" applyBorder="1" applyAlignment="1">
      <alignment horizontal="center" vertical="center"/>
    </xf>
    <xf numFmtId="172" fontId="13" fillId="0" borderId="13" xfId="75" applyNumberFormat="1" applyFont="1" applyFill="1" applyBorder="1" applyAlignment="1">
      <alignment horizontal="center" vertical="center"/>
    </xf>
    <xf numFmtId="0" fontId="13" fillId="0" borderId="19" xfId="75" applyFont="1" applyFill="1" applyBorder="1" applyAlignment="1">
      <alignment wrapText="1"/>
    </xf>
    <xf numFmtId="172" fontId="13" fillId="0" borderId="16" xfId="75" applyNumberFormat="1" applyFont="1" applyFill="1" applyBorder="1" applyAlignment="1">
      <alignment horizontal="center" vertical="center"/>
    </xf>
    <xf numFmtId="172" fontId="13" fillId="0" borderId="17" xfId="75" applyNumberFormat="1" applyFont="1" applyFill="1" applyBorder="1" applyAlignment="1">
      <alignment horizontal="center" vertical="center"/>
    </xf>
    <xf numFmtId="0" fontId="3" fillId="0" borderId="48" xfId="51" applyFont="1" applyBorder="1" applyAlignment="1">
      <alignment vertical="center" wrapText="1"/>
    </xf>
    <xf numFmtId="174" fontId="3" fillId="0" borderId="68" xfId="51" applyNumberFormat="1" applyFont="1" applyBorder="1"/>
    <xf numFmtId="0" fontId="3" fillId="0" borderId="44" xfId="51" applyFont="1" applyBorder="1" applyAlignment="1">
      <alignment vertical="center" wrapText="1"/>
    </xf>
    <xf numFmtId="174" fontId="3" fillId="0" borderId="67" xfId="51" applyNumberFormat="1" applyFont="1" applyBorder="1"/>
    <xf numFmtId="174" fontId="3" fillId="0" borderId="44" xfId="51" applyNumberFormat="1" applyFont="1" applyBorder="1"/>
    <xf numFmtId="174" fontId="3" fillId="0" borderId="65" xfId="51" applyNumberFormat="1" applyFont="1" applyBorder="1"/>
    <xf numFmtId="174" fontId="3" fillId="0" borderId="44" xfId="51" applyNumberFormat="1" applyFont="1" applyBorder="1" applyAlignment="1">
      <alignment horizontal="center"/>
    </xf>
    <xf numFmtId="174" fontId="3" fillId="0" borderId="51" xfId="51" applyNumberFormat="1" applyFont="1" applyBorder="1"/>
    <xf numFmtId="0" fontId="2" fillId="0" borderId="20" xfId="51" applyFont="1" applyBorder="1" applyAlignment="1">
      <alignment wrapText="1"/>
    </xf>
    <xf numFmtId="14" fontId="2" fillId="0" borderId="63" xfId="51" applyNumberFormat="1" applyFont="1" applyBorder="1" applyAlignment="1">
      <alignment horizontal="center"/>
    </xf>
    <xf numFmtId="0" fontId="2" fillId="0" borderId="48" xfId="51" applyFont="1" applyBorder="1"/>
    <xf numFmtId="175" fontId="3" fillId="0" borderId="69" xfId="51" applyNumberFormat="1" applyFont="1" applyFill="1" applyBorder="1" applyProtection="1"/>
    <xf numFmtId="189" fontId="3" fillId="0" borderId="48" xfId="89" applyNumberFormat="1" applyFont="1" applyFill="1" applyBorder="1" applyAlignment="1">
      <alignment horizontal="center"/>
    </xf>
    <xf numFmtId="189" fontId="3" fillId="0" borderId="28" xfId="89" applyNumberFormat="1" applyFont="1" applyFill="1" applyBorder="1" applyAlignment="1">
      <alignment horizontal="center"/>
    </xf>
    <xf numFmtId="189" fontId="3" fillId="0" borderId="48" xfId="89" applyNumberFormat="1" applyFont="1" applyBorder="1"/>
    <xf numFmtId="0" fontId="2" fillId="0" borderId="44" xfId="51" applyFont="1" applyBorder="1"/>
    <xf numFmtId="175" fontId="3" fillId="0" borderId="70" xfId="89" applyNumberFormat="1" applyFont="1" applyBorder="1"/>
    <xf numFmtId="189" fontId="3" fillId="0" borderId="44" xfId="89" applyNumberFormat="1" applyFont="1" applyFill="1" applyBorder="1" applyAlignment="1">
      <alignment horizontal="center"/>
    </xf>
    <xf numFmtId="189" fontId="3" fillId="0" borderId="67" xfId="89" applyNumberFormat="1" applyFont="1" applyFill="1" applyBorder="1" applyAlignment="1">
      <alignment horizontal="center"/>
    </xf>
    <xf numFmtId="189" fontId="3" fillId="0" borderId="44" xfId="89" applyNumberFormat="1" applyFont="1" applyBorder="1"/>
    <xf numFmtId="0" fontId="2" fillId="0" borderId="44" xfId="51" applyFont="1" applyFill="1" applyBorder="1"/>
    <xf numFmtId="3" fontId="3" fillId="0" borderId="0" xfId="75" applyNumberFormat="1"/>
    <xf numFmtId="189" fontId="3" fillId="0" borderId="67" xfId="89" applyNumberFormat="1" applyFont="1" applyBorder="1"/>
    <xf numFmtId="0" fontId="2" fillId="0" borderId="46" xfId="51" applyFont="1" applyBorder="1"/>
    <xf numFmtId="175" fontId="3" fillId="0" borderId="71" xfId="89" applyNumberFormat="1" applyFont="1" applyBorder="1"/>
    <xf numFmtId="189" fontId="3" fillId="0" borderId="46" xfId="89" applyNumberFormat="1" applyFont="1" applyBorder="1"/>
    <xf numFmtId="189" fontId="3" fillId="0" borderId="66" xfId="89" applyNumberFormat="1" applyFont="1" applyBorder="1"/>
    <xf numFmtId="189" fontId="3" fillId="0" borderId="46" xfId="89" applyNumberFormat="1" applyFont="1" applyFill="1" applyBorder="1" applyAlignment="1">
      <alignment horizontal="right"/>
    </xf>
    <xf numFmtId="0" fontId="9" fillId="0" borderId="0" xfId="51" applyFont="1" applyFill="1" applyBorder="1"/>
    <xf numFmtId="0" fontId="3" fillId="0" borderId="0" xfId="51" applyFont="1" applyFill="1" applyBorder="1"/>
    <xf numFmtId="0" fontId="2" fillId="0" borderId="31" xfId="51" applyNumberFormat="1" applyFont="1" applyBorder="1" applyAlignment="1">
      <alignment horizontal="center" vertical="center" wrapText="1"/>
    </xf>
    <xf numFmtId="0" fontId="3" fillId="0" borderId="46" xfId="51" applyFont="1" applyFill="1" applyBorder="1"/>
    <xf numFmtId="3" fontId="3" fillId="0" borderId="42" xfId="51" applyNumberFormat="1" applyFont="1" applyBorder="1"/>
    <xf numFmtId="0" fontId="3" fillId="0" borderId="44" xfId="51" applyFont="1" applyBorder="1" applyAlignment="1">
      <alignment vertical="center"/>
    </xf>
    <xf numFmtId="0" fontId="3" fillId="0" borderId="44" xfId="51" applyFont="1" applyFill="1" applyBorder="1" applyAlignment="1">
      <alignment vertical="center" wrapText="1"/>
    </xf>
    <xf numFmtId="0" fontId="3" fillId="0" borderId="46" xfId="51" applyFont="1" applyFill="1" applyBorder="1" applyAlignment="1">
      <alignment vertical="center" wrapText="1"/>
    </xf>
    <xf numFmtId="0" fontId="2" fillId="0" borderId="0" xfId="75" applyFont="1" applyAlignment="1">
      <alignment horizontal="left"/>
    </xf>
    <xf numFmtId="0" fontId="2" fillId="0" borderId="20" xfId="51" applyFont="1" applyBorder="1" applyAlignment="1">
      <alignment horizontal="center" vertical="center" wrapText="1"/>
    </xf>
    <xf numFmtId="14" fontId="2" fillId="0" borderId="20" xfId="51" applyNumberFormat="1" applyFont="1" applyBorder="1" applyAlignment="1">
      <alignment horizontal="center" vertical="center"/>
    </xf>
    <xf numFmtId="14" fontId="2" fillId="0" borderId="37" xfId="51" applyNumberFormat="1" applyFont="1" applyBorder="1" applyAlignment="1">
      <alignment horizontal="center" vertical="center" wrapText="1"/>
    </xf>
    <xf numFmtId="14" fontId="2" fillId="0" borderId="47" xfId="51" applyNumberFormat="1" applyFont="1" applyBorder="1" applyAlignment="1">
      <alignment horizontal="center" vertical="center" wrapText="1"/>
    </xf>
    <xf numFmtId="14" fontId="2" fillId="0" borderId="37" xfId="51" applyNumberFormat="1" applyFont="1" applyFill="1" applyBorder="1" applyAlignment="1">
      <alignment horizontal="center" vertical="center" wrapText="1"/>
    </xf>
    <xf numFmtId="0" fontId="2" fillId="0" borderId="47" xfId="51" applyNumberFormat="1" applyFont="1" applyBorder="1" applyAlignment="1">
      <alignment horizontal="center" vertical="center" wrapText="1"/>
    </xf>
    <xf numFmtId="0" fontId="2" fillId="0" borderId="42" xfId="51" applyFont="1" applyBorder="1" applyAlignment="1">
      <alignment vertical="center"/>
    </xf>
    <xf numFmtId="172" fontId="3" fillId="0" borderId="42" xfId="51" applyNumberFormat="1" applyFont="1" applyBorder="1"/>
    <xf numFmtId="172" fontId="3" fillId="0" borderId="72" xfId="51" applyNumberFormat="1" applyFont="1" applyBorder="1"/>
    <xf numFmtId="172" fontId="3" fillId="0" borderId="42" xfId="75" applyNumberFormat="1" applyFont="1" applyBorder="1"/>
    <xf numFmtId="172" fontId="3" fillId="0" borderId="68" xfId="75" applyNumberFormat="1" applyFont="1" applyBorder="1"/>
    <xf numFmtId="0" fontId="2" fillId="0" borderId="46" xfId="51" applyFont="1" applyBorder="1" applyAlignment="1">
      <alignment vertical="center"/>
    </xf>
    <xf numFmtId="172" fontId="3" fillId="0" borderId="46" xfId="51" applyNumberFormat="1" applyFont="1" applyBorder="1"/>
    <xf numFmtId="172" fontId="3" fillId="0" borderId="66" xfId="51" applyNumberFormat="1" applyFont="1" applyBorder="1"/>
    <xf numFmtId="172" fontId="3" fillId="0" borderId="46" xfId="75" applyNumberFormat="1" applyFont="1" applyBorder="1"/>
    <xf numFmtId="172" fontId="3" fillId="0" borderId="51" xfId="75" applyNumberFormat="1" applyFont="1" applyBorder="1"/>
    <xf numFmtId="175" fontId="3" fillId="0" borderId="28" xfId="51" applyNumberFormat="1" applyFont="1" applyBorder="1" applyAlignment="1">
      <alignment vertical="top"/>
    </xf>
    <xf numFmtId="175" fontId="3" fillId="0" borderId="48" xfId="51" applyNumberFormat="1" applyFont="1" applyBorder="1" applyAlignment="1">
      <alignment horizontal="right" vertical="top" wrapText="1"/>
    </xf>
    <xf numFmtId="175" fontId="3" fillId="0" borderId="28" xfId="51" applyNumberFormat="1" applyFont="1" applyBorder="1" applyAlignment="1">
      <alignment horizontal="right" vertical="top" wrapText="1"/>
    </xf>
    <xf numFmtId="175" fontId="3" fillId="0" borderId="68" xfId="51" applyNumberFormat="1" applyFont="1" applyBorder="1" applyAlignment="1">
      <alignment horizontal="right" vertical="top" wrapText="1"/>
    </xf>
    <xf numFmtId="175" fontId="3" fillId="0" borderId="66" xfId="51" applyNumberFormat="1" applyFont="1" applyBorder="1" applyAlignment="1">
      <alignment vertical="top"/>
    </xf>
    <xf numFmtId="175" fontId="3" fillId="0" borderId="46" xfId="51" applyNumberFormat="1" applyFont="1" applyBorder="1" applyAlignment="1">
      <alignment horizontal="right" vertical="top" wrapText="1"/>
    </xf>
    <xf numFmtId="175" fontId="3" fillId="0" borderId="66" xfId="51" applyNumberFormat="1" applyFont="1" applyBorder="1" applyAlignment="1">
      <alignment horizontal="right" vertical="top" wrapText="1"/>
    </xf>
    <xf numFmtId="175" fontId="3" fillId="0" borderId="23" xfId="51" applyNumberFormat="1" applyFont="1" applyBorder="1" applyAlignment="1">
      <alignment horizontal="right" vertical="top" wrapText="1"/>
    </xf>
    <xf numFmtId="175" fontId="3" fillId="0" borderId="51" xfId="51" applyNumberFormat="1" applyFont="1" applyBorder="1" applyAlignment="1">
      <alignment horizontal="right" vertical="top" wrapText="1"/>
    </xf>
    <xf numFmtId="3" fontId="69" fillId="0" borderId="0" xfId="75" applyNumberFormat="1" applyFont="1" applyBorder="1" applyAlignment="1">
      <alignment horizontal="right" vertical="top"/>
    </xf>
    <xf numFmtId="0" fontId="3" fillId="0" borderId="0" xfId="51" applyFont="1" applyBorder="1"/>
    <xf numFmtId="0" fontId="2" fillId="0" borderId="20" xfId="51" applyFont="1" applyFill="1" applyBorder="1" applyAlignment="1">
      <alignment horizontal="center" vertical="center" wrapText="1"/>
    </xf>
    <xf numFmtId="0" fontId="2" fillId="0" borderId="48" xfId="51" applyFont="1" applyFill="1" applyBorder="1" applyAlignment="1">
      <alignment vertical="center" wrapText="1"/>
    </xf>
    <xf numFmtId="172" fontId="3" fillId="0" borderId="28" xfId="51" applyNumberFormat="1" applyFont="1" applyFill="1" applyBorder="1" applyAlignment="1">
      <alignment horizontal="right" vertical="center" wrapText="1"/>
    </xf>
    <xf numFmtId="172" fontId="3" fillId="0" borderId="48" xfId="51" applyNumberFormat="1" applyFont="1" applyFill="1" applyBorder="1" applyAlignment="1">
      <alignment horizontal="right" vertical="center" wrapText="1"/>
    </xf>
    <xf numFmtId="0" fontId="2" fillId="0" borderId="44" xfId="51" applyFont="1" applyFill="1" applyBorder="1" applyAlignment="1">
      <alignment vertical="center" wrapText="1"/>
    </xf>
    <xf numFmtId="172" fontId="3" fillId="0" borderId="67" xfId="51" applyNumberFormat="1" applyFont="1" applyFill="1" applyBorder="1" applyAlignment="1">
      <alignment horizontal="right" vertical="center" wrapText="1"/>
    </xf>
    <xf numFmtId="172" fontId="3" fillId="0" borderId="44" xfId="51" applyNumberFormat="1" applyFont="1" applyBorder="1" applyAlignment="1">
      <alignment vertical="center"/>
    </xf>
    <xf numFmtId="172" fontId="3" fillId="0" borderId="67" xfId="51" applyNumberFormat="1" applyFont="1" applyFill="1" applyBorder="1" applyAlignment="1">
      <alignment vertical="center" wrapText="1"/>
    </xf>
    <xf numFmtId="0" fontId="2" fillId="0" borderId="46" xfId="51" applyFont="1" applyFill="1" applyBorder="1" applyAlignment="1">
      <alignment vertical="center" wrapText="1"/>
    </xf>
    <xf numFmtId="172" fontId="3" fillId="0" borderId="66" xfId="51" applyNumberFormat="1" applyFont="1" applyBorder="1" applyAlignment="1">
      <alignment vertical="center"/>
    </xf>
    <xf numFmtId="172" fontId="3" fillId="0" borderId="46" xfId="51" applyNumberFormat="1" applyFont="1" applyBorder="1" applyAlignment="1">
      <alignment vertical="center"/>
    </xf>
    <xf numFmtId="0" fontId="3" fillId="0" borderId="0" xfId="75" applyFont="1"/>
    <xf numFmtId="14" fontId="3" fillId="0" borderId="2" xfId="75" applyNumberFormat="1" applyBorder="1"/>
    <xf numFmtId="0" fontId="3" fillId="0" borderId="2" xfId="75" applyBorder="1" applyAlignment="1">
      <alignment wrapText="1"/>
    </xf>
    <xf numFmtId="4" fontId="3" fillId="0" borderId="2" xfId="75" applyNumberFormat="1" applyBorder="1"/>
    <xf numFmtId="0" fontId="3" fillId="0" borderId="36" xfId="75" applyFont="1" applyBorder="1"/>
    <xf numFmtId="0" fontId="3" fillId="0" borderId="22" xfId="75" applyFont="1" applyBorder="1" applyAlignment="1">
      <alignment wrapText="1"/>
    </xf>
    <xf numFmtId="14" fontId="2" fillId="0" borderId="23" xfId="75" applyNumberFormat="1" applyFont="1" applyBorder="1"/>
    <xf numFmtId="14" fontId="2" fillId="0" borderId="23" xfId="75" applyNumberFormat="1" applyFont="1" applyBorder="1" applyAlignment="1">
      <alignment horizontal="center"/>
    </xf>
    <xf numFmtId="0" fontId="3" fillId="0" borderId="23" xfId="75" applyFont="1" applyBorder="1" applyAlignment="1">
      <alignment horizontal="center"/>
    </xf>
    <xf numFmtId="4" fontId="3" fillId="0" borderId="23" xfId="75" applyNumberFormat="1" applyFont="1" applyBorder="1" applyAlignment="1">
      <alignment horizontal="center"/>
    </xf>
    <xf numFmtId="0" fontId="3" fillId="0" borderId="0" xfId="52" applyFont="1"/>
    <xf numFmtId="0" fontId="2" fillId="0" borderId="0" xfId="52" applyFont="1"/>
    <xf numFmtId="0" fontId="3" fillId="0" borderId="20" xfId="52" applyFont="1" applyFill="1" applyBorder="1"/>
    <xf numFmtId="0" fontId="2" fillId="0" borderId="73" xfId="52" applyFont="1" applyFill="1" applyBorder="1" applyAlignment="1">
      <alignment horizontal="center" wrapText="1"/>
    </xf>
    <xf numFmtId="0" fontId="2" fillId="0" borderId="27" xfId="52" applyFont="1" applyFill="1" applyBorder="1" applyAlignment="1">
      <alignment horizontal="center" wrapText="1"/>
    </xf>
    <xf numFmtId="4" fontId="2" fillId="0" borderId="27" xfId="52" applyNumberFormat="1" applyFont="1" applyFill="1" applyBorder="1" applyAlignment="1">
      <alignment horizontal="center" vertical="center" wrapText="1"/>
    </xf>
    <xf numFmtId="4" fontId="2" fillId="0" borderId="54" xfId="52" applyNumberFormat="1" applyFont="1" applyFill="1" applyBorder="1" applyAlignment="1">
      <alignment horizontal="center" vertical="center" wrapText="1"/>
    </xf>
    <xf numFmtId="14" fontId="3" fillId="0" borderId="48" xfId="52" applyNumberFormat="1" applyFont="1" applyFill="1" applyBorder="1"/>
    <xf numFmtId="4" fontId="3" fillId="0" borderId="74" xfId="52" applyNumberFormat="1" applyFont="1" applyBorder="1"/>
    <xf numFmtId="4" fontId="3" fillId="0" borderId="62" xfId="52" applyNumberFormat="1" applyFont="1" applyBorder="1"/>
    <xf numFmtId="4" fontId="3" fillId="0" borderId="56" xfId="52" applyNumberFormat="1" applyFont="1" applyBorder="1"/>
    <xf numFmtId="4" fontId="3" fillId="0" borderId="0" xfId="52" applyNumberFormat="1" applyFont="1"/>
    <xf numFmtId="14" fontId="3" fillId="0" borderId="44" xfId="52" applyNumberFormat="1" applyFont="1" applyFill="1" applyBorder="1"/>
    <xf numFmtId="4" fontId="3" fillId="0" borderId="40" xfId="52" applyNumberFormat="1" applyFont="1" applyBorder="1"/>
    <xf numFmtId="4" fontId="3" fillId="0" borderId="2" xfId="52" applyNumberFormat="1" applyFont="1" applyBorder="1"/>
    <xf numFmtId="4" fontId="3" fillId="0" borderId="13" xfId="52" applyNumberFormat="1" applyFont="1" applyBorder="1"/>
    <xf numFmtId="14" fontId="3" fillId="0" borderId="75" xfId="52" applyNumberFormat="1" applyFont="1" applyFill="1" applyBorder="1"/>
    <xf numFmtId="4" fontId="3" fillId="0" borderId="76" xfId="52" applyNumberFormat="1" applyFont="1" applyBorder="1"/>
    <xf numFmtId="4" fontId="3" fillId="0" borderId="39" xfId="52" applyNumberFormat="1" applyFont="1" applyBorder="1"/>
    <xf numFmtId="4" fontId="3" fillId="0" borderId="77" xfId="52" applyNumberFormat="1" applyFont="1" applyBorder="1"/>
    <xf numFmtId="14" fontId="3" fillId="0" borderId="46" xfId="52" applyNumberFormat="1" applyFont="1" applyFill="1" applyBorder="1"/>
    <xf numFmtId="4" fontId="3" fillId="0" borderId="78" xfId="52" applyNumberFormat="1" applyFont="1" applyBorder="1"/>
    <xf numFmtId="4" fontId="3" fillId="0" borderId="16" xfId="52" applyNumberFormat="1" applyFont="1" applyBorder="1"/>
    <xf numFmtId="4" fontId="3" fillId="0" borderId="17" xfId="52" applyNumberFormat="1" applyFont="1" applyBorder="1"/>
    <xf numFmtId="0" fontId="33" fillId="0" borderId="0" xfId="52" applyFont="1"/>
    <xf numFmtId="0" fontId="34" fillId="0" borderId="0" xfId="52" applyFont="1"/>
    <xf numFmtId="49" fontId="3" fillId="0" borderId="0" xfId="75" applyNumberFormat="1" applyFont="1"/>
    <xf numFmtId="0" fontId="2" fillId="0" borderId="0" xfId="52" applyFont="1" applyAlignment="1">
      <alignment horizontal="center"/>
    </xf>
    <xf numFmtId="0" fontId="3" fillId="0" borderId="36" xfId="52" applyFont="1" applyBorder="1" applyAlignment="1"/>
    <xf numFmtId="0" fontId="3" fillId="0" borderId="20" xfId="74" applyFont="1" applyFill="1" applyBorder="1" applyAlignment="1" applyProtection="1">
      <alignment horizontal="left" wrapText="1" indent="2"/>
    </xf>
    <xf numFmtId="0" fontId="2" fillId="0" borderId="73" xfId="74" applyFont="1" applyFill="1" applyBorder="1" applyAlignment="1" applyProtection="1">
      <alignment horizontal="center" vertical="center" wrapText="1"/>
    </xf>
    <xf numFmtId="0" fontId="2" fillId="0" borderId="27" xfId="74" applyFont="1" applyFill="1" applyBorder="1" applyAlignment="1" applyProtection="1">
      <alignment horizontal="center" vertical="center" wrapText="1"/>
    </xf>
    <xf numFmtId="14" fontId="2" fillId="0" borderId="27" xfId="74" applyNumberFormat="1" applyFont="1" applyFill="1" applyBorder="1" applyAlignment="1" applyProtection="1">
      <alignment horizontal="center" vertical="center" wrapText="1"/>
    </xf>
    <xf numFmtId="190" fontId="2" fillId="0" borderId="27" xfId="74" applyNumberFormat="1" applyFont="1" applyFill="1" applyBorder="1" applyAlignment="1" applyProtection="1">
      <alignment horizontal="center" vertical="center" wrapText="1"/>
    </xf>
    <xf numFmtId="0" fontId="2" fillId="0" borderId="79" xfId="74" applyFont="1" applyFill="1" applyBorder="1" applyAlignment="1" applyProtection="1">
      <alignment horizontal="center" vertical="center" wrapText="1"/>
    </xf>
    <xf numFmtId="0" fontId="2" fillId="0" borderId="42" xfId="74" applyFont="1" applyFill="1" applyBorder="1" applyAlignment="1" applyProtection="1">
      <alignment horizontal="justify" wrapText="1"/>
    </xf>
    <xf numFmtId="10" fontId="65" fillId="0" borderId="80" xfId="55" applyNumberFormat="1" applyFont="1" applyFill="1" applyBorder="1" applyAlignment="1">
      <alignment horizontal="center" wrapText="1"/>
    </xf>
    <xf numFmtId="10" fontId="65" fillId="0" borderId="14" xfId="55" applyNumberFormat="1" applyFont="1" applyFill="1" applyBorder="1" applyAlignment="1">
      <alignment horizontal="center" wrapText="1"/>
    </xf>
    <xf numFmtId="10" fontId="65" fillId="0" borderId="2" xfId="55" applyNumberFormat="1" applyFont="1" applyFill="1" applyBorder="1" applyAlignment="1">
      <alignment horizontal="center" wrapText="1"/>
    </xf>
    <xf numFmtId="10" fontId="3" fillId="0" borderId="0" xfId="52" applyNumberFormat="1" applyFont="1"/>
    <xf numFmtId="0" fontId="2" fillId="0" borderId="75" xfId="74" applyFont="1" applyFill="1" applyBorder="1" applyAlignment="1" applyProtection="1">
      <alignment horizontal="justify" wrapText="1"/>
    </xf>
    <xf numFmtId="10" fontId="3" fillId="0" borderId="76" xfId="55" applyNumberFormat="1" applyFont="1" applyFill="1" applyBorder="1" applyAlignment="1">
      <alignment horizontal="center" wrapText="1"/>
    </xf>
    <xf numFmtId="10" fontId="3" fillId="0" borderId="39" xfId="55" applyNumberFormat="1" applyFont="1" applyFill="1" applyBorder="1" applyAlignment="1">
      <alignment horizontal="center" wrapText="1"/>
    </xf>
    <xf numFmtId="10" fontId="3" fillId="0" borderId="2" xfId="55" applyNumberFormat="1" applyFont="1" applyFill="1" applyBorder="1" applyAlignment="1">
      <alignment horizontal="center" wrapText="1"/>
    </xf>
    <xf numFmtId="0" fontId="10" fillId="0" borderId="44" xfId="52" applyFont="1" applyFill="1" applyBorder="1" applyAlignment="1">
      <alignment wrapText="1"/>
    </xf>
    <xf numFmtId="3" fontId="9" fillId="0" borderId="40" xfId="52" applyNumberFormat="1" applyFont="1" applyBorder="1"/>
    <xf numFmtId="3" fontId="9" fillId="0" borderId="2" xfId="52" applyNumberFormat="1" applyFont="1" applyBorder="1"/>
    <xf numFmtId="3" fontId="9" fillId="0" borderId="13" xfId="52" applyNumberFormat="1" applyFont="1" applyBorder="1"/>
    <xf numFmtId="0" fontId="10" fillId="0" borderId="75" xfId="52" applyFont="1" applyFill="1" applyBorder="1" applyAlignment="1">
      <alignment wrapText="1"/>
    </xf>
    <xf numFmtId="3" fontId="9" fillId="0" borderId="76" xfId="52" applyNumberFormat="1" applyFont="1" applyBorder="1"/>
    <xf numFmtId="3" fontId="9" fillId="0" borderId="39" xfId="52" applyNumberFormat="1" applyFont="1" applyBorder="1"/>
    <xf numFmtId="3" fontId="9" fillId="0" borderId="77" xfId="52" applyNumberFormat="1" applyFont="1" applyBorder="1"/>
    <xf numFmtId="0" fontId="10" fillId="0" borderId="46" xfId="52" applyFont="1" applyFill="1" applyBorder="1" applyAlignment="1">
      <alignment wrapText="1"/>
    </xf>
    <xf numFmtId="3" fontId="9" fillId="0" borderId="78" xfId="52" applyNumberFormat="1" applyFont="1" applyBorder="1"/>
    <xf numFmtId="3" fontId="9" fillId="0" borderId="16" xfId="52" applyNumberFormat="1" applyFont="1" applyBorder="1"/>
    <xf numFmtId="3" fontId="9" fillId="0" borderId="17" xfId="52" applyNumberFormat="1" applyFont="1" applyBorder="1"/>
    <xf numFmtId="0" fontId="8" fillId="0" borderId="0" xfId="52" applyFont="1"/>
    <xf numFmtId="0" fontId="3" fillId="0" borderId="0" xfId="52" applyFont="1" applyAlignment="1">
      <alignment wrapText="1"/>
    </xf>
    <xf numFmtId="0" fontId="3" fillId="0" borderId="2" xfId="74" applyFont="1" applyFill="1" applyBorder="1" applyAlignment="1" applyProtection="1">
      <alignment horizontal="center" vertical="center" wrapText="1"/>
    </xf>
    <xf numFmtId="14" fontId="2" fillId="0" borderId="2" xfId="74" applyNumberFormat="1" applyFont="1" applyFill="1" applyBorder="1" applyAlignment="1" applyProtection="1">
      <alignment horizontal="left" vertical="center" wrapText="1"/>
    </xf>
    <xf numFmtId="14" fontId="2" fillId="0" borderId="2" xfId="75" applyNumberFormat="1" applyFont="1" applyFill="1" applyBorder="1" applyAlignment="1">
      <alignment horizontal="left" vertical="center" wrapText="1"/>
    </xf>
    <xf numFmtId="0" fontId="3" fillId="0" borderId="2" xfId="74" applyFont="1" applyFill="1" applyBorder="1" applyAlignment="1" applyProtection="1">
      <alignment horizontal="left" vertical="center" wrapText="1"/>
    </xf>
    <xf numFmtId="175" fontId="3" fillId="0" borderId="2" xfId="74" applyNumberFormat="1" applyFont="1" applyFill="1" applyBorder="1" applyAlignment="1" applyProtection="1">
      <alignment horizontal="center" vertical="center" wrapText="1"/>
    </xf>
    <xf numFmtId="14" fontId="3" fillId="0" borderId="2" xfId="74" applyNumberFormat="1" applyFont="1" applyFill="1" applyBorder="1" applyAlignment="1" applyProtection="1">
      <alignment horizontal="left" vertical="center" wrapText="1"/>
    </xf>
    <xf numFmtId="0" fontId="3" fillId="0" borderId="25" xfId="72" applyFont="1" applyFill="1" applyBorder="1" applyAlignment="1" applyProtection="1">
      <alignment wrapText="1"/>
    </xf>
    <xf numFmtId="0" fontId="56" fillId="0" borderId="38" xfId="75" applyFont="1" applyBorder="1" applyAlignment="1">
      <alignment horizontal="center"/>
    </xf>
    <xf numFmtId="0" fontId="56" fillId="0" borderId="0" xfId="75" applyFont="1" applyAlignment="1">
      <alignment wrapText="1"/>
    </xf>
    <xf numFmtId="0" fontId="3" fillId="0" borderId="18" xfId="72" applyFont="1" applyFill="1" applyBorder="1" applyAlignment="1" applyProtection="1">
      <alignment wrapText="1"/>
    </xf>
    <xf numFmtId="0" fontId="56" fillId="0" borderId="34" xfId="75" applyFont="1" applyBorder="1" applyAlignment="1">
      <alignment horizontal="center"/>
    </xf>
    <xf numFmtId="0" fontId="3" fillId="0" borderId="19" xfId="72" applyFont="1" applyFill="1" applyBorder="1" applyAlignment="1" applyProtection="1">
      <alignment wrapText="1"/>
    </xf>
    <xf numFmtId="0" fontId="56" fillId="0" borderId="23" xfId="75" applyFont="1" applyBorder="1" applyAlignment="1">
      <alignment horizontal="center" wrapText="1"/>
    </xf>
    <xf numFmtId="0" fontId="3" fillId="0" borderId="20" xfId="75" applyFont="1" applyBorder="1"/>
    <xf numFmtId="14" fontId="3" fillId="0" borderId="21" xfId="75" applyNumberFormat="1" applyBorder="1"/>
    <xf numFmtId="14" fontId="3" fillId="0" borderId="21" xfId="75" applyNumberFormat="1" applyBorder="1" applyAlignment="1">
      <alignment horizontal="right"/>
    </xf>
    <xf numFmtId="0" fontId="3" fillId="0" borderId="22" xfId="75" applyBorder="1" applyAlignment="1">
      <alignment horizontal="justify" wrapText="1"/>
    </xf>
    <xf numFmtId="0" fontId="3" fillId="0" borderId="23" xfId="75" applyBorder="1" applyAlignment="1">
      <alignment horizontal="center"/>
    </xf>
    <xf numFmtId="0" fontId="67" fillId="0" borderId="0" xfId="75" applyFont="1"/>
    <xf numFmtId="0" fontId="3" fillId="0" borderId="2" xfId="75" applyFont="1" applyBorder="1"/>
    <xf numFmtId="49" fontId="3" fillId="0" borderId="2" xfId="75" applyNumberFormat="1" applyFont="1" applyBorder="1"/>
    <xf numFmtId="14" fontId="3" fillId="0" borderId="2" xfId="75" applyNumberFormat="1" applyFont="1" applyBorder="1"/>
    <xf numFmtId="0" fontId="3" fillId="0" borderId="2" xfId="75" applyFont="1" applyBorder="1" applyAlignment="1">
      <alignment wrapText="1"/>
    </xf>
    <xf numFmtId="0" fontId="3" fillId="0" borderId="0" xfId="75" applyFont="1" applyBorder="1"/>
    <xf numFmtId="0" fontId="3" fillId="0" borderId="0" xfId="75" applyFont="1" applyBorder="1" applyAlignment="1">
      <alignment wrapText="1"/>
    </xf>
    <xf numFmtId="0" fontId="70" fillId="0" borderId="0" xfId="52" applyFont="1" applyFill="1" applyAlignment="1">
      <alignment horizontal="center"/>
    </xf>
    <xf numFmtId="0" fontId="70" fillId="0" borderId="0" xfId="52" applyFont="1" applyFill="1"/>
    <xf numFmtId="14" fontId="2" fillId="0" borderId="0" xfId="52" applyNumberFormat="1" applyFont="1" applyAlignment="1">
      <alignment horizontal="right"/>
    </xf>
    <xf numFmtId="0" fontId="2" fillId="0" borderId="41" xfId="52" applyFont="1" applyBorder="1"/>
    <xf numFmtId="172" fontId="2" fillId="0" borderId="42" xfId="52" applyNumberFormat="1" applyFont="1" applyBorder="1"/>
    <xf numFmtId="0" fontId="2" fillId="0" borderId="42" xfId="52" applyFont="1" applyFill="1" applyBorder="1"/>
    <xf numFmtId="192" fontId="70" fillId="0" borderId="0" xfId="89" applyNumberFormat="1" applyFont="1" applyFill="1" applyBorder="1"/>
    <xf numFmtId="172" fontId="70" fillId="0" borderId="0" xfId="52" applyNumberFormat="1" applyFont="1" applyFill="1" applyBorder="1"/>
    <xf numFmtId="0" fontId="2" fillId="0" borderId="43" xfId="52" applyFont="1" applyBorder="1"/>
    <xf numFmtId="172" fontId="2" fillId="0" borderId="44" xfId="52" applyNumberFormat="1" applyFont="1" applyBorder="1"/>
    <xf numFmtId="0" fontId="2" fillId="0" borderId="44" xfId="52" applyFont="1" applyFill="1" applyBorder="1"/>
    <xf numFmtId="0" fontId="2" fillId="0" borderId="45" xfId="52" applyFont="1" applyBorder="1"/>
    <xf numFmtId="172" fontId="2" fillId="0" borderId="46" xfId="52" applyNumberFormat="1" applyFont="1" applyBorder="1"/>
    <xf numFmtId="172" fontId="2" fillId="0" borderId="46" xfId="52" applyNumberFormat="1" applyFont="1" applyFill="1" applyBorder="1"/>
    <xf numFmtId="0" fontId="70" fillId="0" borderId="0" xfId="52" applyFont="1" applyBorder="1" applyAlignment="1">
      <alignment horizontal="center"/>
    </xf>
    <xf numFmtId="0" fontId="70" fillId="0" borderId="0" xfId="52" applyFont="1" applyBorder="1"/>
    <xf numFmtId="0" fontId="2" fillId="0" borderId="25" xfId="52" applyFont="1" applyBorder="1"/>
    <xf numFmtId="0" fontId="3" fillId="0" borderId="15" xfId="52" applyFont="1" applyBorder="1"/>
    <xf numFmtId="175" fontId="3" fillId="0" borderId="2" xfId="75" applyNumberFormat="1" applyFont="1" applyBorder="1"/>
    <xf numFmtId="0" fontId="2" fillId="0" borderId="18" xfId="52" applyFont="1" applyBorder="1"/>
    <xf numFmtId="0" fontId="3" fillId="0" borderId="13" xfId="52" applyFont="1" applyBorder="1"/>
    <xf numFmtId="0" fontId="2" fillId="0" borderId="19" xfId="52" applyFont="1" applyBorder="1"/>
    <xf numFmtId="0" fontId="3" fillId="0" borderId="17" xfId="52" applyFont="1" applyBorder="1"/>
    <xf numFmtId="175" fontId="3" fillId="0" borderId="0" xfId="52" applyNumberFormat="1" applyFont="1"/>
    <xf numFmtId="192" fontId="70" fillId="0" borderId="0" xfId="89" applyNumberFormat="1" applyFont="1" applyBorder="1"/>
    <xf numFmtId="0" fontId="71" fillId="0" borderId="0" xfId="52" applyFont="1" applyBorder="1"/>
    <xf numFmtId="49" fontId="56" fillId="0" borderId="2" xfId="75" applyNumberFormat="1" applyFont="1" applyBorder="1"/>
    <xf numFmtId="0" fontId="9" fillId="0" borderId="20" xfId="75" applyFont="1" applyBorder="1" applyAlignment="1">
      <alignment horizontal="center" wrapText="1"/>
    </xf>
    <xf numFmtId="0" fontId="9" fillId="0" borderId="21" xfId="75" applyFont="1" applyBorder="1" applyAlignment="1">
      <alignment wrapText="1"/>
    </xf>
    <xf numFmtId="0" fontId="9" fillId="0" borderId="21" xfId="75" applyFont="1" applyBorder="1" applyAlignment="1">
      <alignment horizontal="center" wrapText="1"/>
    </xf>
    <xf numFmtId="0" fontId="9" fillId="0" borderId="22" xfId="75" applyFont="1" applyBorder="1" applyAlignment="1">
      <alignment wrapText="1"/>
    </xf>
    <xf numFmtId="0" fontId="9" fillId="0" borderId="23" xfId="75" applyFont="1" applyBorder="1" applyAlignment="1">
      <alignment horizontal="center" wrapText="1"/>
    </xf>
    <xf numFmtId="0" fontId="9" fillId="0" borderId="0" xfId="52" applyFont="1" applyBorder="1" applyAlignment="1">
      <alignment horizontal="left" wrapText="1"/>
    </xf>
    <xf numFmtId="0" fontId="3" fillId="0" borderId="0" xfId="75" applyAlignment="1">
      <alignment horizontal="center"/>
    </xf>
    <xf numFmtId="0" fontId="13" fillId="0" borderId="2" xfId="75" applyFont="1" applyBorder="1"/>
    <xf numFmtId="49" fontId="56" fillId="0" borderId="2" xfId="75" applyNumberFormat="1" applyFont="1" applyBorder="1" applyAlignment="1">
      <alignment horizontal="center"/>
    </xf>
    <xf numFmtId="14" fontId="56" fillId="0" borderId="2" xfId="75" applyNumberFormat="1" applyFont="1" applyFill="1" applyBorder="1" applyAlignment="1">
      <alignment horizontal="center"/>
    </xf>
    <xf numFmtId="0" fontId="56" fillId="0" borderId="2" xfId="75" applyFont="1" applyBorder="1" applyAlignment="1">
      <alignment wrapText="1"/>
    </xf>
    <xf numFmtId="175" fontId="13" fillId="0" borderId="2" xfId="75" applyNumberFormat="1" applyFont="1" applyFill="1" applyBorder="1" applyAlignment="1">
      <alignment horizontal="right" vertical="top" wrapText="1"/>
    </xf>
    <xf numFmtId="0" fontId="56" fillId="0" borderId="2" xfId="75" applyFont="1" applyFill="1" applyBorder="1" applyAlignment="1">
      <alignment wrapText="1"/>
    </xf>
    <xf numFmtId="4" fontId="13" fillId="0" borderId="2" xfId="75" applyNumberFormat="1" applyFont="1" applyBorder="1" applyAlignment="1">
      <alignment horizontal="right" vertical="top"/>
    </xf>
    <xf numFmtId="175" fontId="2" fillId="0" borderId="2" xfId="75" applyNumberFormat="1" applyFont="1" applyBorder="1" applyAlignment="1">
      <alignment horizontal="right" vertical="top" wrapText="1"/>
    </xf>
    <xf numFmtId="49" fontId="56" fillId="0" borderId="2" xfId="75" applyNumberFormat="1" applyFont="1" applyFill="1" applyBorder="1" applyAlignment="1">
      <alignment horizontal="center" vertical="center" wrapText="1"/>
    </xf>
    <xf numFmtId="0" fontId="56" fillId="0" borderId="2" xfId="75" applyFont="1" applyBorder="1"/>
    <xf numFmtId="173" fontId="13" fillId="0" borderId="2" xfId="75" applyNumberFormat="1" applyFont="1" applyBorder="1"/>
    <xf numFmtId="0" fontId="3" fillId="0" borderId="0" xfId="60" applyFont="1"/>
    <xf numFmtId="0" fontId="2" fillId="0" borderId="2" xfId="60" applyFont="1" applyBorder="1" applyAlignment="1">
      <alignment horizontal="center" vertical="center" wrapText="1"/>
    </xf>
    <xf numFmtId="0" fontId="2" fillId="0" borderId="2" xfId="60" applyFont="1" applyBorder="1" applyAlignment="1">
      <alignment horizontal="center" vertical="center"/>
    </xf>
    <xf numFmtId="0" fontId="3" fillId="0" borderId="2" xfId="60" applyFont="1" applyBorder="1" applyAlignment="1">
      <alignment wrapText="1"/>
    </xf>
    <xf numFmtId="175" fontId="3" fillId="0" borderId="2" xfId="60" applyNumberFormat="1" applyFont="1" applyBorder="1" applyAlignment="1">
      <alignment horizontal="center" vertical="center"/>
    </xf>
    <xf numFmtId="0" fontId="3" fillId="0" borderId="0" xfId="60" applyFont="1" applyAlignment="1">
      <alignment wrapText="1"/>
    </xf>
    <xf numFmtId="0" fontId="3" fillId="0" borderId="81" xfId="60" applyFont="1" applyBorder="1" applyAlignment="1">
      <alignment wrapText="1"/>
    </xf>
    <xf numFmtId="0" fontId="3" fillId="0" borderId="0" xfId="60" applyFont="1" applyBorder="1"/>
    <xf numFmtId="0" fontId="3" fillId="0" borderId="82" xfId="60" applyFont="1" applyBorder="1"/>
    <xf numFmtId="0" fontId="34" fillId="0" borderId="0" xfId="60" applyFont="1" applyFill="1" applyBorder="1" applyAlignment="1">
      <alignment vertical="top" wrapText="1"/>
    </xf>
    <xf numFmtId="175" fontId="3" fillId="0" borderId="0" xfId="60" applyNumberFormat="1" applyFont="1"/>
    <xf numFmtId="0" fontId="2" fillId="0" borderId="2" xfId="60" applyFont="1" applyBorder="1" applyAlignment="1">
      <alignment horizontal="center" wrapText="1"/>
    </xf>
    <xf numFmtId="0" fontId="3" fillId="0" borderId="81" xfId="60" applyFont="1" applyBorder="1"/>
    <xf numFmtId="0" fontId="3" fillId="0" borderId="0" xfId="60" applyFont="1" applyFill="1" applyBorder="1"/>
    <xf numFmtId="0" fontId="3" fillId="0" borderId="2" xfId="60" applyFont="1" applyFill="1" applyBorder="1" applyAlignment="1">
      <alignment vertical="top" wrapText="1"/>
    </xf>
    <xf numFmtId="3" fontId="3" fillId="0" borderId="2" xfId="91" applyNumberFormat="1" applyFont="1" applyFill="1" applyBorder="1" applyAlignment="1">
      <alignment horizontal="center" vertical="center" wrapText="1"/>
    </xf>
    <xf numFmtId="175" fontId="3" fillId="0" borderId="2" xfId="91" applyNumberFormat="1" applyFont="1" applyFill="1" applyBorder="1" applyAlignment="1">
      <alignment horizontal="center" vertical="center" wrapText="1"/>
    </xf>
    <xf numFmtId="191" fontId="3" fillId="0" borderId="0" xfId="89" applyNumberFormat="1" applyFont="1"/>
    <xf numFmtId="3" fontId="3" fillId="0" borderId="2" xfId="92" applyNumberFormat="1" applyFont="1" applyFill="1" applyBorder="1" applyAlignment="1">
      <alignment horizontal="center" vertical="center" wrapText="1"/>
    </xf>
    <xf numFmtId="175" fontId="3" fillId="0" borderId="2" xfId="92" applyNumberFormat="1" applyFont="1" applyFill="1" applyBorder="1" applyAlignment="1">
      <alignment horizontal="center" vertical="center" wrapText="1"/>
    </xf>
    <xf numFmtId="0" fontId="2" fillId="25" borderId="2" xfId="60" applyFont="1" applyFill="1" applyBorder="1" applyAlignment="1">
      <alignment horizontal="center" vertical="center" wrapText="1"/>
    </xf>
    <xf numFmtId="0" fontId="2" fillId="0" borderId="2" xfId="60" applyFont="1" applyBorder="1" applyAlignment="1">
      <alignment vertical="center" wrapText="1"/>
    </xf>
    <xf numFmtId="172" fontId="2" fillId="0" borderId="2" xfId="60" applyNumberFormat="1" applyFont="1" applyBorder="1" applyAlignment="1">
      <alignment horizontal="center" vertical="center" wrapText="1"/>
    </xf>
    <xf numFmtId="172" fontId="2" fillId="0" borderId="2" xfId="60" applyNumberFormat="1" applyFont="1" applyFill="1" applyBorder="1" applyAlignment="1">
      <alignment horizontal="center" vertical="center" wrapText="1"/>
    </xf>
    <xf numFmtId="2" fontId="2" fillId="0" borderId="2" xfId="60" applyNumberFormat="1" applyFont="1" applyBorder="1" applyAlignment="1">
      <alignment horizontal="center" vertical="center" wrapText="1"/>
    </xf>
    <xf numFmtId="2" fontId="2" fillId="0" borderId="2" xfId="60" applyNumberFormat="1" applyFont="1" applyFill="1" applyBorder="1" applyAlignment="1">
      <alignment horizontal="center" vertical="center" wrapText="1"/>
    </xf>
    <xf numFmtId="0" fontId="72" fillId="0" borderId="0" xfId="60" applyFont="1" applyBorder="1" applyAlignment="1">
      <alignment horizontal="left" wrapText="1"/>
    </xf>
    <xf numFmtId="0" fontId="72" fillId="0" borderId="0" xfId="60" applyFont="1" applyAlignment="1">
      <alignment horizontal="left" wrapText="1"/>
    </xf>
    <xf numFmtId="0" fontId="49" fillId="0" borderId="0" xfId="60"/>
    <xf numFmtId="0" fontId="34" fillId="0" borderId="0" xfId="60" applyFont="1" applyAlignment="1"/>
    <xf numFmtId="0" fontId="2" fillId="0" borderId="0" xfId="60" applyFont="1" applyAlignment="1">
      <alignment horizontal="justify"/>
    </xf>
    <xf numFmtId="0" fontId="2" fillId="25" borderId="20" xfId="60" applyFont="1" applyFill="1" applyBorder="1" applyAlignment="1">
      <alignment horizontal="center" wrapText="1"/>
    </xf>
    <xf numFmtId="0" fontId="2" fillId="25" borderId="21" xfId="60" applyFont="1" applyFill="1" applyBorder="1" applyAlignment="1">
      <alignment horizontal="center" wrapText="1"/>
    </xf>
    <xf numFmtId="0" fontId="3" fillId="0" borderId="22" xfId="60" applyFont="1" applyBorder="1" applyAlignment="1">
      <alignment horizontal="justify" vertical="top" wrapText="1"/>
    </xf>
    <xf numFmtId="0" fontId="3" fillId="0" borderId="23" xfId="60" applyFont="1" applyBorder="1" applyAlignment="1">
      <alignment horizontal="center" vertical="center" wrapText="1"/>
    </xf>
    <xf numFmtId="3" fontId="3" fillId="0" borderId="23" xfId="60" applyNumberFormat="1" applyFont="1" applyBorder="1" applyAlignment="1">
      <alignment horizontal="center" vertical="center" wrapText="1"/>
    </xf>
    <xf numFmtId="4" fontId="3" fillId="0" borderId="23" xfId="60" applyNumberFormat="1" applyFont="1" applyBorder="1" applyAlignment="1">
      <alignment horizontal="center" vertical="center" wrapText="1"/>
    </xf>
    <xf numFmtId="0" fontId="34" fillId="0" borderId="0" xfId="60" applyFont="1" applyAlignment="1">
      <alignment horizontal="justify"/>
    </xf>
    <xf numFmtId="0" fontId="2" fillId="0" borderId="2" xfId="60" applyFont="1" applyBorder="1" applyAlignment="1">
      <alignment vertical="top" wrapText="1"/>
    </xf>
    <xf numFmtId="0" fontId="56" fillId="0" borderId="0" xfId="60" applyFont="1" applyAlignment="1">
      <alignment horizontal="center"/>
    </xf>
    <xf numFmtId="0" fontId="2" fillId="25" borderId="21" xfId="60" applyFont="1" applyFill="1" applyBorder="1" applyAlignment="1">
      <alignment horizontal="center" vertical="center" wrapText="1"/>
    </xf>
    <xf numFmtId="0" fontId="3" fillId="0" borderId="22" xfId="60" applyFont="1" applyBorder="1" applyAlignment="1">
      <alignment vertical="top" wrapText="1"/>
    </xf>
    <xf numFmtId="0" fontId="2" fillId="0" borderId="22" xfId="60" applyFont="1" applyBorder="1" applyAlignment="1">
      <alignment vertical="top" wrapText="1"/>
    </xf>
    <xf numFmtId="0" fontId="2" fillId="0" borderId="23" xfId="60" applyFont="1" applyBorder="1" applyAlignment="1">
      <alignment horizontal="center" vertical="center" wrapText="1"/>
    </xf>
    <xf numFmtId="0" fontId="2" fillId="0" borderId="0" xfId="60" applyFont="1" applyAlignment="1"/>
    <xf numFmtId="0" fontId="2" fillId="0" borderId="0" xfId="44" applyFont="1" applyBorder="1"/>
    <xf numFmtId="0" fontId="3" fillId="0" borderId="0" xfId="44" applyFont="1" applyBorder="1"/>
    <xf numFmtId="0" fontId="2" fillId="16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wrapText="1"/>
    </xf>
    <xf numFmtId="172" fontId="3" fillId="0" borderId="2" xfId="0" applyNumberFormat="1" applyFont="1" applyFill="1" applyBorder="1" applyAlignment="1">
      <alignment horizontal="right"/>
    </xf>
    <xf numFmtId="0" fontId="2" fillId="16" borderId="2" xfId="0" applyFont="1" applyFill="1" applyBorder="1"/>
    <xf numFmtId="0" fontId="2" fillId="16" borderId="20" xfId="0" applyFont="1" applyFill="1" applyBorder="1" applyAlignment="1">
      <alignment horizontal="center" vertical="center"/>
    </xf>
    <xf numFmtId="0" fontId="6" fillId="16" borderId="2" xfId="0" applyFont="1" applyFill="1" applyBorder="1"/>
    <xf numFmtId="175" fontId="6" fillId="0" borderId="62" xfId="0" applyNumberFormat="1" applyFont="1" applyFill="1" applyBorder="1"/>
    <xf numFmtId="175" fontId="3" fillId="0" borderId="62" xfId="0" applyNumberFormat="1" applyFont="1" applyFill="1" applyBorder="1"/>
    <xf numFmtId="175" fontId="2" fillId="0" borderId="62" xfId="0" applyNumberFormat="1" applyFont="1" applyFill="1" applyBorder="1"/>
    <xf numFmtId="0" fontId="3" fillId="0" borderId="2" xfId="0" applyFont="1" applyFill="1" applyBorder="1" applyAlignment="1">
      <alignment horizontal="left"/>
    </xf>
    <xf numFmtId="0" fontId="2" fillId="16" borderId="2" xfId="0" applyFont="1" applyFill="1" applyBorder="1" applyAlignment="1">
      <alignment horizontal="center"/>
    </xf>
    <xf numFmtId="0" fontId="5" fillId="0" borderId="0" xfId="58" applyFont="1"/>
    <xf numFmtId="0" fontId="1" fillId="0" borderId="0" xfId="58" applyFont="1"/>
    <xf numFmtId="0" fontId="3" fillId="0" borderId="2" xfId="58" applyFont="1" applyBorder="1" applyAlignment="1"/>
    <xf numFmtId="17" fontId="3" fillId="0" borderId="2" xfId="58" applyNumberFormat="1" applyFont="1" applyBorder="1" applyAlignment="1">
      <alignment horizontal="center"/>
    </xf>
    <xf numFmtId="0" fontId="3" fillId="0" borderId="2" xfId="58" applyFont="1" applyBorder="1"/>
    <xf numFmtId="3" fontId="3" fillId="0" borderId="2" xfId="58" applyNumberFormat="1" applyFont="1" applyBorder="1" applyAlignment="1">
      <alignment horizontal="center"/>
    </xf>
    <xf numFmtId="0" fontId="3" fillId="0" borderId="70" xfId="58" applyFont="1" applyBorder="1"/>
    <xf numFmtId="10" fontId="3" fillId="0" borderId="67" xfId="58" applyNumberFormat="1" applyFont="1" applyBorder="1" applyAlignment="1">
      <alignment horizontal="center"/>
    </xf>
    <xf numFmtId="0" fontId="3" fillId="0" borderId="2" xfId="58" applyFont="1" applyFill="1" applyBorder="1"/>
    <xf numFmtId="0" fontId="2" fillId="0" borderId="0" xfId="58" applyFont="1"/>
    <xf numFmtId="0" fontId="3" fillId="0" borderId="0" xfId="58" applyFont="1"/>
    <xf numFmtId="0" fontId="1" fillId="0" borderId="0" xfId="58"/>
    <xf numFmtId="2" fontId="1" fillId="0" borderId="0" xfId="58" applyNumberFormat="1"/>
    <xf numFmtId="10" fontId="1" fillId="0" borderId="0" xfId="58" applyNumberFormat="1"/>
    <xf numFmtId="0" fontId="11" fillId="0" borderId="0" xfId="43"/>
    <xf numFmtId="0" fontId="2" fillId="0" borderId="0" xfId="43" applyFont="1" applyFill="1"/>
    <xf numFmtId="0" fontId="3" fillId="0" borderId="0" xfId="43" applyFont="1" applyFill="1"/>
    <xf numFmtId="0" fontId="3" fillId="0" borderId="2" xfId="43" applyFont="1" applyFill="1" applyBorder="1" applyAlignment="1"/>
    <xf numFmtId="0" fontId="3" fillId="0" borderId="2" xfId="43" applyFont="1" applyFill="1" applyBorder="1"/>
    <xf numFmtId="0" fontId="8" fillId="0" borderId="0" xfId="43" applyFont="1" applyFill="1"/>
    <xf numFmtId="0" fontId="33" fillId="0" borderId="0" xfId="47" applyFont="1" applyAlignment="1">
      <alignment horizontal="center"/>
    </xf>
    <xf numFmtId="0" fontId="34" fillId="0" borderId="0" xfId="47" applyFont="1"/>
    <xf numFmtId="0" fontId="3" fillId="0" borderId="0" xfId="47" applyFont="1"/>
    <xf numFmtId="0" fontId="3" fillId="0" borderId="2" xfId="47" applyFont="1" applyBorder="1"/>
    <xf numFmtId="0" fontId="3" fillId="0" borderId="2" xfId="47" applyFont="1" applyFill="1" applyBorder="1"/>
    <xf numFmtId="0" fontId="3" fillId="0" borderId="36" xfId="47" applyFont="1" applyBorder="1"/>
    <xf numFmtId="0" fontId="3" fillId="0" borderId="0" xfId="47" applyFont="1" applyBorder="1"/>
    <xf numFmtId="0" fontId="2" fillId="0" borderId="2" xfId="47" applyFont="1" applyFill="1" applyBorder="1"/>
    <xf numFmtId="9" fontId="3" fillId="0" borderId="0" xfId="47" applyNumberFormat="1" applyFont="1"/>
    <xf numFmtId="0" fontId="2" fillId="0" borderId="35" xfId="47" applyFont="1" applyFill="1" applyBorder="1"/>
    <xf numFmtId="0" fontId="8" fillId="0" borderId="0" xfId="47" applyFont="1"/>
    <xf numFmtId="0" fontId="8" fillId="0" borderId="2" xfId="0" applyFont="1" applyBorder="1"/>
    <xf numFmtId="172" fontId="3" fillId="0" borderId="2" xfId="0" applyNumberFormat="1" applyFont="1" applyBorder="1"/>
    <xf numFmtId="0" fontId="43" fillId="0" borderId="2" xfId="0" applyFont="1" applyFill="1" applyBorder="1" applyAlignment="1">
      <alignment horizontal="center"/>
    </xf>
    <xf numFmtId="10" fontId="35" fillId="0" borderId="2" xfId="83" applyNumberFormat="1" applyFont="1" applyFill="1" applyBorder="1"/>
    <xf numFmtId="0" fontId="33" fillId="0" borderId="0" xfId="45" applyFont="1" applyAlignment="1">
      <alignment horizontal="right"/>
    </xf>
    <xf numFmtId="0" fontId="11" fillId="0" borderId="0" xfId="45"/>
    <xf numFmtId="0" fontId="73" fillId="0" borderId="83" xfId="45" applyFont="1" applyBorder="1" applyAlignment="1">
      <alignment horizontal="center"/>
    </xf>
    <xf numFmtId="0" fontId="73" fillId="0" borderId="0" xfId="45" applyFont="1" applyAlignment="1">
      <alignment horizontal="center"/>
    </xf>
    <xf numFmtId="0" fontId="73" fillId="0" borderId="34" xfId="45" applyFont="1" applyBorder="1" applyAlignment="1">
      <alignment horizontal="center"/>
    </xf>
    <xf numFmtId="0" fontId="73" fillId="0" borderId="34" xfId="45" applyFont="1" applyBorder="1"/>
    <xf numFmtId="0" fontId="56" fillId="16" borderId="35" xfId="45" applyFont="1" applyFill="1" applyBorder="1" applyAlignment="1">
      <alignment wrapText="1"/>
    </xf>
    <xf numFmtId="10" fontId="13" fillId="0" borderId="22" xfId="45" applyNumberFormat="1" applyFont="1" applyBorder="1" applyAlignment="1">
      <alignment horizontal="right"/>
    </xf>
    <xf numFmtId="10" fontId="13" fillId="0" borderId="23" xfId="45" applyNumberFormat="1" applyFont="1" applyBorder="1" applyAlignment="1">
      <alignment horizontal="right"/>
    </xf>
    <xf numFmtId="0" fontId="13" fillId="25" borderId="36" xfId="45" applyFont="1" applyFill="1" applyBorder="1" applyAlignment="1">
      <alignment horizontal="center"/>
    </xf>
    <xf numFmtId="10" fontId="13" fillId="0" borderId="36" xfId="45" applyNumberFormat="1" applyFont="1" applyBorder="1" applyAlignment="1">
      <alignment horizontal="right"/>
    </xf>
    <xf numFmtId="0" fontId="13" fillId="25" borderId="23" xfId="45" applyFont="1" applyFill="1" applyBorder="1" applyAlignment="1">
      <alignment horizontal="center"/>
    </xf>
    <xf numFmtId="9" fontId="13" fillId="0" borderId="22" xfId="45" applyNumberFormat="1" applyFont="1" applyBorder="1" applyAlignment="1">
      <alignment horizontal="right"/>
    </xf>
    <xf numFmtId="9" fontId="13" fillId="0" borderId="23" xfId="45" applyNumberFormat="1" applyFont="1" applyBorder="1" applyAlignment="1">
      <alignment horizontal="right"/>
    </xf>
    <xf numFmtId="0" fontId="13" fillId="0" borderId="22" xfId="45" applyFont="1" applyBorder="1" applyAlignment="1">
      <alignment horizontal="right"/>
    </xf>
    <xf numFmtId="0" fontId="13" fillId="0" borderId="23" xfId="45" applyFont="1" applyBorder="1" applyAlignment="1">
      <alignment horizontal="right"/>
    </xf>
    <xf numFmtId="0" fontId="13" fillId="0" borderId="36" xfId="45" applyFont="1" applyBorder="1" applyAlignment="1">
      <alignment horizontal="right"/>
    </xf>
    <xf numFmtId="0" fontId="56" fillId="16" borderId="33" xfId="45" applyFont="1" applyFill="1" applyBorder="1" applyAlignment="1">
      <alignment wrapText="1"/>
    </xf>
    <xf numFmtId="0" fontId="13" fillId="0" borderId="36" xfId="45" applyFont="1" applyBorder="1" applyAlignment="1">
      <alignment horizontal="center"/>
    </xf>
    <xf numFmtId="0" fontId="13" fillId="0" borderId="23" xfId="45" applyFont="1" applyBorder="1"/>
    <xf numFmtId="0" fontId="34" fillId="0" borderId="0" xfId="45" applyFont="1" applyAlignment="1">
      <alignment horizontal="justify"/>
    </xf>
    <xf numFmtId="0" fontId="6" fillId="26" borderId="23" xfId="45" applyFont="1" applyFill="1" applyBorder="1" applyAlignment="1">
      <alignment horizontal="center"/>
    </xf>
    <xf numFmtId="0" fontId="6" fillId="26" borderId="23" xfId="45" applyFont="1" applyFill="1" applyBorder="1" applyAlignment="1">
      <alignment horizontal="center" wrapText="1"/>
    </xf>
    <xf numFmtId="0" fontId="2" fillId="0" borderId="22" xfId="45" applyFont="1" applyBorder="1" applyAlignment="1">
      <alignment wrapText="1"/>
    </xf>
    <xf numFmtId="3" fontId="3" fillId="0" borderId="23" xfId="45" applyNumberFormat="1" applyFont="1" applyBorder="1" applyAlignment="1">
      <alignment horizontal="right" vertical="top" wrapText="1"/>
    </xf>
    <xf numFmtId="0" fontId="77" fillId="0" borderId="23" xfId="45" applyFont="1" applyBorder="1" applyAlignment="1">
      <alignment horizontal="right"/>
    </xf>
    <xf numFmtId="3" fontId="8" fillId="0" borderId="23" xfId="45" applyNumberFormat="1" applyFont="1" applyBorder="1" applyAlignment="1">
      <alignment horizontal="right"/>
    </xf>
    <xf numFmtId="3" fontId="2" fillId="0" borderId="23" xfId="45" applyNumberFormat="1" applyFont="1" applyBorder="1" applyAlignment="1">
      <alignment horizontal="right" vertical="top" wrapText="1"/>
    </xf>
    <xf numFmtId="0" fontId="77" fillId="25" borderId="23" xfId="45" applyFont="1" applyFill="1" applyBorder="1" applyAlignment="1">
      <alignment horizontal="right"/>
    </xf>
    <xf numFmtId="0" fontId="8" fillId="0" borderId="83" xfId="45" applyFont="1" applyBorder="1" applyAlignment="1">
      <alignment wrapText="1"/>
    </xf>
    <xf numFmtId="0" fontId="8" fillId="0" borderId="22" xfId="45" applyFont="1" applyBorder="1" applyAlignment="1">
      <alignment wrapText="1"/>
    </xf>
    <xf numFmtId="3" fontId="3" fillId="0" borderId="23" xfId="45" applyNumberFormat="1" applyFont="1" applyBorder="1" applyAlignment="1">
      <alignment horizontal="right"/>
    </xf>
    <xf numFmtId="0" fontId="3" fillId="25" borderId="23" xfId="45" applyFont="1" applyFill="1" applyBorder="1"/>
    <xf numFmtId="0" fontId="3" fillId="0" borderId="20" xfId="45" applyFont="1" applyBorder="1"/>
    <xf numFmtId="9" fontId="3" fillId="0" borderId="21" xfId="45" applyNumberFormat="1" applyFont="1" applyBorder="1" applyAlignment="1">
      <alignment horizontal="right"/>
    </xf>
    <xf numFmtId="0" fontId="3" fillId="25" borderId="21" xfId="45" applyFont="1" applyFill="1" applyBorder="1"/>
    <xf numFmtId="0" fontId="3" fillId="0" borderId="22" xfId="45" applyFont="1" applyBorder="1"/>
    <xf numFmtId="9" fontId="3" fillId="0" borderId="23" xfId="45" applyNumberFormat="1" applyFont="1" applyBorder="1" applyAlignment="1">
      <alignment horizontal="right"/>
    </xf>
    <xf numFmtId="0" fontId="43" fillId="0" borderId="2" xfId="0" applyFont="1" applyBorder="1" applyAlignment="1">
      <alignment horizontal="center"/>
    </xf>
    <xf numFmtId="0" fontId="35" fillId="0" borderId="0" xfId="0" applyFont="1" applyBorder="1" applyAlignment="1">
      <alignment horizontal="right"/>
    </xf>
    <xf numFmtId="10" fontId="35" fillId="0" borderId="2" xfId="83" applyNumberFormat="1" applyFont="1" applyBorder="1"/>
    <xf numFmtId="1" fontId="3" fillId="0" borderId="0" xfId="0" applyNumberFormat="1" applyFont="1" applyFill="1" applyBorder="1"/>
    <xf numFmtId="10" fontId="35" fillId="0" borderId="0" xfId="83" applyNumberFormat="1" applyFont="1" applyBorder="1"/>
    <xf numFmtId="172" fontId="35" fillId="0" borderId="0" xfId="0" applyNumberFormat="1" applyFont="1" applyBorder="1"/>
    <xf numFmtId="0" fontId="35" fillId="0" borderId="0" xfId="0" applyFont="1" applyBorder="1" applyAlignment="1">
      <alignment wrapText="1"/>
    </xf>
    <xf numFmtId="174" fontId="35" fillId="0" borderId="0" xfId="83" applyNumberFormat="1" applyFont="1" applyBorder="1"/>
    <xf numFmtId="1" fontId="2" fillId="0" borderId="0" xfId="0" applyNumberFormat="1" applyFont="1" applyFill="1" applyBorder="1"/>
    <xf numFmtId="0" fontId="2" fillId="0" borderId="0" xfId="46" applyFont="1"/>
    <xf numFmtId="0" fontId="3" fillId="0" borderId="0" xfId="78" applyFont="1" applyFill="1" applyBorder="1" applyAlignment="1">
      <alignment horizontal="left"/>
    </xf>
    <xf numFmtId="0" fontId="12" fillId="0" borderId="62" xfId="33" applyFont="1" applyFill="1" applyBorder="1" applyAlignment="1" applyProtection="1"/>
    <xf numFmtId="0" fontId="52" fillId="0" borderId="0" xfId="33" applyFont="1" applyFill="1" applyBorder="1" applyAlignment="1" applyProtection="1">
      <alignment horizontal="left"/>
    </xf>
    <xf numFmtId="0" fontId="3" fillId="26" borderId="0" xfId="78" applyFill="1" applyBorder="1" applyAlignment="1"/>
    <xf numFmtId="0" fontId="2" fillId="26" borderId="0" xfId="78" applyFont="1" applyFill="1" applyAlignment="1">
      <alignment horizontal="center"/>
    </xf>
    <xf numFmtId="0" fontId="52" fillId="23" borderId="2" xfId="33" applyFont="1" applyFill="1" applyBorder="1" applyAlignment="1" applyProtection="1">
      <alignment horizontal="left"/>
    </xf>
    <xf numFmtId="0" fontId="2" fillId="23" borderId="2" xfId="78" applyFont="1" applyFill="1" applyBorder="1" applyAlignment="1">
      <alignment horizontal="left"/>
    </xf>
    <xf numFmtId="0" fontId="51" fillId="26" borderId="2" xfId="33" applyFont="1" applyFill="1" applyBorder="1" applyAlignment="1" applyProtection="1"/>
    <xf numFmtId="0" fontId="2" fillId="26" borderId="2" xfId="78" applyFont="1" applyFill="1" applyBorder="1" applyAlignment="1">
      <alignment horizontal="center"/>
    </xf>
    <xf numFmtId="0" fontId="6" fillId="26" borderId="0" xfId="78" applyFont="1" applyFill="1" applyAlignment="1">
      <alignment horizontal="center"/>
    </xf>
    <xf numFmtId="0" fontId="2" fillId="23" borderId="2" xfId="50" applyFont="1" applyFill="1" applyBorder="1"/>
    <xf numFmtId="0" fontId="0" fillId="26" borderId="0" xfId="0" applyFill="1" applyBorder="1" applyAlignment="1"/>
    <xf numFmtId="0" fontId="2" fillId="26" borderId="0" xfId="0" applyFont="1" applyFill="1" applyAlignment="1">
      <alignment horizontal="center"/>
    </xf>
    <xf numFmtId="0" fontId="51" fillId="23" borderId="2" xfId="33" applyFont="1" applyFill="1" applyBorder="1" applyAlignment="1" applyProtection="1"/>
    <xf numFmtId="0" fontId="2" fillId="23" borderId="2" xfId="0" applyFont="1" applyFill="1" applyBorder="1" applyAlignment="1">
      <alignment horizontal="left" wrapText="1"/>
    </xf>
    <xf numFmtId="0" fontId="51" fillId="23" borderId="2" xfId="33" applyFont="1" applyFill="1" applyBorder="1" applyAlignment="1" applyProtection="1">
      <alignment horizontal="left"/>
    </xf>
    <xf numFmtId="0" fontId="2" fillId="23" borderId="2" xfId="60" applyFont="1" applyFill="1" applyBorder="1" applyAlignment="1"/>
    <xf numFmtId="0" fontId="3" fillId="23" borderId="2" xfId="78" applyFill="1" applyBorder="1"/>
    <xf numFmtId="0" fontId="2" fillId="23" borderId="2" xfId="60" applyFont="1" applyFill="1" applyBorder="1" applyAlignment="1">
      <alignment horizontal="left"/>
    </xf>
    <xf numFmtId="0" fontId="2" fillId="23" borderId="67" xfId="60" applyFont="1" applyFill="1" applyBorder="1" applyAlignment="1"/>
    <xf numFmtId="0" fontId="2" fillId="23" borderId="40" xfId="60" applyFont="1" applyFill="1" applyBorder="1" applyAlignment="1"/>
    <xf numFmtId="0" fontId="3" fillId="26" borderId="2" xfId="78" applyFill="1" applyBorder="1" applyAlignment="1"/>
    <xf numFmtId="0" fontId="2" fillId="0" borderId="0" xfId="50" applyFont="1" applyAlignment="1">
      <alignment horizontal="left" wrapText="1"/>
    </xf>
    <xf numFmtId="0" fontId="2" fillId="0" borderId="0" xfId="50" applyFont="1" applyAlignment="1">
      <alignment horizontal="left"/>
    </xf>
    <xf numFmtId="0" fontId="2" fillId="0" borderId="0" xfId="60" applyFont="1" applyAlignment="1">
      <alignment horizontal="left"/>
    </xf>
    <xf numFmtId="0" fontId="3" fillId="0" borderId="0" xfId="44" applyFont="1"/>
    <xf numFmtId="0" fontId="2" fillId="0" borderId="0" xfId="44" applyFont="1"/>
    <xf numFmtId="0" fontId="2" fillId="0" borderId="2" xfId="44" applyFont="1" applyBorder="1"/>
    <xf numFmtId="0" fontId="3" fillId="0" borderId="2" xfId="44" applyFont="1" applyBorder="1"/>
    <xf numFmtId="2" fontId="3" fillId="0" borderId="2" xfId="44" applyNumberFormat="1" applyFont="1" applyBorder="1" applyProtection="1">
      <protection locked="0"/>
    </xf>
    <xf numFmtId="2" fontId="3" fillId="0" borderId="2" xfId="44" applyNumberFormat="1" applyFont="1" applyBorder="1"/>
    <xf numFmtId="2" fontId="3" fillId="0" borderId="2" xfId="44" applyNumberFormat="1" applyFont="1" applyBorder="1" applyProtection="1"/>
    <xf numFmtId="4" fontId="3" fillId="0" borderId="2" xfId="44" applyNumberFormat="1" applyFont="1" applyBorder="1" applyProtection="1"/>
    <xf numFmtId="2" fontId="3" fillId="27" borderId="2" xfId="67" applyNumberFormat="1" applyFont="1" applyFill="1" applyBorder="1"/>
    <xf numFmtId="9" fontId="3" fillId="0" borderId="2" xfId="44" applyNumberFormat="1" applyFont="1" applyBorder="1" applyProtection="1"/>
    <xf numFmtId="10" fontId="3" fillId="0" borderId="2" xfId="44" applyNumberFormat="1" applyFont="1" applyBorder="1" applyProtection="1"/>
    <xf numFmtId="0" fontId="8" fillId="0" borderId="0" xfId="44" applyFont="1" applyFill="1" applyBorder="1"/>
    <xf numFmtId="2" fontId="3" fillId="0" borderId="0" xfId="44" applyNumberFormat="1" applyFont="1"/>
    <xf numFmtId="0" fontId="2" fillId="0" borderId="0" xfId="65" applyFont="1" applyFill="1" applyBorder="1"/>
    <xf numFmtId="0" fontId="3" fillId="0" borderId="0" xfId="65" applyFont="1" applyFill="1"/>
    <xf numFmtId="0" fontId="3" fillId="0" borderId="0" xfId="65" applyFont="1" applyFill="1" applyBorder="1"/>
    <xf numFmtId="190" fontId="3" fillId="0" borderId="2" xfId="65" applyNumberFormat="1" applyFont="1" applyFill="1" applyBorder="1" applyAlignment="1">
      <alignment horizontal="center"/>
    </xf>
    <xf numFmtId="0" fontId="3" fillId="0" borderId="2" xfId="65" applyFont="1" applyFill="1" applyBorder="1"/>
    <xf numFmtId="3" fontId="3" fillId="0" borderId="2" xfId="65" applyNumberFormat="1" applyFont="1" applyFill="1" applyBorder="1"/>
    <xf numFmtId="10" fontId="3" fillId="0" borderId="2" xfId="65" applyNumberFormat="1" applyFont="1" applyFill="1" applyBorder="1"/>
    <xf numFmtId="0" fontId="8" fillId="0" borderId="0" xfId="65" applyFont="1" applyFill="1"/>
    <xf numFmtId="0" fontId="3" fillId="0" borderId="2" xfId="65" applyFont="1" applyFill="1" applyBorder="1" applyAlignment="1">
      <alignment horizontal="center"/>
    </xf>
    <xf numFmtId="0" fontId="8" fillId="0" borderId="0" xfId="44" applyFont="1"/>
    <xf numFmtId="3" fontId="3" fillId="0" borderId="2" xfId="44" applyNumberFormat="1" applyFont="1" applyBorder="1"/>
    <xf numFmtId="3" fontId="3" fillId="0" borderId="2" xfId="44" applyNumberFormat="1" applyFont="1" applyFill="1" applyBorder="1"/>
    <xf numFmtId="3" fontId="3" fillId="0" borderId="0" xfId="44" applyNumberFormat="1" applyFont="1" applyBorder="1"/>
    <xf numFmtId="0" fontId="3" fillId="0" borderId="2" xfId="44" applyFont="1" applyFill="1" applyBorder="1" applyAlignment="1"/>
    <xf numFmtId="0" fontId="3" fillId="0" borderId="0" xfId="76" applyFont="1"/>
    <xf numFmtId="0" fontId="2" fillId="0" borderId="0" xfId="76" applyFont="1"/>
    <xf numFmtId="17" fontId="3" fillId="0" borderId="2" xfId="76" applyNumberFormat="1" applyFont="1" applyBorder="1"/>
    <xf numFmtId="171" fontId="3" fillId="0" borderId="2" xfId="76" applyNumberFormat="1" applyFont="1" applyBorder="1"/>
    <xf numFmtId="171" fontId="3" fillId="0" borderId="0" xfId="76" applyNumberFormat="1" applyFont="1"/>
    <xf numFmtId="0" fontId="8" fillId="0" borderId="0" xfId="76" applyFont="1"/>
    <xf numFmtId="0" fontId="2" fillId="0" borderId="2" xfId="76" applyFont="1" applyBorder="1"/>
    <xf numFmtId="0" fontId="3" fillId="0" borderId="28" xfId="76" applyFont="1" applyBorder="1" applyAlignment="1"/>
    <xf numFmtId="0" fontId="49" fillId="0" borderId="0" xfId="60" applyFont="1"/>
    <xf numFmtId="0" fontId="3" fillId="0" borderId="0" xfId="60" applyFont="1" applyBorder="1" applyAlignment="1">
      <alignment wrapText="1"/>
    </xf>
    <xf numFmtId="0" fontId="2" fillId="0" borderId="0" xfId="60" applyFont="1" applyBorder="1" applyAlignment="1">
      <alignment horizontal="left" wrapText="1"/>
    </xf>
    <xf numFmtId="0" fontId="3" fillId="0" borderId="28" xfId="60" applyFont="1" applyBorder="1" applyAlignment="1"/>
    <xf numFmtId="0" fontId="2" fillId="0" borderId="0" xfId="60" applyFont="1" applyBorder="1" applyAlignment="1">
      <alignment wrapText="1"/>
    </xf>
    <xf numFmtId="0" fontId="2" fillId="0" borderId="0" xfId="60" applyFont="1" applyBorder="1" applyAlignment="1"/>
    <xf numFmtId="0" fontId="2" fillId="0" borderId="0" xfId="59" applyFont="1" applyAlignment="1">
      <alignment wrapText="1"/>
    </xf>
    <xf numFmtId="0" fontId="2" fillId="0" borderId="0" xfId="59" applyFont="1" applyAlignment="1"/>
    <xf numFmtId="0" fontId="2" fillId="0" borderId="0" xfId="50" applyFont="1" applyAlignment="1">
      <alignment wrapText="1"/>
    </xf>
    <xf numFmtId="0" fontId="3" fillId="0" borderId="0" xfId="45" applyFont="1"/>
    <xf numFmtId="0" fontId="3" fillId="0" borderId="2" xfId="59" applyFont="1" applyBorder="1" applyAlignment="1">
      <alignment vertical="top" wrapText="1"/>
    </xf>
    <xf numFmtId="0" fontId="10" fillId="0" borderId="2" xfId="0" applyFont="1" applyBorder="1" applyAlignment="1">
      <alignment horizontal="center" vertical="center" wrapText="1"/>
    </xf>
    <xf numFmtId="0" fontId="2" fillId="0" borderId="2" xfId="77" applyFont="1" applyFill="1" applyBorder="1" applyAlignment="1">
      <alignment horizontal="center" vertical="center" wrapText="1"/>
    </xf>
    <xf numFmtId="0" fontId="2" fillId="0" borderId="2" xfId="77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left" vertical="top" wrapText="1"/>
    </xf>
    <xf numFmtId="179" fontId="3" fillId="0" borderId="2" xfId="30" applyNumberFormat="1" applyFont="1" applyFill="1" applyBorder="1">
      <protection hidden="1"/>
    </xf>
    <xf numFmtId="179" fontId="9" fillId="0" borderId="2" xfId="0" applyNumberFormat="1" applyFont="1" applyBorder="1" applyAlignment="1">
      <alignment horizontal="right" vertical="center"/>
    </xf>
    <xf numFmtId="175" fontId="9" fillId="0" borderId="2" xfId="0" applyNumberFormat="1" applyFont="1" applyBorder="1" applyAlignment="1">
      <alignment horizontal="right" vertical="center"/>
    </xf>
    <xf numFmtId="179" fontId="3" fillId="0" borderId="2" xfId="0" applyNumberFormat="1" applyFont="1" applyBorder="1"/>
    <xf numFmtId="0" fontId="9" fillId="0" borderId="2" xfId="0" applyFont="1" applyBorder="1" applyAlignment="1">
      <alignment horizontal="left" vertical="top" wrapText="1"/>
    </xf>
    <xf numFmtId="0" fontId="79" fillId="0" borderId="0" xfId="34" applyFont="1" applyAlignment="1" applyProtection="1">
      <alignment horizontal="center"/>
    </xf>
    <xf numFmtId="0" fontId="2" fillId="0" borderId="0" xfId="45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17" fontId="2" fillId="0" borderId="2" xfId="0" applyNumberFormat="1" applyFont="1" applyBorder="1" applyAlignment="1"/>
    <xf numFmtId="17" fontId="2" fillId="0" borderId="2" xfId="0" applyNumberFormat="1" applyFont="1" applyBorder="1" applyAlignment="1">
      <alignment horizontal="center"/>
    </xf>
    <xf numFmtId="0" fontId="40" fillId="0" borderId="0" xfId="0" applyFont="1" applyFill="1" applyBorder="1"/>
    <xf numFmtId="1" fontId="2" fillId="0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81" fillId="0" borderId="0" xfId="33" applyFont="1" applyAlignment="1" applyProtection="1"/>
    <xf numFmtId="0" fontId="3" fillId="0" borderId="2" xfId="0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0" fontId="82" fillId="0" borderId="0" xfId="0" applyFont="1"/>
    <xf numFmtId="3" fontId="3" fillId="0" borderId="2" xfId="0" applyNumberFormat="1" applyFont="1" applyBorder="1"/>
    <xf numFmtId="0" fontId="3" fillId="0" borderId="2" xfId="0" applyFont="1" applyBorder="1" applyAlignment="1">
      <alignment horizontal="left" wrapText="1" indent="1"/>
    </xf>
    <xf numFmtId="0" fontId="67" fillId="0" borderId="0" xfId="0" applyFont="1" applyAlignment="1">
      <alignment horizontal="left"/>
    </xf>
    <xf numFmtId="49" fontId="2" fillId="0" borderId="2" xfId="0" applyNumberFormat="1" applyFont="1" applyBorder="1" applyAlignment="1">
      <alignment wrapText="1"/>
    </xf>
    <xf numFmtId="0" fontId="67" fillId="0" borderId="0" xfId="0" applyFont="1"/>
    <xf numFmtId="0" fontId="3" fillId="0" borderId="0" xfId="46" applyFont="1"/>
    <xf numFmtId="0" fontId="3" fillId="0" borderId="2" xfId="46" applyFont="1" applyBorder="1"/>
    <xf numFmtId="219" fontId="3" fillId="0" borderId="2" xfId="46" applyNumberFormat="1" applyFont="1" applyBorder="1"/>
    <xf numFmtId="219" fontId="3" fillId="0" borderId="0" xfId="46" applyNumberFormat="1" applyFont="1"/>
    <xf numFmtId="2" fontId="3" fillId="0" borderId="2" xfId="46" applyNumberFormat="1" applyFont="1" applyBorder="1"/>
    <xf numFmtId="10" fontId="3" fillId="0" borderId="2" xfId="46" applyNumberFormat="1" applyFont="1" applyBorder="1"/>
    <xf numFmtId="0" fontId="8" fillId="0" borderId="0" xfId="46" applyFont="1"/>
    <xf numFmtId="0" fontId="2" fillId="0" borderId="0" xfId="46" applyFont="1" applyAlignment="1"/>
    <xf numFmtId="17" fontId="3" fillId="0" borderId="2" xfId="90" applyNumberFormat="1" applyFont="1" applyFill="1" applyBorder="1" applyAlignment="1" applyProtection="1">
      <alignment horizontal="center"/>
      <protection locked="0"/>
    </xf>
    <xf numFmtId="0" fontId="3" fillId="0" borderId="2" xfId="90" applyNumberFormat="1" applyFont="1" applyFill="1" applyBorder="1" applyAlignment="1" applyProtection="1">
      <protection locked="0"/>
    </xf>
    <xf numFmtId="2" fontId="3" fillId="0" borderId="2" xfId="90" applyNumberFormat="1" applyFont="1" applyFill="1" applyBorder="1" applyAlignment="1" applyProtection="1">
      <alignment horizontal="right"/>
      <protection locked="0"/>
    </xf>
    <xf numFmtId="172" fontId="3" fillId="0" borderId="2" xfId="46" applyNumberFormat="1" applyFont="1" applyBorder="1" applyAlignment="1">
      <alignment horizontal="right"/>
    </xf>
    <xf numFmtId="0" fontId="3" fillId="0" borderId="2" xfId="46" applyFont="1" applyFill="1" applyBorder="1" applyAlignment="1" applyProtection="1">
      <protection locked="0"/>
    </xf>
    <xf numFmtId="2" fontId="3" fillId="0" borderId="2" xfId="46" applyNumberFormat="1" applyFont="1" applyFill="1" applyBorder="1" applyAlignment="1" applyProtection="1">
      <protection locked="0"/>
    </xf>
    <xf numFmtId="0" fontId="3" fillId="0" borderId="0" xfId="46" applyNumberFormat="1" applyFont="1" applyFill="1" applyBorder="1" applyAlignment="1" applyProtection="1">
      <protection locked="0"/>
    </xf>
    <xf numFmtId="10" fontId="3" fillId="0" borderId="0" xfId="46" applyNumberFormat="1" applyFont="1" applyBorder="1"/>
    <xf numFmtId="174" fontId="3" fillId="0" borderId="2" xfId="46" applyNumberFormat="1" applyFont="1" applyBorder="1"/>
    <xf numFmtId="174" fontId="3" fillId="0" borderId="0" xfId="46" applyNumberFormat="1" applyFont="1" applyBorder="1"/>
    <xf numFmtId="0" fontId="3" fillId="0" borderId="2" xfId="46" applyFont="1" applyBorder="1" applyAlignment="1">
      <alignment wrapText="1"/>
    </xf>
    <xf numFmtId="0" fontId="2" fillId="0" borderId="2" xfId="46" applyFont="1" applyBorder="1"/>
    <xf numFmtId="0" fontId="3" fillId="0" borderId="0" xfId="46" applyFont="1" applyBorder="1"/>
    <xf numFmtId="0" fontId="3" fillId="0" borderId="2" xfId="46" applyFont="1" applyFill="1" applyBorder="1"/>
    <xf numFmtId="0" fontId="3" fillId="0" borderId="2" xfId="46" applyFont="1" applyFill="1" applyBorder="1" applyAlignment="1">
      <alignment horizontal="left" wrapText="1"/>
    </xf>
    <xf numFmtId="1" fontId="3" fillId="0" borderId="2" xfId="46" applyNumberFormat="1" applyFont="1" applyBorder="1"/>
    <xf numFmtId="10" fontId="3" fillId="0" borderId="2" xfId="46" applyNumberFormat="1" applyFont="1" applyFill="1" applyBorder="1"/>
    <xf numFmtId="0" fontId="8" fillId="0" borderId="0" xfId="46" applyFont="1" applyFill="1" applyBorder="1"/>
    <xf numFmtId="10" fontId="3" fillId="0" borderId="2" xfId="58" applyNumberFormat="1" applyFont="1" applyBorder="1"/>
    <xf numFmtId="3" fontId="3" fillId="0" borderId="2" xfId="58" applyNumberFormat="1" applyFont="1" applyBorder="1"/>
    <xf numFmtId="0" fontId="8" fillId="0" borderId="0" xfId="58" applyFont="1"/>
    <xf numFmtId="0" fontId="2" fillId="0" borderId="2" xfId="58" applyFont="1" applyBorder="1"/>
    <xf numFmtId="17" fontId="2" fillId="0" borderId="2" xfId="58" applyNumberFormat="1" applyFont="1" applyBorder="1" applyAlignment="1">
      <alignment horizontal="center"/>
    </xf>
    <xf numFmtId="0" fontId="3" fillId="0" borderId="0" xfId="54" applyFont="1"/>
    <xf numFmtId="14" fontId="3" fillId="0" borderId="0" xfId="4" applyNumberFormat="1" applyFont="1" applyFill="1" applyBorder="1" applyAlignment="1">
      <alignment horizontal="left" wrapText="1"/>
    </xf>
    <xf numFmtId="4" fontId="3" fillId="0" borderId="0" xfId="4" applyNumberFormat="1" applyFont="1" applyFill="1" applyBorder="1" applyAlignment="1">
      <alignment horizontal="right" wrapText="1"/>
    </xf>
    <xf numFmtId="4" fontId="3" fillId="0" borderId="0" xfId="54" applyNumberFormat="1" applyFont="1"/>
    <xf numFmtId="0" fontId="8" fillId="0" borderId="0" xfId="54" applyFont="1"/>
    <xf numFmtId="14" fontId="3" fillId="28" borderId="2" xfId="4" applyNumberFormat="1" applyFont="1" applyFill="1" applyBorder="1" applyAlignment="1">
      <alignment horizontal="left"/>
    </xf>
    <xf numFmtId="0" fontId="3" fillId="28" borderId="2" xfId="4" applyFont="1" applyFill="1" applyBorder="1" applyAlignment="1">
      <alignment horizontal="right"/>
    </xf>
    <xf numFmtId="14" fontId="3" fillId="0" borderId="2" xfId="4" applyNumberFormat="1" applyFont="1" applyFill="1" applyBorder="1" applyAlignment="1">
      <alignment horizontal="left" wrapText="1"/>
    </xf>
    <xf numFmtId="4" fontId="3" fillId="0" borderId="2" xfId="4" applyNumberFormat="1" applyFont="1" applyFill="1" applyBorder="1" applyAlignment="1">
      <alignment horizontal="right" wrapText="1"/>
    </xf>
    <xf numFmtId="4" fontId="3" fillId="0" borderId="2" xfId="54" applyNumberFormat="1" applyFont="1" applyBorder="1"/>
    <xf numFmtId="0" fontId="3" fillId="0" borderId="2" xfId="54" applyFont="1" applyBorder="1"/>
    <xf numFmtId="0" fontId="3" fillId="0" borderId="0" xfId="43" applyFont="1"/>
    <xf numFmtId="0" fontId="3" fillId="0" borderId="2" xfId="43" applyFont="1" applyBorder="1"/>
    <xf numFmtId="17" fontId="3" fillId="0" borderId="2" xfId="43" applyNumberFormat="1" applyFont="1" applyBorder="1"/>
    <xf numFmtId="0" fontId="3" fillId="0" borderId="0" xfId="43" applyNumberFormat="1" applyFont="1"/>
    <xf numFmtId="10" fontId="3" fillId="0" borderId="2" xfId="43" applyNumberFormat="1" applyFont="1" applyBorder="1"/>
    <xf numFmtId="10" fontId="3" fillId="0" borderId="0" xfId="43" applyNumberFormat="1" applyFont="1"/>
    <xf numFmtId="0" fontId="8" fillId="0" borderId="0" xfId="43" applyFont="1"/>
    <xf numFmtId="17" fontId="2" fillId="0" borderId="2" xfId="43" applyNumberFormat="1" applyFont="1" applyBorder="1"/>
    <xf numFmtId="2" fontId="3" fillId="0" borderId="2" xfId="43" applyNumberFormat="1" applyFont="1" applyBorder="1"/>
    <xf numFmtId="2" fontId="3" fillId="0" borderId="0" xfId="43" applyNumberFormat="1" applyFont="1"/>
    <xf numFmtId="0" fontId="2" fillId="0" borderId="0" xfId="54" applyFont="1"/>
    <xf numFmtId="0" fontId="3" fillId="0" borderId="0" xfId="68" applyFont="1" applyAlignment="1">
      <alignment horizontal="left"/>
    </xf>
    <xf numFmtId="219" fontId="3" fillId="0" borderId="0" xfId="68" applyNumberFormat="1" applyFont="1" applyAlignment="1">
      <alignment horizontal="left"/>
    </xf>
    <xf numFmtId="0" fontId="2" fillId="0" borderId="0" xfId="68" applyFont="1" applyAlignment="1">
      <alignment horizontal="left"/>
    </xf>
    <xf numFmtId="219" fontId="3" fillId="0" borderId="2" xfId="68" applyNumberFormat="1" applyFont="1" applyBorder="1" applyAlignment="1">
      <alignment horizontal="left"/>
    </xf>
    <xf numFmtId="219" fontId="3" fillId="0" borderId="2" xfId="16" applyNumberFormat="1" applyFont="1" applyFill="1" applyBorder="1" applyAlignment="1">
      <alignment horizontal="left"/>
    </xf>
    <xf numFmtId="2" fontId="3" fillId="0" borderId="2" xfId="15" applyNumberFormat="1" applyFont="1" applyFill="1" applyBorder="1" applyAlignment="1">
      <alignment horizontal="left"/>
    </xf>
    <xf numFmtId="2" fontId="3" fillId="0" borderId="2" xfId="20" applyNumberFormat="1" applyFont="1" applyFill="1" applyBorder="1" applyAlignment="1">
      <alignment horizontal="left"/>
    </xf>
    <xf numFmtId="2" fontId="3" fillId="0" borderId="2" xfId="68" applyNumberFormat="1" applyFont="1" applyFill="1" applyBorder="1" applyAlignment="1">
      <alignment horizontal="left"/>
    </xf>
    <xf numFmtId="2" fontId="3" fillId="0" borderId="2" xfId="18" applyNumberFormat="1" applyFont="1" applyFill="1" applyBorder="1" applyAlignment="1">
      <alignment horizontal="left"/>
    </xf>
    <xf numFmtId="2" fontId="3" fillId="0" borderId="2" xfId="68" applyNumberFormat="1" applyFont="1" applyBorder="1" applyAlignment="1">
      <alignment horizontal="left"/>
    </xf>
    <xf numFmtId="2" fontId="3" fillId="0" borderId="2" xfId="16" applyNumberFormat="1" applyFont="1" applyFill="1" applyBorder="1" applyAlignment="1">
      <alignment horizontal="left"/>
    </xf>
    <xf numFmtId="0" fontId="3" fillId="0" borderId="2" xfId="68" applyFont="1" applyFill="1" applyBorder="1" applyAlignment="1">
      <alignment horizontal="left"/>
    </xf>
    <xf numFmtId="10" fontId="3" fillId="0" borderId="2" xfId="68" applyNumberFormat="1" applyFont="1" applyBorder="1" applyAlignment="1">
      <alignment horizontal="left"/>
    </xf>
    <xf numFmtId="0" fontId="8" fillId="0" borderId="0" xfId="68" applyFont="1" applyAlignment="1">
      <alignment horizontal="left"/>
    </xf>
    <xf numFmtId="0" fontId="3" fillId="0" borderId="0" xfId="56" applyFont="1"/>
    <xf numFmtId="0" fontId="2" fillId="0" borderId="0" xfId="56" applyFont="1"/>
    <xf numFmtId="0" fontId="8" fillId="0" borderId="0" xfId="56" applyFont="1"/>
    <xf numFmtId="0" fontId="3" fillId="25" borderId="2" xfId="15" applyFont="1" applyFill="1" applyBorder="1" applyAlignment="1"/>
    <xf numFmtId="0" fontId="3" fillId="25" borderId="2" xfId="15" applyFont="1" applyFill="1" applyBorder="1" applyAlignment="1">
      <alignment horizontal="left"/>
    </xf>
    <xf numFmtId="14" fontId="3" fillId="0" borderId="2" xfId="15" applyNumberFormat="1" applyFont="1" applyFill="1" applyBorder="1" applyAlignment="1">
      <alignment horizontal="right"/>
    </xf>
    <xf numFmtId="4" fontId="3" fillId="0" borderId="2" xfId="15" applyNumberFormat="1" applyFont="1" applyFill="1" applyBorder="1" applyAlignment="1">
      <alignment horizontal="right"/>
    </xf>
    <xf numFmtId="2" fontId="3" fillId="0" borderId="2" xfId="56" applyNumberFormat="1" applyFont="1" applyBorder="1"/>
    <xf numFmtId="0" fontId="3" fillId="0" borderId="2" xfId="56" applyFont="1" applyBorder="1"/>
    <xf numFmtId="190" fontId="3" fillId="0" borderId="0" xfId="43" applyNumberFormat="1" applyFont="1" applyAlignment="1">
      <alignment horizontal="left"/>
    </xf>
    <xf numFmtId="4" fontId="3" fillId="0" borderId="0" xfId="43" applyNumberFormat="1" applyFont="1" applyAlignment="1">
      <alignment horizontal="right"/>
    </xf>
    <xf numFmtId="190" fontId="3" fillId="0" borderId="0" xfId="43" applyNumberFormat="1" applyFont="1"/>
    <xf numFmtId="0" fontId="3" fillId="0" borderId="0" xfId="43" applyFont="1" applyAlignment="1">
      <alignment horizontal="right"/>
    </xf>
    <xf numFmtId="190" fontId="3" fillId="0" borderId="0" xfId="43" applyNumberFormat="1" applyFont="1" applyAlignment="1">
      <alignment horizontal="right"/>
    </xf>
    <xf numFmtId="0" fontId="2" fillId="0" borderId="0" xfId="43" applyFont="1"/>
    <xf numFmtId="190" fontId="8" fillId="0" borderId="0" xfId="43" applyNumberFormat="1" applyFont="1" applyAlignment="1">
      <alignment horizontal="left"/>
    </xf>
    <xf numFmtId="190" fontId="3" fillId="0" borderId="2" xfId="43" applyNumberFormat="1" applyFont="1" applyBorder="1" applyAlignment="1">
      <alignment horizontal="left"/>
    </xf>
    <xf numFmtId="4" fontId="3" fillId="0" borderId="2" xfId="43" applyNumberFormat="1" applyFont="1" applyBorder="1" applyAlignment="1">
      <alignment horizontal="right"/>
    </xf>
    <xf numFmtId="190" fontId="3" fillId="0" borderId="2" xfId="9" applyNumberFormat="1" applyFont="1" applyFill="1" applyBorder="1" applyAlignment="1">
      <alignment horizontal="left" wrapText="1"/>
    </xf>
    <xf numFmtId="4" fontId="3" fillId="0" borderId="2" xfId="9" applyNumberFormat="1" applyFont="1" applyFill="1" applyBorder="1" applyAlignment="1">
      <alignment horizontal="right" wrapText="1"/>
    </xf>
    <xf numFmtId="193" fontId="3" fillId="0" borderId="2" xfId="9" applyNumberFormat="1" applyFont="1" applyFill="1" applyBorder="1" applyAlignment="1">
      <alignment horizontal="right" wrapText="1"/>
    </xf>
    <xf numFmtId="4" fontId="3" fillId="0" borderId="2" xfId="8" applyNumberFormat="1" applyFont="1" applyBorder="1" applyAlignment="1">
      <alignment horizontal="right"/>
    </xf>
    <xf numFmtId="190" fontId="3" fillId="0" borderId="2" xfId="8" applyNumberFormat="1" applyFont="1" applyBorder="1" applyAlignment="1">
      <alignment horizontal="left"/>
    </xf>
    <xf numFmtId="17" fontId="3" fillId="0" borderId="2" xfId="43" applyNumberFormat="1" applyFont="1" applyFill="1" applyBorder="1"/>
    <xf numFmtId="3" fontId="3" fillId="0" borderId="2" xfId="43" applyNumberFormat="1" applyFont="1" applyFill="1" applyBorder="1"/>
    <xf numFmtId="175" fontId="3" fillId="0" borderId="2" xfId="43" applyNumberFormat="1" applyFont="1" applyFill="1" applyBorder="1"/>
    <xf numFmtId="0" fontId="34" fillId="0" borderId="0" xfId="43" applyFont="1"/>
    <xf numFmtId="10" fontId="3" fillId="0" borderId="2" xfId="43" applyNumberFormat="1" applyFont="1" applyFill="1" applyBorder="1" applyAlignment="1">
      <alignment horizontal="center"/>
    </xf>
    <xf numFmtId="0" fontId="2" fillId="0" borderId="0" xfId="47" applyFont="1" applyAlignment="1">
      <alignment horizontal="left"/>
    </xf>
    <xf numFmtId="14" fontId="3" fillId="0" borderId="2" xfId="47" applyNumberFormat="1" applyFont="1" applyFill="1" applyBorder="1" applyAlignment="1">
      <alignment horizontal="right" wrapText="1"/>
    </xf>
    <xf numFmtId="14" fontId="3" fillId="0" borderId="2" xfId="17" applyNumberFormat="1" applyFont="1" applyFill="1" applyBorder="1" applyAlignment="1">
      <alignment horizontal="right" wrapText="1"/>
    </xf>
    <xf numFmtId="3" fontId="3" fillId="0" borderId="0" xfId="47" applyNumberFormat="1" applyFont="1"/>
    <xf numFmtId="3" fontId="13" fillId="0" borderId="2" xfId="47" applyNumberFormat="1" applyFont="1" applyFill="1" applyBorder="1" applyAlignment="1">
      <alignment horizontal="left"/>
    </xf>
    <xf numFmtId="3" fontId="3" fillId="0" borderId="2" xfId="47" applyNumberFormat="1" applyFont="1" applyBorder="1" applyAlignment="1">
      <alignment horizontal="right" wrapText="1"/>
    </xf>
    <xf numFmtId="3" fontId="3" fillId="0" borderId="2" xfId="47" applyNumberFormat="1" applyFont="1" applyFill="1" applyBorder="1"/>
    <xf numFmtId="3" fontId="3" fillId="0" borderId="2" xfId="47" applyNumberFormat="1" applyFont="1" applyBorder="1"/>
    <xf numFmtId="3" fontId="3" fillId="0" borderId="2" xfId="14" applyNumberFormat="1" applyFont="1" applyFill="1" applyBorder="1" applyAlignment="1">
      <alignment horizontal="right"/>
    </xf>
    <xf numFmtId="3" fontId="3" fillId="0" borderId="0" xfId="47" applyNumberFormat="1" applyFont="1" applyBorder="1"/>
    <xf numFmtId="0" fontId="2" fillId="0" borderId="0" xfId="47" applyFont="1"/>
    <xf numFmtId="0" fontId="2" fillId="0" borderId="2" xfId="47" applyFont="1" applyBorder="1"/>
    <xf numFmtId="14" fontId="2" fillId="0" borderId="2" xfId="47" applyNumberFormat="1" applyFont="1" applyFill="1" applyBorder="1" applyAlignment="1">
      <alignment horizontal="right" wrapText="1"/>
    </xf>
    <xf numFmtId="14" fontId="2" fillId="0" borderId="2" xfId="17" applyNumberFormat="1" applyFont="1" applyFill="1" applyBorder="1" applyAlignment="1">
      <alignment horizontal="right" wrapText="1"/>
    </xf>
    <xf numFmtId="175" fontId="3" fillId="0" borderId="0" xfId="47" applyNumberFormat="1" applyFont="1"/>
    <xf numFmtId="3" fontId="3" fillId="0" borderId="2" xfId="47" applyNumberFormat="1" applyFont="1" applyFill="1" applyBorder="1" applyAlignment="1">
      <alignment horizontal="right"/>
    </xf>
    <xf numFmtId="175" fontId="3" fillId="0" borderId="2" xfId="47" applyNumberFormat="1" applyFont="1" applyFill="1" applyBorder="1" applyAlignment="1">
      <alignment horizontal="left"/>
    </xf>
    <xf numFmtId="0" fontId="2" fillId="0" borderId="2" xfId="47" applyFont="1" applyBorder="1" applyAlignment="1">
      <alignment horizontal="left"/>
    </xf>
    <xf numFmtId="2" fontId="3" fillId="0" borderId="2" xfId="12" applyNumberFormat="1" applyFont="1" applyFill="1" applyBorder="1"/>
    <xf numFmtId="2" fontId="3" fillId="0" borderId="2" xfId="47" applyNumberFormat="1" applyFont="1" applyBorder="1"/>
    <xf numFmtId="190" fontId="3" fillId="0" borderId="0" xfId="47" applyNumberFormat="1" applyFont="1" applyAlignment="1">
      <alignment horizontal="left"/>
    </xf>
    <xf numFmtId="4" fontId="3" fillId="0" borderId="0" xfId="47" applyNumberFormat="1" applyFont="1" applyAlignment="1">
      <alignment horizontal="right"/>
    </xf>
    <xf numFmtId="0" fontId="3" fillId="0" borderId="0" xfId="47" applyFont="1" applyAlignment="1">
      <alignment horizontal="right"/>
    </xf>
    <xf numFmtId="4" fontId="3" fillId="0" borderId="0" xfId="47" applyNumberFormat="1" applyFont="1" applyBorder="1" applyAlignment="1">
      <alignment horizontal="right"/>
    </xf>
    <xf numFmtId="0" fontId="3" fillId="0" borderId="0" xfId="47" applyFont="1" applyBorder="1" applyAlignment="1">
      <alignment horizontal="right"/>
    </xf>
    <xf numFmtId="190" fontId="2" fillId="0" borderId="0" xfId="47" applyNumberFormat="1" applyFont="1" applyBorder="1" applyAlignment="1">
      <alignment horizontal="left"/>
    </xf>
    <xf numFmtId="190" fontId="3" fillId="25" borderId="2" xfId="14" applyNumberFormat="1" applyFont="1" applyFill="1" applyBorder="1" applyAlignment="1">
      <alignment horizontal="left"/>
    </xf>
    <xf numFmtId="0" fontId="3" fillId="25" borderId="2" xfId="47" applyFont="1" applyFill="1" applyBorder="1" applyAlignment="1">
      <alignment horizontal="right"/>
    </xf>
    <xf numFmtId="0" fontId="3" fillId="25" borderId="2" xfId="14" applyFont="1" applyFill="1" applyBorder="1" applyAlignment="1">
      <alignment horizontal="right"/>
    </xf>
    <xf numFmtId="190" fontId="3" fillId="0" borderId="2" xfId="47" applyNumberFormat="1" applyFont="1" applyBorder="1" applyAlignment="1">
      <alignment horizontal="left"/>
    </xf>
    <xf numFmtId="4" fontId="3" fillId="0" borderId="2" xfId="47" applyNumberFormat="1" applyFont="1" applyBorder="1" applyAlignment="1">
      <alignment horizontal="right"/>
    </xf>
    <xf numFmtId="2" fontId="3" fillId="0" borderId="2" xfId="47" applyNumberFormat="1" applyFont="1" applyBorder="1" applyAlignment="1">
      <alignment horizontal="right"/>
    </xf>
    <xf numFmtId="190" fontId="3" fillId="0" borderId="2" xfId="10" applyNumberFormat="1" applyFont="1" applyFill="1" applyBorder="1" applyAlignment="1">
      <alignment horizontal="left" wrapText="1"/>
    </xf>
    <xf numFmtId="4" fontId="3" fillId="0" borderId="2" xfId="10" applyNumberFormat="1" applyFont="1" applyFill="1" applyBorder="1" applyAlignment="1">
      <alignment horizontal="right" wrapText="1"/>
    </xf>
    <xf numFmtId="4" fontId="3" fillId="0" borderId="2" xfId="11" applyNumberFormat="1" applyFont="1" applyBorder="1" applyAlignment="1">
      <alignment horizontal="right"/>
    </xf>
    <xf numFmtId="2" fontId="3" fillId="0" borderId="2" xfId="11" applyNumberFormat="1" applyFont="1" applyBorder="1" applyAlignment="1">
      <alignment horizontal="right"/>
    </xf>
    <xf numFmtId="190" fontId="3" fillId="0" borderId="2" xfId="11" applyNumberFormat="1" applyFont="1" applyBorder="1" applyAlignment="1">
      <alignment horizontal="left"/>
    </xf>
    <xf numFmtId="0" fontId="3" fillId="0" borderId="0" xfId="47" applyFont="1" applyFill="1"/>
    <xf numFmtId="0" fontId="2" fillId="0" borderId="0" xfId="47" applyFont="1" applyFill="1" applyAlignment="1">
      <alignment horizontal="left"/>
    </xf>
    <xf numFmtId="0" fontId="3" fillId="0" borderId="0" xfId="47" applyFont="1" applyFill="1" applyAlignment="1">
      <alignment horizontal="center"/>
    </xf>
    <xf numFmtId="0" fontId="33" fillId="0" borderId="0" xfId="47" applyFont="1" applyFill="1" applyAlignment="1">
      <alignment horizontal="center"/>
    </xf>
    <xf numFmtId="0" fontId="8" fillId="0" borderId="0" xfId="47" applyFont="1" applyFill="1"/>
    <xf numFmtId="0" fontId="3" fillId="0" borderId="2" xfId="47" applyFont="1" applyFill="1" applyBorder="1" applyAlignment="1">
      <alignment horizontal="center"/>
    </xf>
    <xf numFmtId="14" fontId="3" fillId="0" borderId="2" xfId="47" applyNumberFormat="1" applyFont="1" applyFill="1" applyBorder="1"/>
    <xf numFmtId="0" fontId="2" fillId="0" borderId="2" xfId="47" applyFont="1" applyFill="1" applyBorder="1" applyAlignment="1">
      <alignment wrapText="1"/>
    </xf>
    <xf numFmtId="0" fontId="3" fillId="0" borderId="0" xfId="17" applyFont="1"/>
    <xf numFmtId="0" fontId="3" fillId="0" borderId="0" xfId="17" applyFont="1" applyBorder="1"/>
    <xf numFmtId="0" fontId="3" fillId="0" borderId="2" xfId="17" applyFont="1" applyBorder="1" applyAlignment="1">
      <alignment wrapText="1"/>
    </xf>
    <xf numFmtId="0" fontId="3" fillId="0" borderId="2" xfId="17" applyFont="1" applyBorder="1" applyAlignment="1"/>
    <xf numFmtId="208" fontId="3" fillId="0" borderId="2" xfId="47" applyNumberFormat="1" applyFont="1" applyBorder="1" applyAlignment="1">
      <alignment horizontal="right" wrapText="1"/>
    </xf>
    <xf numFmtId="2" fontId="3" fillId="0" borderId="2" xfId="17" applyNumberFormat="1" applyFont="1" applyBorder="1" applyAlignment="1">
      <alignment horizontal="right" wrapText="1"/>
    </xf>
    <xf numFmtId="2" fontId="3" fillId="0" borderId="2" xfId="17" applyNumberFormat="1" applyFont="1" applyFill="1" applyBorder="1" applyAlignment="1">
      <alignment horizontal="right" wrapText="1"/>
    </xf>
    <xf numFmtId="0" fontId="3" fillId="0" borderId="0" xfId="7" applyFont="1"/>
    <xf numFmtId="0" fontId="3" fillId="0" borderId="2" xfId="47" applyFont="1" applyFill="1" applyBorder="1" applyAlignment="1">
      <alignment horizontal="right" wrapText="1"/>
    </xf>
    <xf numFmtId="175" fontId="3" fillId="0" borderId="2" xfId="47" applyNumberFormat="1" applyFont="1" applyBorder="1" applyAlignment="1">
      <alignment horizontal="right" wrapText="1"/>
    </xf>
    <xf numFmtId="0" fontId="3" fillId="0" borderId="2" xfId="7" applyFont="1" applyBorder="1"/>
    <xf numFmtId="3" fontId="3" fillId="0" borderId="2" xfId="7" applyNumberFormat="1" applyFont="1" applyBorder="1"/>
    <xf numFmtId="0" fontId="3" fillId="0" borderId="0" xfId="7" applyFont="1" applyBorder="1"/>
    <xf numFmtId="0" fontId="3" fillId="0" borderId="2" xfId="47" applyFont="1" applyFill="1" applyBorder="1" applyAlignment="1">
      <alignment horizontal="center" vertical="center" wrapText="1"/>
    </xf>
    <xf numFmtId="0" fontId="2" fillId="0" borderId="0" xfId="47" applyFont="1" applyFill="1" applyBorder="1"/>
    <xf numFmtId="9" fontId="3" fillId="0" borderId="2" xfId="47" applyNumberFormat="1" applyFont="1" applyFill="1" applyBorder="1"/>
    <xf numFmtId="0" fontId="3" fillId="0" borderId="0" xfId="47" applyFont="1" applyFill="1" applyBorder="1"/>
    <xf numFmtId="175" fontId="3" fillId="0" borderId="2" xfId="14" applyNumberFormat="1" applyFont="1" applyFill="1" applyBorder="1" applyAlignment="1">
      <alignment horizontal="right" wrapText="1"/>
    </xf>
    <xf numFmtId="175" fontId="3" fillId="0" borderId="2" xfId="57" applyNumberFormat="1" applyFont="1" applyFill="1" applyBorder="1" applyAlignment="1">
      <alignment horizontal="right" wrapText="1"/>
    </xf>
    <xf numFmtId="175" fontId="3" fillId="0" borderId="2" xfId="47" applyNumberFormat="1" applyFont="1" applyFill="1" applyBorder="1"/>
    <xf numFmtId="4" fontId="3" fillId="0" borderId="2" xfId="57" applyNumberFormat="1" applyFont="1" applyFill="1" applyBorder="1" applyAlignment="1">
      <alignment horizontal="right" wrapText="1"/>
    </xf>
    <xf numFmtId="175" fontId="3" fillId="0" borderId="36" xfId="57" applyNumberFormat="1" applyFont="1" applyFill="1" applyBorder="1" applyAlignment="1">
      <alignment horizontal="right" wrapText="1"/>
    </xf>
    <xf numFmtId="175" fontId="3" fillId="0" borderId="36" xfId="47" applyNumberFormat="1" applyFont="1" applyFill="1" applyBorder="1"/>
    <xf numFmtId="0" fontId="2" fillId="0" borderId="36" xfId="47" applyFont="1" applyBorder="1"/>
    <xf numFmtId="0" fontId="2" fillId="0" borderId="0" xfId="47" applyFont="1" applyBorder="1"/>
    <xf numFmtId="0" fontId="2" fillId="23" borderId="2" xfId="78" applyFont="1" applyFill="1" applyBorder="1" applyAlignment="1">
      <alignment horizontal="left" wrapText="1"/>
    </xf>
    <xf numFmtId="0" fontId="2" fillId="0" borderId="2" xfId="46" applyFont="1" applyFill="1" applyBorder="1"/>
    <xf numFmtId="17" fontId="2" fillId="0" borderId="2" xfId="46" applyNumberFormat="1" applyFont="1" applyFill="1" applyBorder="1" applyAlignment="1">
      <alignment horizontal="center"/>
    </xf>
    <xf numFmtId="0" fontId="2" fillId="0" borderId="0" xfId="46" applyFont="1" applyBorder="1"/>
    <xf numFmtId="219" fontId="2" fillId="0" borderId="0" xfId="44" applyNumberFormat="1" applyFont="1" applyBorder="1"/>
    <xf numFmtId="219" fontId="2" fillId="0" borderId="2" xfId="44" applyNumberFormat="1" applyFont="1" applyBorder="1"/>
    <xf numFmtId="3" fontId="3" fillId="0" borderId="0" xfId="65" applyNumberFormat="1" applyFont="1" applyFill="1"/>
    <xf numFmtId="0" fontId="36" fillId="0" borderId="0" xfId="0" applyFont="1" applyAlignment="1">
      <alignment horizontal="right"/>
    </xf>
    <xf numFmtId="2" fontId="36" fillId="0" borderId="2" xfId="0" applyNumberFormat="1" applyFont="1" applyFill="1" applyBorder="1"/>
    <xf numFmtId="0" fontId="2" fillId="0" borderId="2" xfId="0" applyFont="1" applyBorder="1"/>
    <xf numFmtId="0" fontId="2" fillId="0" borderId="2" xfId="0" applyFont="1" applyFill="1" applyBorder="1" applyAlignment="1">
      <alignment wrapText="1"/>
    </xf>
    <xf numFmtId="0" fontId="3" fillId="0" borderId="84" xfId="0" applyFont="1" applyBorder="1" applyAlignment="1">
      <alignment horizontal="right"/>
    </xf>
    <xf numFmtId="0" fontId="11" fillId="0" borderId="0" xfId="62" applyFont="1"/>
    <xf numFmtId="0" fontId="2" fillId="0" borderId="0" xfId="0" applyFont="1" applyAlignment="1"/>
    <xf numFmtId="49" fontId="3" fillId="0" borderId="2" xfId="75" applyNumberFormat="1" applyBorder="1"/>
    <xf numFmtId="175" fontId="2" fillId="0" borderId="0" xfId="0" applyNumberFormat="1" applyFont="1" applyFill="1" applyBorder="1"/>
    <xf numFmtId="0" fontId="34" fillId="0" borderId="0" xfId="0" applyFont="1" applyFill="1" applyBorder="1"/>
    <xf numFmtId="0" fontId="6" fillId="0" borderId="70" xfId="0" applyFont="1" applyBorder="1" applyAlignment="1">
      <alignment horizontal="center" vertical="top" wrapText="1"/>
    </xf>
    <xf numFmtId="0" fontId="6" fillId="0" borderId="40" xfId="0" applyFont="1" applyBorder="1" applyAlignment="1">
      <alignment horizontal="center" vertical="top" wrapText="1"/>
    </xf>
    <xf numFmtId="0" fontId="43" fillId="29" borderId="31" xfId="0" applyFont="1" applyFill="1" applyBorder="1" applyAlignment="1">
      <alignment vertical="top" wrapText="1"/>
    </xf>
    <xf numFmtId="0" fontId="43" fillId="29" borderId="21" xfId="0" applyFont="1" applyFill="1" applyBorder="1" applyAlignment="1">
      <alignment vertical="top" wrapText="1"/>
    </xf>
    <xf numFmtId="0" fontId="44" fillId="0" borderId="47" xfId="0" applyFont="1" applyBorder="1" applyAlignment="1">
      <alignment vertical="top" wrapText="1"/>
    </xf>
    <xf numFmtId="0" fontId="44" fillId="0" borderId="22" xfId="0" applyFont="1" applyBorder="1" applyAlignment="1">
      <alignment vertical="top" wrapText="1"/>
    </xf>
    <xf numFmtId="0" fontId="44" fillId="0" borderId="83" xfId="0" applyFont="1" applyBorder="1" applyAlignment="1">
      <alignment vertical="top" wrapText="1"/>
    </xf>
    <xf numFmtId="0" fontId="10" fillId="0" borderId="14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63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" fillId="25" borderId="70" xfId="62" applyFont="1" applyFill="1" applyBorder="1" applyAlignment="1">
      <alignment horizontal="left" wrapText="1"/>
    </xf>
    <xf numFmtId="0" fontId="11" fillId="25" borderId="67" xfId="62" applyFill="1" applyBorder="1" applyAlignment="1"/>
    <xf numFmtId="0" fontId="11" fillId="25" borderId="40" xfId="62" applyFill="1" applyBorder="1" applyAlignment="1"/>
    <xf numFmtId="0" fontId="0" fillId="0" borderId="0" xfId="0" applyAlignment="1">
      <alignment wrapText="1"/>
    </xf>
    <xf numFmtId="0" fontId="76" fillId="16" borderId="31" xfId="45" applyFont="1" applyFill="1" applyBorder="1" applyAlignment="1">
      <alignment horizontal="center" wrapText="1"/>
    </xf>
    <xf numFmtId="0" fontId="76" fillId="16" borderId="32" xfId="45" applyFont="1" applyFill="1" applyBorder="1" applyAlignment="1">
      <alignment horizontal="center" wrapText="1"/>
    </xf>
    <xf numFmtId="0" fontId="76" fillId="16" borderId="85" xfId="45" applyFont="1" applyFill="1" applyBorder="1" applyAlignment="1">
      <alignment horizontal="center" wrapText="1"/>
    </xf>
    <xf numFmtId="0" fontId="76" fillId="16" borderId="35" xfId="45" applyFont="1" applyFill="1" applyBorder="1" applyAlignment="1">
      <alignment horizontal="center" wrapText="1"/>
    </xf>
    <xf numFmtId="0" fontId="76" fillId="16" borderId="36" xfId="45" applyFont="1" applyFill="1" applyBorder="1" applyAlignment="1">
      <alignment horizontal="center" wrapText="1"/>
    </xf>
    <xf numFmtId="0" fontId="76" fillId="16" borderId="87" xfId="45" applyFont="1" applyFill="1" applyBorder="1" applyAlignment="1">
      <alignment horizontal="center" wrapText="1"/>
    </xf>
    <xf numFmtId="0" fontId="56" fillId="0" borderId="47" xfId="45" applyFont="1" applyBorder="1" applyAlignment="1">
      <alignment wrapText="1"/>
    </xf>
    <xf numFmtId="0" fontId="56" fillId="0" borderId="22" xfId="45" applyFont="1" applyBorder="1" applyAlignment="1">
      <alignment wrapText="1"/>
    </xf>
    <xf numFmtId="0" fontId="73" fillId="0" borderId="31" xfId="45" applyFont="1" applyBorder="1" applyAlignment="1">
      <alignment horizontal="center"/>
    </xf>
    <xf numFmtId="0" fontId="73" fillId="0" borderId="32" xfId="45" applyFont="1" applyBorder="1" applyAlignment="1">
      <alignment horizontal="center"/>
    </xf>
    <xf numFmtId="0" fontId="73" fillId="0" borderId="85" xfId="45" applyFont="1" applyBorder="1" applyAlignment="1">
      <alignment horizontal="center"/>
    </xf>
    <xf numFmtId="0" fontId="73" fillId="0" borderId="86" xfId="45" applyFont="1" applyBorder="1" applyAlignment="1">
      <alignment horizontal="center"/>
    </xf>
    <xf numFmtId="0" fontId="3" fillId="26" borderId="47" xfId="45" applyFont="1" applyFill="1" applyBorder="1" applyAlignment="1">
      <alignment horizontal="center"/>
    </xf>
    <xf numFmtId="0" fontId="3" fillId="26" borderId="22" xfId="45" applyFont="1" applyFill="1" applyBorder="1" applyAlignment="1">
      <alignment horizontal="center"/>
    </xf>
    <xf numFmtId="0" fontId="6" fillId="26" borderId="47" xfId="45" applyFont="1" applyFill="1" applyBorder="1" applyAlignment="1">
      <alignment horizontal="center" wrapText="1"/>
    </xf>
    <xf numFmtId="0" fontId="6" fillId="26" borderId="22" xfId="45" applyFont="1" applyFill="1" applyBorder="1" applyAlignment="1">
      <alignment horizontal="center" wrapText="1"/>
    </xf>
    <xf numFmtId="0" fontId="3" fillId="26" borderId="31" xfId="45" applyFont="1" applyFill="1" applyBorder="1" applyAlignment="1">
      <alignment horizontal="center"/>
    </xf>
    <xf numFmtId="0" fontId="3" fillId="26" borderId="21" xfId="45" applyFont="1" applyFill="1" applyBorder="1" applyAlignment="1">
      <alignment horizontal="center"/>
    </xf>
    <xf numFmtId="3" fontId="8" fillId="0" borderId="47" xfId="45" applyNumberFormat="1" applyFont="1" applyBorder="1" applyAlignment="1">
      <alignment horizontal="right"/>
    </xf>
    <xf numFmtId="3" fontId="8" fillId="0" borderId="22" xfId="45" applyNumberFormat="1" applyFont="1" applyBorder="1" applyAlignment="1">
      <alignment horizontal="right"/>
    </xf>
    <xf numFmtId="0" fontId="8" fillId="25" borderId="47" xfId="45" applyFont="1" applyFill="1" applyBorder="1"/>
    <xf numFmtId="0" fontId="8" fillId="25" borderId="22" xfId="45" applyFont="1" applyFill="1" applyBorder="1"/>
    <xf numFmtId="0" fontId="3" fillId="0" borderId="37" xfId="45" applyFont="1" applyBorder="1" applyAlignment="1">
      <alignment wrapText="1"/>
    </xf>
    <xf numFmtId="0" fontId="3" fillId="0" borderId="0" xfId="45" applyFont="1"/>
    <xf numFmtId="0" fontId="78" fillId="0" borderId="32" xfId="45" applyFont="1" applyBorder="1"/>
    <xf numFmtId="17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4" fillId="0" borderId="0" xfId="0" applyFont="1" applyAlignment="1">
      <alignment horizontal="justify"/>
    </xf>
    <xf numFmtId="0" fontId="3" fillId="0" borderId="0" xfId="0" applyFont="1" applyAlignment="1"/>
    <xf numFmtId="0" fontId="2" fillId="0" borderId="70" xfId="46" applyFont="1" applyBorder="1" applyAlignment="1">
      <alignment horizontal="center"/>
    </xf>
    <xf numFmtId="0" fontId="2" fillId="0" borderId="67" xfId="46" applyFont="1" applyBorder="1" applyAlignment="1">
      <alignment horizontal="center"/>
    </xf>
    <xf numFmtId="0" fontId="2" fillId="0" borderId="40" xfId="46" applyFont="1" applyBorder="1" applyAlignment="1">
      <alignment horizontal="center"/>
    </xf>
    <xf numFmtId="0" fontId="3" fillId="0" borderId="2" xfId="46" applyFont="1" applyBorder="1" applyAlignment="1">
      <alignment horizontal="center"/>
    </xf>
    <xf numFmtId="0" fontId="2" fillId="0" borderId="2" xfId="46" applyFont="1" applyBorder="1" applyAlignment="1">
      <alignment horizontal="center" wrapText="1"/>
    </xf>
    <xf numFmtId="0" fontId="2" fillId="0" borderId="2" xfId="90" applyNumberFormat="1" applyFont="1" applyFill="1" applyBorder="1" applyAlignment="1" applyProtection="1">
      <alignment horizontal="center"/>
      <protection locked="0"/>
    </xf>
    <xf numFmtId="0" fontId="2" fillId="0" borderId="2" xfId="46" applyFont="1" applyBorder="1" applyAlignment="1">
      <alignment horizontal="center"/>
    </xf>
    <xf numFmtId="0" fontId="3" fillId="0" borderId="70" xfId="46" applyFont="1" applyBorder="1" applyAlignment="1">
      <alignment horizontal="center" wrapText="1"/>
    </xf>
    <xf numFmtId="0" fontId="3" fillId="0" borderId="67" xfId="46" applyFont="1" applyBorder="1" applyAlignment="1">
      <alignment horizontal="center" wrapText="1"/>
    </xf>
    <xf numFmtId="0" fontId="3" fillId="0" borderId="40" xfId="46" applyFont="1" applyBorder="1" applyAlignment="1">
      <alignment horizontal="center" wrapText="1"/>
    </xf>
    <xf numFmtId="0" fontId="3" fillId="0" borderId="70" xfId="46" applyFont="1" applyBorder="1" applyAlignment="1">
      <alignment horizontal="center"/>
    </xf>
    <xf numFmtId="0" fontId="3" fillId="0" borderId="67" xfId="46" applyFont="1" applyBorder="1" applyAlignment="1">
      <alignment horizontal="center"/>
    </xf>
    <xf numFmtId="0" fontId="3" fillId="0" borderId="40" xfId="46" applyFont="1" applyBorder="1" applyAlignment="1">
      <alignment horizontal="center"/>
    </xf>
    <xf numFmtId="0" fontId="3" fillId="0" borderId="70" xfId="58" applyFont="1" applyBorder="1" applyAlignment="1">
      <alignment horizontal="center"/>
    </xf>
    <xf numFmtId="0" fontId="3" fillId="0" borderId="67" xfId="58" applyFont="1" applyBorder="1" applyAlignment="1">
      <alignment horizontal="center"/>
    </xf>
    <xf numFmtId="0" fontId="3" fillId="0" borderId="40" xfId="58" applyFont="1" applyBorder="1" applyAlignment="1">
      <alignment horizontal="center"/>
    </xf>
    <xf numFmtId="0" fontId="3" fillId="0" borderId="2" xfId="58" applyFont="1" applyFill="1" applyBorder="1" applyAlignment="1">
      <alignment horizontal="center"/>
    </xf>
    <xf numFmtId="4" fontId="2" fillId="0" borderId="2" xfId="19" applyNumberFormat="1" applyFont="1" applyFill="1" applyBorder="1" applyAlignment="1">
      <alignment horizontal="right" wrapText="1"/>
    </xf>
    <xf numFmtId="190" fontId="2" fillId="0" borderId="2" xfId="13" applyNumberFormat="1" applyFont="1" applyFill="1" applyBorder="1" applyAlignment="1">
      <alignment horizontal="left" wrapText="1"/>
    </xf>
    <xf numFmtId="190" fontId="3" fillId="0" borderId="2" xfId="14" applyNumberFormat="1" applyFont="1" applyFill="1" applyBorder="1" applyAlignment="1">
      <alignment horizontal="left" wrapText="1"/>
    </xf>
    <xf numFmtId="4" fontId="3" fillId="0" borderId="2" xfId="14" applyNumberFormat="1" applyFont="1" applyFill="1" applyBorder="1" applyAlignment="1">
      <alignment horizontal="right" wrapText="1"/>
    </xf>
    <xf numFmtId="0" fontId="3" fillId="0" borderId="2" xfId="47" applyFont="1" applyBorder="1" applyAlignment="1">
      <alignment horizontal="right"/>
    </xf>
    <xf numFmtId="0" fontId="3" fillId="0" borderId="2" xfId="14" applyFont="1" applyFill="1" applyBorder="1" applyAlignment="1">
      <alignment horizontal="right" wrapText="1"/>
    </xf>
    <xf numFmtId="0" fontId="2" fillId="0" borderId="0" xfId="59" applyFont="1" applyAlignment="1">
      <alignment horizontal="center" vertical="center"/>
    </xf>
    <xf numFmtId="0" fontId="2" fillId="0" borderId="0" xfId="50" applyFont="1" applyAlignment="1">
      <alignment horizontal="center"/>
    </xf>
    <xf numFmtId="0" fontId="2" fillId="0" borderId="0" xfId="59" applyFont="1" applyFill="1" applyAlignment="1">
      <alignment horizontal="left"/>
    </xf>
    <xf numFmtId="0" fontId="2" fillId="0" borderId="0" xfId="50" applyFont="1" applyAlignment="1">
      <alignment horizontal="left" wrapText="1"/>
    </xf>
    <xf numFmtId="0" fontId="2" fillId="0" borderId="0" xfId="50" applyFont="1" applyAlignment="1">
      <alignment horizontal="left"/>
    </xf>
    <xf numFmtId="0" fontId="2" fillId="0" borderId="47" xfId="50" applyFont="1" applyBorder="1" applyAlignment="1">
      <alignment horizontal="center" wrapText="1"/>
    </xf>
    <xf numFmtId="0" fontId="2" fillId="0" borderId="88" xfId="50" applyFont="1" applyBorder="1" applyAlignment="1">
      <alignment horizontal="center" wrapText="1"/>
    </xf>
    <xf numFmtId="0" fontId="2" fillId="0" borderId="22" xfId="50" applyFont="1" applyBorder="1" applyAlignment="1">
      <alignment horizontal="center" wrapText="1"/>
    </xf>
    <xf numFmtId="0" fontId="2" fillId="0" borderId="84" xfId="50" applyFont="1" applyBorder="1" applyAlignment="1">
      <alignment horizontal="center"/>
    </xf>
    <xf numFmtId="0" fontId="2" fillId="0" borderId="38" xfId="50" applyFont="1" applyBorder="1" applyAlignment="1">
      <alignment horizontal="center"/>
    </xf>
    <xf numFmtId="0" fontId="2" fillId="0" borderId="89" xfId="50" applyFont="1" applyBorder="1" applyAlignment="1">
      <alignment horizontal="center" wrapText="1"/>
    </xf>
    <xf numFmtId="0" fontId="2" fillId="0" borderId="60" xfId="50" applyFont="1" applyBorder="1" applyAlignment="1">
      <alignment horizontal="center" wrapText="1"/>
    </xf>
    <xf numFmtId="0" fontId="10" fillId="0" borderId="0" xfId="59" applyFont="1" applyAlignment="1">
      <alignment horizontal="left" wrapText="1"/>
    </xf>
    <xf numFmtId="0" fontId="2" fillId="0" borderId="0" xfId="61" applyFont="1" applyAlignment="1">
      <alignment horizontal="left"/>
    </xf>
    <xf numFmtId="0" fontId="2" fillId="0" borderId="36" xfId="50" applyFont="1" applyBorder="1" applyAlignment="1">
      <alignment horizontal="center"/>
    </xf>
    <xf numFmtId="0" fontId="2" fillId="0" borderId="32" xfId="59" applyFont="1" applyBorder="1" applyAlignment="1">
      <alignment horizontal="center"/>
    </xf>
    <xf numFmtId="0" fontId="2" fillId="0" borderId="0" xfId="51" applyFont="1" applyAlignment="1">
      <alignment horizontal="left"/>
    </xf>
    <xf numFmtId="0" fontId="3" fillId="0" borderId="0" xfId="51" applyFont="1" applyAlignment="1">
      <alignment horizontal="left"/>
    </xf>
    <xf numFmtId="0" fontId="2" fillId="0" borderId="0" xfId="51" applyFont="1" applyAlignment="1"/>
    <xf numFmtId="0" fontId="2" fillId="0" borderId="36" xfId="52" applyFont="1" applyBorder="1" applyAlignment="1">
      <alignment horizontal="center"/>
    </xf>
    <xf numFmtId="0" fontId="70" fillId="0" borderId="0" xfId="52" applyFont="1" applyFill="1" applyAlignment="1">
      <alignment horizontal="center" wrapText="1" shrinkToFit="1"/>
    </xf>
    <xf numFmtId="0" fontId="70" fillId="0" borderId="0" xfId="75" applyFont="1" applyFill="1" applyAlignment="1">
      <alignment horizontal="center"/>
    </xf>
    <xf numFmtId="0" fontId="70" fillId="0" borderId="0" xfId="52" applyFont="1" applyBorder="1" applyAlignment="1">
      <alignment horizontal="center" wrapText="1" shrinkToFit="1"/>
    </xf>
    <xf numFmtId="0" fontId="70" fillId="0" borderId="0" xfId="75" applyFont="1" applyBorder="1" applyAlignment="1">
      <alignment horizontal="center"/>
    </xf>
    <xf numFmtId="0" fontId="3" fillId="0" borderId="0" xfId="60" applyFont="1"/>
    <xf numFmtId="0" fontId="2" fillId="0" borderId="90" xfId="60" applyFont="1" applyBorder="1" applyAlignment="1">
      <alignment horizontal="center" wrapText="1"/>
    </xf>
    <xf numFmtId="0" fontId="2" fillId="0" borderId="91" xfId="60" applyFont="1" applyBorder="1" applyAlignment="1">
      <alignment horizontal="center" wrapText="1"/>
    </xf>
    <xf numFmtId="0" fontId="2" fillId="0" borderId="76" xfId="60" applyFont="1" applyBorder="1" applyAlignment="1">
      <alignment horizontal="center" wrapText="1"/>
    </xf>
    <xf numFmtId="0" fontId="2" fillId="0" borderId="0" xfId="60" applyFont="1" applyAlignment="1">
      <alignment horizontal="left"/>
    </xf>
    <xf numFmtId="0" fontId="72" fillId="0" borderId="0" xfId="60" applyFont="1" applyAlignment="1">
      <alignment horizontal="left" wrapText="1"/>
    </xf>
    <xf numFmtId="0" fontId="72" fillId="0" borderId="91" xfId="60" applyFont="1" applyBorder="1" applyAlignment="1">
      <alignment horizontal="left" wrapText="1"/>
    </xf>
  </cellXfs>
  <cellStyles count="95">
    <cellStyle name="Comma_cb_t1-1E" xfId="1"/>
    <cellStyle name="kb" xfId="2"/>
    <cellStyle name="Normal_1. Currency" xfId="3"/>
    <cellStyle name="Normal_1. Currency_~3714921" xfId="4"/>
    <cellStyle name="Normál_212" xfId="5"/>
    <cellStyle name="Normal_Book1" xfId="6"/>
    <cellStyle name="Normal_Capitalization" xfId="7"/>
    <cellStyle name="Normal_Indicators_~3714921" xfId="8"/>
    <cellStyle name="Normal_Indicators_1_~3714921" xfId="9"/>
    <cellStyle name="Normal_Indicators_1_3.2. - рынок ценных бумаг" xfId="10"/>
    <cellStyle name="Normal_Indicators_3.2. - рынок ценных бумаг" xfId="11"/>
    <cellStyle name="Normal_LiqNB" xfId="12"/>
    <cellStyle name="Normal_Sheet1_~3714921" xfId="13"/>
    <cellStyle name="Normal_Sheet1_3.2. - рынок ценных бумаг" xfId="14"/>
    <cellStyle name="Normal_Sheet3_~3714921" xfId="15"/>
    <cellStyle name="Normal_Sheet8_~3714921" xfId="16"/>
    <cellStyle name="Normal_yeld" xfId="17"/>
    <cellStyle name="Normal_ГЦБ_прямое_1_~3714921" xfId="18"/>
    <cellStyle name="Normal_исходник_~3714921" xfId="19"/>
    <cellStyle name="Normal_НЦБ_авто_1_~3714921" xfId="20"/>
    <cellStyle name="normální_cross pracovní 7 ČERVENEC  2007" xfId="21"/>
    <cellStyle name="Number4DecimalStyle" xfId="22"/>
    <cellStyle name="Акцент1" xfId="23" builtinId="29" customBuiltin="1"/>
    <cellStyle name="Акцент2" xfId="24" builtinId="33" customBuiltin="1"/>
    <cellStyle name="Акцент3" xfId="25" builtinId="37" customBuiltin="1"/>
    <cellStyle name="Акцент4" xfId="26" builtinId="41" customBuiltin="1"/>
    <cellStyle name="Акцент5" xfId="27" builtinId="45" customBuiltin="1"/>
    <cellStyle name="Акцент6" xfId="28" builtinId="49" customBuiltin="1"/>
    <cellStyle name="Ввод " xfId="29" builtinId="20" customBuiltin="1"/>
    <cellStyle name="Виталий" xfId="30"/>
    <cellStyle name="Вывод" xfId="31" builtinId="21" customBuiltin="1"/>
    <cellStyle name="Вычисление" xfId="32" builtinId="22" customBuiltin="1"/>
    <cellStyle name="Гиперссылка" xfId="33" builtinId="8"/>
    <cellStyle name="Гиперссылка_2,3 - корпоративный сектор" xfId="34"/>
    <cellStyle name="Заголовок 1" xfId="35" builtinId="16" customBuiltin="1"/>
    <cellStyle name="Заголовок 2" xfId="36" builtinId="17" customBuiltin="1"/>
    <cellStyle name="Заголовок 3" xfId="37" builtinId="18" customBuiltin="1"/>
    <cellStyle name="Заголовок 4" xfId="38" builtinId="19" customBuiltin="1"/>
    <cellStyle name="Итог" xfId="39" builtinId="25" customBuiltin="1"/>
    <cellStyle name="Контрольная ячейка" xfId="40" builtinId="23" customBuiltin="1"/>
    <cellStyle name="Название" xfId="41" builtinId="15" customBuiltin="1"/>
    <cellStyle name="Нейтральный" xfId="42" builtinId="28" customBuiltin="1"/>
    <cellStyle name="Обычный" xfId="0" builtinId="0"/>
    <cellStyle name="Обычный_~3714921" xfId="43"/>
    <cellStyle name="Обычный_~6571162" xfId="44"/>
    <cellStyle name="Обычный_2,3 - корпоративный сектор" xfId="45"/>
    <cellStyle name="Обычный_2.5 - недвижимость" xfId="46"/>
    <cellStyle name="Обычный_3.2. - рынок ценных бумаг" xfId="47"/>
    <cellStyle name="Обычный_4.1.1." xfId="48"/>
    <cellStyle name="Обычный_4_Роль фин сектора1" xfId="49"/>
    <cellStyle name="Обычный_5_Банковский сектор" xfId="50"/>
    <cellStyle name="Обычный_6. Иные фианасовыйе институты" xfId="51"/>
    <cellStyle name="Обычный_6.2.  НПФ" xfId="52"/>
    <cellStyle name="Обычный_Bop_forecast" xfId="53"/>
    <cellStyle name="Обычный_Data1_~3714921" xfId="54"/>
    <cellStyle name="Обычный_MIS PF" xfId="55"/>
    <cellStyle name="Обычный_Repo_NBRK_~3714921" xfId="56"/>
    <cellStyle name="Обычный_Акции_3.2. - рынок ценных бумаг" xfId="57"/>
    <cellStyle name="Обычный_Валютный рынок" xfId="58"/>
    <cellStyle name="Обычный_Граф. и табл. 4 и 5 Институты фин.посредничества" xfId="59"/>
    <cellStyle name="Обычный_Граф. и табл. 7 Инфраструктура фин.рынка" xfId="60"/>
    <cellStyle name="Обычный_Граф. и табл.АИФУ и Стресс-тесты" xfId="61"/>
    <cellStyle name="Обычный_Графики 2.2" xfId="62"/>
    <cellStyle name="Обычный_Графики_макро_фин рынки" xfId="63"/>
    <cellStyle name="Обычный_Диаграммы М2;RM " xfId="64"/>
    <cellStyle name="Обычный_Динамика и Выполнение МРТ" xfId="65"/>
    <cellStyle name="Обычный_КД свод на две даты 33 банков" xfId="66"/>
    <cellStyle name="Обычный_КЛ_КР ФИЗ вход" xfId="67"/>
    <cellStyle name="Обычный_Копия Repo_NBRK_~3714921" xfId="68"/>
    <cellStyle name="Обычный_Лист1" xfId="69"/>
    <cellStyle name="Обычный_Лист2" xfId="70"/>
    <cellStyle name="Обычный_Лист3" xfId="71"/>
    <cellStyle name="Обычный_Лист3_Раздел 6" xfId="72"/>
    <cellStyle name="Обычный_ПП-GAP" xfId="73"/>
    <cellStyle name="Обычный_пруд ООиупа вых" xfId="74"/>
    <cellStyle name="Обычный_Раздел 6" xfId="75"/>
    <cellStyle name="Обычный_Сводная форма НБРК_ликвидность_2007_уточненная" xfId="76"/>
    <cellStyle name="Обычный_Структ. особ. эк-го роста" xfId="77"/>
    <cellStyle name="Обычный_Таблицы и диаграммы к Отчету о финансовой стабильности (2007)" xfId="78"/>
    <cellStyle name="Обычный_Черновой вариант" xfId="79"/>
    <cellStyle name="Плохой" xfId="80" builtinId="27" customBuiltin="1"/>
    <cellStyle name="Пояснение" xfId="81" builtinId="53" customBuiltin="1"/>
    <cellStyle name="Примечание" xfId="82" builtinId="10" customBuiltin="1"/>
    <cellStyle name="Процентный" xfId="83" builtinId="5"/>
    <cellStyle name="Связанная ячейка" xfId="84" builtinId="24" customBuiltin="1"/>
    <cellStyle name="Стиль 1" xfId="85"/>
    <cellStyle name="Текст предупреждения" xfId="86" builtinId="11" customBuiltin="1"/>
    <cellStyle name="Тысячи [0]_cчетаБР" xfId="87"/>
    <cellStyle name="Тысячи_cчетаБР" xfId="88"/>
    <cellStyle name="Финансовый" xfId="89" builtinId="3"/>
    <cellStyle name="Финансовый_2.5 - недвижимость" xfId="90"/>
    <cellStyle name="Финансовый_Лист2" xfId="91"/>
    <cellStyle name="Финансовый_Лист3" xfId="92"/>
    <cellStyle name="Хороший" xfId="93" builtinId="26" customBuiltin="1"/>
    <cellStyle name="標準_i104x_入力訂正84_入力訂正84_入力訂正84_入力訂正85_TMSシステム（２係用）" xfId="9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externalLink" Target="externalLinks/externalLink3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externalLink" Target="externalLinks/externalLink4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externalLink" Target="externalLinks/externalLink5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externalLink" Target="externalLinks/externalLink6.xml"/><Relationship Id="rId199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externalLink" Target="externalLinks/externalLink7.xml"/><Relationship Id="rId190" Type="http://schemas.openxmlformats.org/officeDocument/2006/relationships/externalLink" Target="externalLinks/externalLink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externalLink" Target="externalLinks/externalLink8.xml"/><Relationship Id="rId200" Type="http://schemas.openxmlformats.org/officeDocument/2006/relationships/calcChain" Target="calcChain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theme" Target="theme/theme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styles" Target="style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/Relationships>
</file>

<file path=xl/charts/_rels/chart2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56849169920061"/>
          <c:y val="5.364004744390357E-2"/>
          <c:w val="0.72707093966490943"/>
          <c:h val="0.67433202500907341"/>
        </c:manualLayout>
      </c:layout>
      <c:lineChart>
        <c:grouping val="standard"/>
        <c:varyColors val="0"/>
        <c:ser>
          <c:idx val="1"/>
          <c:order val="1"/>
          <c:tx>
            <c:strRef>
              <c:f>'График 1.1.1'!$D$4</c:f>
              <c:strCache>
                <c:ptCount val="1"/>
                <c:pt idx="0">
                  <c:v>Цены на пшеницу сорта Wheat No.2.Soft Red (правая ось)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1.1.1'!$B$5:$B$746</c:f>
              <c:numCache>
                <c:formatCode>m/d/yyyy</c:formatCode>
                <c:ptCount val="742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  <c:pt idx="717">
                  <c:v>39722</c:v>
                </c:pt>
                <c:pt idx="718">
                  <c:v>39723</c:v>
                </c:pt>
                <c:pt idx="719">
                  <c:v>39724</c:v>
                </c:pt>
                <c:pt idx="720">
                  <c:v>39727</c:v>
                </c:pt>
                <c:pt idx="721">
                  <c:v>39728</c:v>
                </c:pt>
                <c:pt idx="722">
                  <c:v>39729</c:v>
                </c:pt>
                <c:pt idx="723">
                  <c:v>39730</c:v>
                </c:pt>
                <c:pt idx="724">
                  <c:v>39731</c:v>
                </c:pt>
                <c:pt idx="725">
                  <c:v>39734</c:v>
                </c:pt>
                <c:pt idx="726">
                  <c:v>39735</c:v>
                </c:pt>
                <c:pt idx="727">
                  <c:v>39736</c:v>
                </c:pt>
                <c:pt idx="728">
                  <c:v>39737</c:v>
                </c:pt>
                <c:pt idx="729">
                  <c:v>39738</c:v>
                </c:pt>
                <c:pt idx="730">
                  <c:v>39741</c:v>
                </c:pt>
                <c:pt idx="731">
                  <c:v>39742</c:v>
                </c:pt>
                <c:pt idx="732">
                  <c:v>39743</c:v>
                </c:pt>
                <c:pt idx="733">
                  <c:v>39744</c:v>
                </c:pt>
                <c:pt idx="734">
                  <c:v>39745</c:v>
                </c:pt>
                <c:pt idx="735">
                  <c:v>39748</c:v>
                </c:pt>
                <c:pt idx="736">
                  <c:v>39749</c:v>
                </c:pt>
                <c:pt idx="737">
                  <c:v>39750</c:v>
                </c:pt>
                <c:pt idx="738">
                  <c:v>39751</c:v>
                </c:pt>
                <c:pt idx="739">
                  <c:v>39752</c:v>
                </c:pt>
                <c:pt idx="740">
                  <c:v>39755</c:v>
                </c:pt>
                <c:pt idx="741">
                  <c:v>39756</c:v>
                </c:pt>
              </c:numCache>
            </c:numRef>
          </c:cat>
          <c:val>
            <c:numRef>
              <c:f>'График 1.1.1'!$D$5:$D$746</c:f>
              <c:numCache>
                <c:formatCode>General</c:formatCode>
                <c:ptCount val="742"/>
                <c:pt idx="0">
                  <c:v>327.5</c:v>
                </c:pt>
                <c:pt idx="1">
                  <c:v>339.5</c:v>
                </c:pt>
                <c:pt idx="2">
                  <c:v>344.5</c:v>
                </c:pt>
                <c:pt idx="3">
                  <c:v>337.5</c:v>
                </c:pt>
                <c:pt idx="4">
                  <c:v>328.5</c:v>
                </c:pt>
                <c:pt idx="5">
                  <c:v>323.5</c:v>
                </c:pt>
                <c:pt idx="6">
                  <c:v>327.5</c:v>
                </c:pt>
                <c:pt idx="7">
                  <c:v>332</c:v>
                </c:pt>
                <c:pt idx="8">
                  <c:v>343</c:v>
                </c:pt>
                <c:pt idx="9">
                  <c:v>339.5</c:v>
                </c:pt>
                <c:pt idx="10">
                  <c:v>339.5</c:v>
                </c:pt>
                <c:pt idx="11">
                  <c:v>333.5</c:v>
                </c:pt>
                <c:pt idx="12">
                  <c:v>327.5</c:v>
                </c:pt>
                <c:pt idx="13">
                  <c:v>331.5</c:v>
                </c:pt>
                <c:pt idx="14">
                  <c:v>332.5</c:v>
                </c:pt>
                <c:pt idx="15">
                  <c:v>332.5</c:v>
                </c:pt>
                <c:pt idx="16">
                  <c:v>343.5</c:v>
                </c:pt>
                <c:pt idx="17">
                  <c:v>347.5</c:v>
                </c:pt>
                <c:pt idx="18">
                  <c:v>345.5</c:v>
                </c:pt>
                <c:pt idx="19">
                  <c:v>342.5</c:v>
                </c:pt>
                <c:pt idx="20">
                  <c:v>342.5</c:v>
                </c:pt>
                <c:pt idx="21">
                  <c:v>339.5</c:v>
                </c:pt>
                <c:pt idx="22">
                  <c:v>334.5</c:v>
                </c:pt>
                <c:pt idx="23">
                  <c:v>340.5</c:v>
                </c:pt>
                <c:pt idx="24">
                  <c:v>346.5</c:v>
                </c:pt>
                <c:pt idx="25">
                  <c:v>345.5</c:v>
                </c:pt>
                <c:pt idx="26">
                  <c:v>340.5</c:v>
                </c:pt>
                <c:pt idx="27">
                  <c:v>344.5</c:v>
                </c:pt>
                <c:pt idx="28">
                  <c:v>348.5</c:v>
                </c:pt>
                <c:pt idx="29">
                  <c:v>342.5</c:v>
                </c:pt>
                <c:pt idx="30">
                  <c:v>339</c:v>
                </c:pt>
                <c:pt idx="31">
                  <c:v>343.5</c:v>
                </c:pt>
                <c:pt idx="32">
                  <c:v>350.5</c:v>
                </c:pt>
                <c:pt idx="33">
                  <c:v>356.5</c:v>
                </c:pt>
                <c:pt idx="34">
                  <c:v>365.5</c:v>
                </c:pt>
                <c:pt idx="35">
                  <c:v>365.5</c:v>
                </c:pt>
                <c:pt idx="36">
                  <c:v>368.5</c:v>
                </c:pt>
                <c:pt idx="37">
                  <c:v>363.5</c:v>
                </c:pt>
                <c:pt idx="38">
                  <c:v>365.5</c:v>
                </c:pt>
                <c:pt idx="39">
                  <c:v>365.5</c:v>
                </c:pt>
                <c:pt idx="40">
                  <c:v>366.5</c:v>
                </c:pt>
                <c:pt idx="41">
                  <c:v>363.5</c:v>
                </c:pt>
                <c:pt idx="42">
                  <c:v>360.5</c:v>
                </c:pt>
                <c:pt idx="43">
                  <c:v>362.5</c:v>
                </c:pt>
                <c:pt idx="44">
                  <c:v>367.5</c:v>
                </c:pt>
                <c:pt idx="45">
                  <c:v>360.5</c:v>
                </c:pt>
                <c:pt idx="46">
                  <c:v>363.5</c:v>
                </c:pt>
                <c:pt idx="47">
                  <c:v>359.5</c:v>
                </c:pt>
                <c:pt idx="48">
                  <c:v>354.5</c:v>
                </c:pt>
                <c:pt idx="49">
                  <c:v>354.5</c:v>
                </c:pt>
                <c:pt idx="50">
                  <c:v>354.5</c:v>
                </c:pt>
                <c:pt idx="51">
                  <c:v>338.5</c:v>
                </c:pt>
                <c:pt idx="52">
                  <c:v>335.5</c:v>
                </c:pt>
                <c:pt idx="53">
                  <c:v>325.5</c:v>
                </c:pt>
                <c:pt idx="54">
                  <c:v>336.5</c:v>
                </c:pt>
                <c:pt idx="55">
                  <c:v>331.5</c:v>
                </c:pt>
                <c:pt idx="56">
                  <c:v>340.5</c:v>
                </c:pt>
                <c:pt idx="57">
                  <c:v>337.5</c:v>
                </c:pt>
                <c:pt idx="58">
                  <c:v>332.5</c:v>
                </c:pt>
                <c:pt idx="59">
                  <c:v>330.5</c:v>
                </c:pt>
                <c:pt idx="60">
                  <c:v>329.5</c:v>
                </c:pt>
                <c:pt idx="61">
                  <c:v>330.5</c:v>
                </c:pt>
                <c:pt idx="62">
                  <c:v>330.5</c:v>
                </c:pt>
                <c:pt idx="63">
                  <c:v>332.5</c:v>
                </c:pt>
                <c:pt idx="64">
                  <c:v>330.5</c:v>
                </c:pt>
                <c:pt idx="65">
                  <c:v>325.5</c:v>
                </c:pt>
                <c:pt idx="66">
                  <c:v>330.5</c:v>
                </c:pt>
                <c:pt idx="67">
                  <c:v>335.5</c:v>
                </c:pt>
                <c:pt idx="68">
                  <c:v>341.5</c:v>
                </c:pt>
                <c:pt idx="69">
                  <c:v>340.5</c:v>
                </c:pt>
                <c:pt idx="70">
                  <c:v>351.5</c:v>
                </c:pt>
                <c:pt idx="71">
                  <c:v>357.5</c:v>
                </c:pt>
                <c:pt idx="72">
                  <c:v>350.5</c:v>
                </c:pt>
                <c:pt idx="73">
                  <c:v>347.5</c:v>
                </c:pt>
                <c:pt idx="74">
                  <c:v>347.5</c:v>
                </c:pt>
                <c:pt idx="75">
                  <c:v>339.5</c:v>
                </c:pt>
                <c:pt idx="76">
                  <c:v>347.5</c:v>
                </c:pt>
                <c:pt idx="77">
                  <c:v>349.5</c:v>
                </c:pt>
                <c:pt idx="78">
                  <c:v>350.5</c:v>
                </c:pt>
                <c:pt idx="79">
                  <c:v>350.5</c:v>
                </c:pt>
                <c:pt idx="80">
                  <c:v>347.5</c:v>
                </c:pt>
                <c:pt idx="81">
                  <c:v>346.5</c:v>
                </c:pt>
                <c:pt idx="82">
                  <c:v>352.5</c:v>
                </c:pt>
                <c:pt idx="83">
                  <c:v>346.5</c:v>
                </c:pt>
                <c:pt idx="84">
                  <c:v>347.5</c:v>
                </c:pt>
                <c:pt idx="85">
                  <c:v>353.5</c:v>
                </c:pt>
                <c:pt idx="86">
                  <c:v>353.5</c:v>
                </c:pt>
                <c:pt idx="87">
                  <c:v>353.5</c:v>
                </c:pt>
                <c:pt idx="88">
                  <c:v>350.5</c:v>
                </c:pt>
                <c:pt idx="89">
                  <c:v>360.5</c:v>
                </c:pt>
                <c:pt idx="90">
                  <c:v>364.5</c:v>
                </c:pt>
                <c:pt idx="91">
                  <c:v>370.5</c:v>
                </c:pt>
                <c:pt idx="92">
                  <c:v>372.5</c:v>
                </c:pt>
                <c:pt idx="93">
                  <c:v>377.5</c:v>
                </c:pt>
                <c:pt idx="94">
                  <c:v>384.5</c:v>
                </c:pt>
                <c:pt idx="95">
                  <c:v>381.5</c:v>
                </c:pt>
                <c:pt idx="96">
                  <c:v>375.5</c:v>
                </c:pt>
                <c:pt idx="97">
                  <c:v>377.5</c:v>
                </c:pt>
                <c:pt idx="98">
                  <c:v>373.5</c:v>
                </c:pt>
                <c:pt idx="99">
                  <c:v>370.5</c:v>
                </c:pt>
                <c:pt idx="100">
                  <c:v>380.5</c:v>
                </c:pt>
                <c:pt idx="101">
                  <c:v>354.5</c:v>
                </c:pt>
                <c:pt idx="102">
                  <c:v>359.5</c:v>
                </c:pt>
                <c:pt idx="103">
                  <c:v>374.5</c:v>
                </c:pt>
                <c:pt idx="104">
                  <c:v>378.5</c:v>
                </c:pt>
                <c:pt idx="105">
                  <c:v>378.5</c:v>
                </c:pt>
                <c:pt idx="106">
                  <c:v>374.5</c:v>
                </c:pt>
                <c:pt idx="107">
                  <c:v>363.5</c:v>
                </c:pt>
                <c:pt idx="108">
                  <c:v>363.5</c:v>
                </c:pt>
                <c:pt idx="109">
                  <c:v>375.5</c:v>
                </c:pt>
                <c:pt idx="110">
                  <c:v>362.5</c:v>
                </c:pt>
                <c:pt idx="111">
                  <c:v>346.5</c:v>
                </c:pt>
                <c:pt idx="112">
                  <c:v>349.5</c:v>
                </c:pt>
                <c:pt idx="113">
                  <c:v>348.5</c:v>
                </c:pt>
                <c:pt idx="114">
                  <c:v>336.5</c:v>
                </c:pt>
                <c:pt idx="115">
                  <c:v>366.5</c:v>
                </c:pt>
                <c:pt idx="116">
                  <c:v>327.5</c:v>
                </c:pt>
                <c:pt idx="117">
                  <c:v>320.5</c:v>
                </c:pt>
                <c:pt idx="118">
                  <c:v>327.5</c:v>
                </c:pt>
                <c:pt idx="119">
                  <c:v>324.5</c:v>
                </c:pt>
                <c:pt idx="120">
                  <c:v>324.5</c:v>
                </c:pt>
                <c:pt idx="121">
                  <c:v>331.5</c:v>
                </c:pt>
                <c:pt idx="122">
                  <c:v>336.5</c:v>
                </c:pt>
                <c:pt idx="123">
                  <c:v>331.5</c:v>
                </c:pt>
                <c:pt idx="124">
                  <c:v>328.5</c:v>
                </c:pt>
                <c:pt idx="125">
                  <c:v>334.5</c:v>
                </c:pt>
                <c:pt idx="126">
                  <c:v>349.5</c:v>
                </c:pt>
                <c:pt idx="127">
                  <c:v>343.5</c:v>
                </c:pt>
                <c:pt idx="128">
                  <c:v>339.5</c:v>
                </c:pt>
                <c:pt idx="129">
                  <c:v>340.5</c:v>
                </c:pt>
                <c:pt idx="130">
                  <c:v>343.5</c:v>
                </c:pt>
                <c:pt idx="131">
                  <c:v>343.5</c:v>
                </c:pt>
                <c:pt idx="132">
                  <c:v>346.5</c:v>
                </c:pt>
                <c:pt idx="133">
                  <c:v>341.5</c:v>
                </c:pt>
                <c:pt idx="134">
                  <c:v>336.5</c:v>
                </c:pt>
                <c:pt idx="135">
                  <c:v>344.75</c:v>
                </c:pt>
                <c:pt idx="136">
                  <c:v>343.5</c:v>
                </c:pt>
                <c:pt idx="137">
                  <c:v>346.5</c:v>
                </c:pt>
                <c:pt idx="138">
                  <c:v>327.5</c:v>
                </c:pt>
                <c:pt idx="139">
                  <c:v>329.5</c:v>
                </c:pt>
                <c:pt idx="140">
                  <c:v>324.5</c:v>
                </c:pt>
                <c:pt idx="141">
                  <c:v>329.5</c:v>
                </c:pt>
                <c:pt idx="142">
                  <c:v>324.5</c:v>
                </c:pt>
                <c:pt idx="143">
                  <c:v>324.5</c:v>
                </c:pt>
                <c:pt idx="144">
                  <c:v>325.5</c:v>
                </c:pt>
                <c:pt idx="145">
                  <c:v>333.5</c:v>
                </c:pt>
                <c:pt idx="146">
                  <c:v>333.5</c:v>
                </c:pt>
                <c:pt idx="147">
                  <c:v>312.5</c:v>
                </c:pt>
                <c:pt idx="148">
                  <c:v>318.5</c:v>
                </c:pt>
                <c:pt idx="149">
                  <c:v>321.5</c:v>
                </c:pt>
                <c:pt idx="150">
                  <c:v>330.5</c:v>
                </c:pt>
                <c:pt idx="151">
                  <c:v>330.5</c:v>
                </c:pt>
                <c:pt idx="152">
                  <c:v>341.5</c:v>
                </c:pt>
                <c:pt idx="153">
                  <c:v>329.5</c:v>
                </c:pt>
                <c:pt idx="154">
                  <c:v>330.5</c:v>
                </c:pt>
                <c:pt idx="155">
                  <c:v>328.5</c:v>
                </c:pt>
                <c:pt idx="156">
                  <c:v>319.5</c:v>
                </c:pt>
                <c:pt idx="157">
                  <c:v>329.5</c:v>
                </c:pt>
                <c:pt idx="158">
                  <c:v>327.5</c:v>
                </c:pt>
                <c:pt idx="159">
                  <c:v>316.5</c:v>
                </c:pt>
                <c:pt idx="160">
                  <c:v>318.5</c:v>
                </c:pt>
                <c:pt idx="161">
                  <c:v>324.5</c:v>
                </c:pt>
                <c:pt idx="162">
                  <c:v>319.5</c:v>
                </c:pt>
                <c:pt idx="163">
                  <c:v>310.5</c:v>
                </c:pt>
                <c:pt idx="164">
                  <c:v>311.5</c:v>
                </c:pt>
                <c:pt idx="165">
                  <c:v>311.5</c:v>
                </c:pt>
                <c:pt idx="166">
                  <c:v>309.5</c:v>
                </c:pt>
                <c:pt idx="167">
                  <c:v>315.5</c:v>
                </c:pt>
                <c:pt idx="168">
                  <c:v>325.5</c:v>
                </c:pt>
                <c:pt idx="169">
                  <c:v>334.5</c:v>
                </c:pt>
                <c:pt idx="170">
                  <c:v>342.5</c:v>
                </c:pt>
                <c:pt idx="171">
                  <c:v>338.5</c:v>
                </c:pt>
                <c:pt idx="172">
                  <c:v>360.5</c:v>
                </c:pt>
                <c:pt idx="173">
                  <c:v>363.5</c:v>
                </c:pt>
                <c:pt idx="174">
                  <c:v>363.5</c:v>
                </c:pt>
                <c:pt idx="175">
                  <c:v>363.5</c:v>
                </c:pt>
                <c:pt idx="176">
                  <c:v>371.5</c:v>
                </c:pt>
                <c:pt idx="177">
                  <c:v>363.5</c:v>
                </c:pt>
                <c:pt idx="178">
                  <c:v>369.5</c:v>
                </c:pt>
                <c:pt idx="179">
                  <c:v>369.5</c:v>
                </c:pt>
                <c:pt idx="180">
                  <c:v>365.5</c:v>
                </c:pt>
                <c:pt idx="181">
                  <c:v>357.5</c:v>
                </c:pt>
                <c:pt idx="182">
                  <c:v>353.5</c:v>
                </c:pt>
                <c:pt idx="183">
                  <c:v>349.5</c:v>
                </c:pt>
                <c:pt idx="184">
                  <c:v>351.5</c:v>
                </c:pt>
                <c:pt idx="185">
                  <c:v>355.5</c:v>
                </c:pt>
                <c:pt idx="186">
                  <c:v>368.5</c:v>
                </c:pt>
                <c:pt idx="187">
                  <c:v>370.5</c:v>
                </c:pt>
                <c:pt idx="188">
                  <c:v>384.5</c:v>
                </c:pt>
                <c:pt idx="189">
                  <c:v>381.5</c:v>
                </c:pt>
                <c:pt idx="190">
                  <c:v>383.5</c:v>
                </c:pt>
                <c:pt idx="191">
                  <c:v>392.5</c:v>
                </c:pt>
                <c:pt idx="192">
                  <c:v>397.5</c:v>
                </c:pt>
                <c:pt idx="193">
                  <c:v>422.5</c:v>
                </c:pt>
                <c:pt idx="194">
                  <c:v>422.5</c:v>
                </c:pt>
                <c:pt idx="195">
                  <c:v>441.5</c:v>
                </c:pt>
                <c:pt idx="196">
                  <c:v>410.5</c:v>
                </c:pt>
                <c:pt idx="197">
                  <c:v>435.5</c:v>
                </c:pt>
                <c:pt idx="198">
                  <c:v>428.5</c:v>
                </c:pt>
                <c:pt idx="199">
                  <c:v>430.5</c:v>
                </c:pt>
                <c:pt idx="200">
                  <c:v>460.5</c:v>
                </c:pt>
                <c:pt idx="201">
                  <c:v>459.5</c:v>
                </c:pt>
                <c:pt idx="202">
                  <c:v>491.5</c:v>
                </c:pt>
                <c:pt idx="203">
                  <c:v>476.5</c:v>
                </c:pt>
                <c:pt idx="204">
                  <c:v>491.5</c:v>
                </c:pt>
                <c:pt idx="205">
                  <c:v>508.5</c:v>
                </c:pt>
                <c:pt idx="206">
                  <c:v>496.5</c:v>
                </c:pt>
                <c:pt idx="207">
                  <c:v>487.5</c:v>
                </c:pt>
                <c:pt idx="208">
                  <c:v>490.5</c:v>
                </c:pt>
                <c:pt idx="209">
                  <c:v>486.5</c:v>
                </c:pt>
                <c:pt idx="210">
                  <c:v>501.5</c:v>
                </c:pt>
                <c:pt idx="211">
                  <c:v>507.5</c:v>
                </c:pt>
                <c:pt idx="212">
                  <c:v>501.5</c:v>
                </c:pt>
                <c:pt idx="213">
                  <c:v>494.5</c:v>
                </c:pt>
                <c:pt idx="214">
                  <c:v>491.5</c:v>
                </c:pt>
                <c:pt idx="215">
                  <c:v>478.5</c:v>
                </c:pt>
                <c:pt idx="216">
                  <c:v>462.5</c:v>
                </c:pt>
                <c:pt idx="217">
                  <c:v>467.5</c:v>
                </c:pt>
                <c:pt idx="218">
                  <c:v>471.5</c:v>
                </c:pt>
                <c:pt idx="219">
                  <c:v>470.5</c:v>
                </c:pt>
                <c:pt idx="220">
                  <c:v>470.5</c:v>
                </c:pt>
                <c:pt idx="221">
                  <c:v>474.5</c:v>
                </c:pt>
                <c:pt idx="222">
                  <c:v>481.5</c:v>
                </c:pt>
                <c:pt idx="223">
                  <c:v>465.5</c:v>
                </c:pt>
                <c:pt idx="224">
                  <c:v>465.5</c:v>
                </c:pt>
                <c:pt idx="225">
                  <c:v>454.4</c:v>
                </c:pt>
                <c:pt idx="226">
                  <c:v>466.5</c:v>
                </c:pt>
                <c:pt idx="227">
                  <c:v>461.5</c:v>
                </c:pt>
                <c:pt idx="228">
                  <c:v>448.5</c:v>
                </c:pt>
                <c:pt idx="229">
                  <c:v>454.5</c:v>
                </c:pt>
                <c:pt idx="230">
                  <c:v>454.5</c:v>
                </c:pt>
                <c:pt idx="231">
                  <c:v>459.5</c:v>
                </c:pt>
                <c:pt idx="232">
                  <c:v>466.5</c:v>
                </c:pt>
                <c:pt idx="233">
                  <c:v>466.5</c:v>
                </c:pt>
                <c:pt idx="234">
                  <c:v>466.5</c:v>
                </c:pt>
                <c:pt idx="235">
                  <c:v>472.5</c:v>
                </c:pt>
                <c:pt idx="236">
                  <c:v>472.5</c:v>
                </c:pt>
                <c:pt idx="237">
                  <c:v>476.5</c:v>
                </c:pt>
                <c:pt idx="238">
                  <c:v>489.5</c:v>
                </c:pt>
                <c:pt idx="239">
                  <c:v>499.5</c:v>
                </c:pt>
                <c:pt idx="240">
                  <c:v>496.5</c:v>
                </c:pt>
                <c:pt idx="241">
                  <c:v>500.5</c:v>
                </c:pt>
                <c:pt idx="242">
                  <c:v>477.5</c:v>
                </c:pt>
                <c:pt idx="243">
                  <c:v>473.5</c:v>
                </c:pt>
                <c:pt idx="244">
                  <c:v>464.5</c:v>
                </c:pt>
                <c:pt idx="245">
                  <c:v>469.5</c:v>
                </c:pt>
                <c:pt idx="246">
                  <c:v>484.5</c:v>
                </c:pt>
                <c:pt idx="247">
                  <c:v>471.5</c:v>
                </c:pt>
                <c:pt idx="248">
                  <c:v>472.5</c:v>
                </c:pt>
                <c:pt idx="249">
                  <c:v>476.5</c:v>
                </c:pt>
                <c:pt idx="250">
                  <c:v>470.5</c:v>
                </c:pt>
                <c:pt idx="251">
                  <c:v>466.5</c:v>
                </c:pt>
                <c:pt idx="252">
                  <c:v>466.5</c:v>
                </c:pt>
                <c:pt idx="253">
                  <c:v>475.5</c:v>
                </c:pt>
                <c:pt idx="254">
                  <c:v>486.5</c:v>
                </c:pt>
                <c:pt idx="255">
                  <c:v>486.5</c:v>
                </c:pt>
                <c:pt idx="256">
                  <c:v>489.5</c:v>
                </c:pt>
                <c:pt idx="257">
                  <c:v>481.5</c:v>
                </c:pt>
                <c:pt idx="258">
                  <c:v>478.5</c:v>
                </c:pt>
                <c:pt idx="259">
                  <c:v>475.5</c:v>
                </c:pt>
                <c:pt idx="260">
                  <c:v>475.5</c:v>
                </c:pt>
                <c:pt idx="261">
                  <c:v>475.5</c:v>
                </c:pt>
                <c:pt idx="262">
                  <c:v>442.5</c:v>
                </c:pt>
                <c:pt idx="263">
                  <c:v>440.5</c:v>
                </c:pt>
                <c:pt idx="264">
                  <c:v>445.5</c:v>
                </c:pt>
                <c:pt idx="265">
                  <c:v>441.5</c:v>
                </c:pt>
                <c:pt idx="266">
                  <c:v>433.5</c:v>
                </c:pt>
                <c:pt idx="267">
                  <c:v>426.5</c:v>
                </c:pt>
                <c:pt idx="268">
                  <c:v>418.5</c:v>
                </c:pt>
                <c:pt idx="269">
                  <c:v>434.5</c:v>
                </c:pt>
                <c:pt idx="270">
                  <c:v>434.5</c:v>
                </c:pt>
                <c:pt idx="271">
                  <c:v>418.5</c:v>
                </c:pt>
                <c:pt idx="272">
                  <c:v>436.5</c:v>
                </c:pt>
                <c:pt idx="273">
                  <c:v>434.5</c:v>
                </c:pt>
                <c:pt idx="274">
                  <c:v>436.5</c:v>
                </c:pt>
                <c:pt idx="275">
                  <c:v>434.5</c:v>
                </c:pt>
                <c:pt idx="276">
                  <c:v>451.5</c:v>
                </c:pt>
                <c:pt idx="277">
                  <c:v>438.5</c:v>
                </c:pt>
                <c:pt idx="278">
                  <c:v>438.5</c:v>
                </c:pt>
                <c:pt idx="279">
                  <c:v>433.5</c:v>
                </c:pt>
                <c:pt idx="280">
                  <c:v>423.5</c:v>
                </c:pt>
                <c:pt idx="281">
                  <c:v>424.5</c:v>
                </c:pt>
                <c:pt idx="282">
                  <c:v>432.5</c:v>
                </c:pt>
                <c:pt idx="283">
                  <c:v>427.5</c:v>
                </c:pt>
                <c:pt idx="284">
                  <c:v>428.5</c:v>
                </c:pt>
                <c:pt idx="285">
                  <c:v>426.5</c:v>
                </c:pt>
                <c:pt idx="286">
                  <c:v>420.5</c:v>
                </c:pt>
                <c:pt idx="287">
                  <c:v>421.5</c:v>
                </c:pt>
                <c:pt idx="288">
                  <c:v>423.5</c:v>
                </c:pt>
                <c:pt idx="289">
                  <c:v>424.5</c:v>
                </c:pt>
                <c:pt idx="290">
                  <c:v>422.5</c:v>
                </c:pt>
                <c:pt idx="291">
                  <c:v>422.5</c:v>
                </c:pt>
                <c:pt idx="292">
                  <c:v>420.5</c:v>
                </c:pt>
                <c:pt idx="293">
                  <c:v>422.5</c:v>
                </c:pt>
                <c:pt idx="294">
                  <c:v>437.5</c:v>
                </c:pt>
                <c:pt idx="295">
                  <c:v>437.5</c:v>
                </c:pt>
                <c:pt idx="296">
                  <c:v>434.5</c:v>
                </c:pt>
                <c:pt idx="297">
                  <c:v>445.5</c:v>
                </c:pt>
                <c:pt idx="298">
                  <c:v>459.5</c:v>
                </c:pt>
                <c:pt idx="299">
                  <c:v>453.5</c:v>
                </c:pt>
                <c:pt idx="300">
                  <c:v>452.5</c:v>
                </c:pt>
                <c:pt idx="301">
                  <c:v>443.5</c:v>
                </c:pt>
                <c:pt idx="302">
                  <c:v>449.5</c:v>
                </c:pt>
                <c:pt idx="303">
                  <c:v>440.5</c:v>
                </c:pt>
                <c:pt idx="304">
                  <c:v>435.5</c:v>
                </c:pt>
                <c:pt idx="305">
                  <c:v>442.5</c:v>
                </c:pt>
                <c:pt idx="306">
                  <c:v>424.5</c:v>
                </c:pt>
                <c:pt idx="307">
                  <c:v>435.5</c:v>
                </c:pt>
                <c:pt idx="308">
                  <c:v>418.5</c:v>
                </c:pt>
                <c:pt idx="309">
                  <c:v>419.5</c:v>
                </c:pt>
                <c:pt idx="310">
                  <c:v>413.5</c:v>
                </c:pt>
                <c:pt idx="311">
                  <c:v>399.5</c:v>
                </c:pt>
                <c:pt idx="312">
                  <c:v>395.5</c:v>
                </c:pt>
                <c:pt idx="313">
                  <c:v>388.5</c:v>
                </c:pt>
                <c:pt idx="314">
                  <c:v>403</c:v>
                </c:pt>
                <c:pt idx="315">
                  <c:v>400.5</c:v>
                </c:pt>
                <c:pt idx="316">
                  <c:v>408.5</c:v>
                </c:pt>
                <c:pt idx="317">
                  <c:v>419.5</c:v>
                </c:pt>
                <c:pt idx="318">
                  <c:v>420.5</c:v>
                </c:pt>
                <c:pt idx="319">
                  <c:v>412.5</c:v>
                </c:pt>
                <c:pt idx="320">
                  <c:v>410.5</c:v>
                </c:pt>
                <c:pt idx="321">
                  <c:v>411.5</c:v>
                </c:pt>
                <c:pt idx="322">
                  <c:v>416.5</c:v>
                </c:pt>
                <c:pt idx="323">
                  <c:v>421.5</c:v>
                </c:pt>
                <c:pt idx="324">
                  <c:v>400.5</c:v>
                </c:pt>
                <c:pt idx="325">
                  <c:v>388.5</c:v>
                </c:pt>
                <c:pt idx="326">
                  <c:v>380.5</c:v>
                </c:pt>
                <c:pt idx="327">
                  <c:v>393.5</c:v>
                </c:pt>
                <c:pt idx="328">
                  <c:v>406.5</c:v>
                </c:pt>
                <c:pt idx="329">
                  <c:v>406.5</c:v>
                </c:pt>
                <c:pt idx="330">
                  <c:v>409.5</c:v>
                </c:pt>
                <c:pt idx="331">
                  <c:v>422.5</c:v>
                </c:pt>
                <c:pt idx="332">
                  <c:v>420.5</c:v>
                </c:pt>
                <c:pt idx="333">
                  <c:v>427.5</c:v>
                </c:pt>
                <c:pt idx="334">
                  <c:v>448.5</c:v>
                </c:pt>
                <c:pt idx="335">
                  <c:v>444.5</c:v>
                </c:pt>
                <c:pt idx="336">
                  <c:v>450.5</c:v>
                </c:pt>
                <c:pt idx="337">
                  <c:v>447.5</c:v>
                </c:pt>
                <c:pt idx="338">
                  <c:v>471.5</c:v>
                </c:pt>
                <c:pt idx="339">
                  <c:v>484.5</c:v>
                </c:pt>
                <c:pt idx="340">
                  <c:v>477.5</c:v>
                </c:pt>
                <c:pt idx="341">
                  <c:v>467.5</c:v>
                </c:pt>
                <c:pt idx="342">
                  <c:v>490.5</c:v>
                </c:pt>
                <c:pt idx="343">
                  <c:v>491.5</c:v>
                </c:pt>
                <c:pt idx="344">
                  <c:v>485.5</c:v>
                </c:pt>
                <c:pt idx="345">
                  <c:v>467.5</c:v>
                </c:pt>
                <c:pt idx="346">
                  <c:v>472.5</c:v>
                </c:pt>
                <c:pt idx="347">
                  <c:v>470.5</c:v>
                </c:pt>
                <c:pt idx="348">
                  <c:v>471.5</c:v>
                </c:pt>
                <c:pt idx="349">
                  <c:v>471.5</c:v>
                </c:pt>
                <c:pt idx="350">
                  <c:v>470.5</c:v>
                </c:pt>
                <c:pt idx="351">
                  <c:v>460.5</c:v>
                </c:pt>
                <c:pt idx="352">
                  <c:v>461.5</c:v>
                </c:pt>
                <c:pt idx="353">
                  <c:v>451.5</c:v>
                </c:pt>
                <c:pt idx="354">
                  <c:v>478.5</c:v>
                </c:pt>
                <c:pt idx="355">
                  <c:v>471.5</c:v>
                </c:pt>
                <c:pt idx="356">
                  <c:v>476.5</c:v>
                </c:pt>
                <c:pt idx="357">
                  <c:v>471.5</c:v>
                </c:pt>
                <c:pt idx="358">
                  <c:v>456.5</c:v>
                </c:pt>
                <c:pt idx="359">
                  <c:v>439.5</c:v>
                </c:pt>
                <c:pt idx="360">
                  <c:v>446.5</c:v>
                </c:pt>
                <c:pt idx="361">
                  <c:v>437.5</c:v>
                </c:pt>
                <c:pt idx="362">
                  <c:v>431.6</c:v>
                </c:pt>
                <c:pt idx="363">
                  <c:v>455.5</c:v>
                </c:pt>
                <c:pt idx="364">
                  <c:v>464.5</c:v>
                </c:pt>
                <c:pt idx="365">
                  <c:v>464.5</c:v>
                </c:pt>
                <c:pt idx="366">
                  <c:v>454.5</c:v>
                </c:pt>
                <c:pt idx="367">
                  <c:v>471.5</c:v>
                </c:pt>
                <c:pt idx="368">
                  <c:v>474.5</c:v>
                </c:pt>
                <c:pt idx="369">
                  <c:v>474.5</c:v>
                </c:pt>
                <c:pt idx="370">
                  <c:v>475.5</c:v>
                </c:pt>
                <c:pt idx="371">
                  <c:v>482.5</c:v>
                </c:pt>
                <c:pt idx="372">
                  <c:v>475.5</c:v>
                </c:pt>
                <c:pt idx="373">
                  <c:v>477.5</c:v>
                </c:pt>
                <c:pt idx="374">
                  <c:v>474.5</c:v>
                </c:pt>
                <c:pt idx="375">
                  <c:v>495.5</c:v>
                </c:pt>
                <c:pt idx="376">
                  <c:v>504.5</c:v>
                </c:pt>
                <c:pt idx="377">
                  <c:v>519.5</c:v>
                </c:pt>
                <c:pt idx="378">
                  <c:v>541.5</c:v>
                </c:pt>
                <c:pt idx="379">
                  <c:v>541.5</c:v>
                </c:pt>
                <c:pt idx="380">
                  <c:v>535.5</c:v>
                </c:pt>
                <c:pt idx="381">
                  <c:v>530.5</c:v>
                </c:pt>
                <c:pt idx="382">
                  <c:v>547.5</c:v>
                </c:pt>
                <c:pt idx="383">
                  <c:v>548.5</c:v>
                </c:pt>
                <c:pt idx="384">
                  <c:v>538.5</c:v>
                </c:pt>
                <c:pt idx="385">
                  <c:v>536.5</c:v>
                </c:pt>
                <c:pt idx="386">
                  <c:v>553.5</c:v>
                </c:pt>
                <c:pt idx="387">
                  <c:v>554.5</c:v>
                </c:pt>
                <c:pt idx="388">
                  <c:v>565.5</c:v>
                </c:pt>
                <c:pt idx="389">
                  <c:v>533.5</c:v>
                </c:pt>
                <c:pt idx="390">
                  <c:v>524.5</c:v>
                </c:pt>
                <c:pt idx="391">
                  <c:v>524.5</c:v>
                </c:pt>
                <c:pt idx="392">
                  <c:v>524.5</c:v>
                </c:pt>
                <c:pt idx="393">
                  <c:v>553.5</c:v>
                </c:pt>
                <c:pt idx="394">
                  <c:v>558.5</c:v>
                </c:pt>
                <c:pt idx="395">
                  <c:v>549.5</c:v>
                </c:pt>
                <c:pt idx="396">
                  <c:v>549.5</c:v>
                </c:pt>
                <c:pt idx="397">
                  <c:v>569.5</c:v>
                </c:pt>
                <c:pt idx="398">
                  <c:v>562.5</c:v>
                </c:pt>
                <c:pt idx="399">
                  <c:v>552.5</c:v>
                </c:pt>
                <c:pt idx="400">
                  <c:v>533.5</c:v>
                </c:pt>
                <c:pt idx="401">
                  <c:v>536.5</c:v>
                </c:pt>
                <c:pt idx="402">
                  <c:v>564.5</c:v>
                </c:pt>
                <c:pt idx="403">
                  <c:v>559.5</c:v>
                </c:pt>
                <c:pt idx="404">
                  <c:v>550.5</c:v>
                </c:pt>
                <c:pt idx="405">
                  <c:v>551.5</c:v>
                </c:pt>
                <c:pt idx="406">
                  <c:v>581.5</c:v>
                </c:pt>
                <c:pt idx="407">
                  <c:v>581.5</c:v>
                </c:pt>
                <c:pt idx="408">
                  <c:v>592.5</c:v>
                </c:pt>
                <c:pt idx="409">
                  <c:v>594.5</c:v>
                </c:pt>
                <c:pt idx="410">
                  <c:v>577.5</c:v>
                </c:pt>
                <c:pt idx="411">
                  <c:v>570.5</c:v>
                </c:pt>
                <c:pt idx="412">
                  <c:v>572.5</c:v>
                </c:pt>
                <c:pt idx="413">
                  <c:v>583.5</c:v>
                </c:pt>
                <c:pt idx="414">
                  <c:v>579.5</c:v>
                </c:pt>
                <c:pt idx="415">
                  <c:v>592.5</c:v>
                </c:pt>
                <c:pt idx="416">
                  <c:v>595.5</c:v>
                </c:pt>
                <c:pt idx="417">
                  <c:v>600.5</c:v>
                </c:pt>
                <c:pt idx="418">
                  <c:v>595.5</c:v>
                </c:pt>
                <c:pt idx="419">
                  <c:v>588.5</c:v>
                </c:pt>
                <c:pt idx="420">
                  <c:v>590.5</c:v>
                </c:pt>
                <c:pt idx="421">
                  <c:v>616.5</c:v>
                </c:pt>
                <c:pt idx="422">
                  <c:v>603.5</c:v>
                </c:pt>
                <c:pt idx="423">
                  <c:v>598.5</c:v>
                </c:pt>
                <c:pt idx="424">
                  <c:v>599.5</c:v>
                </c:pt>
                <c:pt idx="425">
                  <c:v>602.5</c:v>
                </c:pt>
                <c:pt idx="426">
                  <c:v>621.5</c:v>
                </c:pt>
                <c:pt idx="427">
                  <c:v>632.5</c:v>
                </c:pt>
                <c:pt idx="428">
                  <c:v>625.5</c:v>
                </c:pt>
                <c:pt idx="429">
                  <c:v>635.5</c:v>
                </c:pt>
                <c:pt idx="430">
                  <c:v>626.5</c:v>
                </c:pt>
                <c:pt idx="431">
                  <c:v>625.5</c:v>
                </c:pt>
                <c:pt idx="432">
                  <c:v>656.5</c:v>
                </c:pt>
                <c:pt idx="433">
                  <c:v>689.5</c:v>
                </c:pt>
                <c:pt idx="434">
                  <c:v>683.5</c:v>
                </c:pt>
                <c:pt idx="435">
                  <c:v>683.5</c:v>
                </c:pt>
                <c:pt idx="436">
                  <c:v>705.5</c:v>
                </c:pt>
                <c:pt idx="437">
                  <c:v>735.5</c:v>
                </c:pt>
                <c:pt idx="438">
                  <c:v>735.5</c:v>
                </c:pt>
                <c:pt idx="439">
                  <c:v>755.5</c:v>
                </c:pt>
                <c:pt idx="440">
                  <c:v>787.5</c:v>
                </c:pt>
                <c:pt idx="441">
                  <c:v>820.5</c:v>
                </c:pt>
                <c:pt idx="442">
                  <c:v>786.5</c:v>
                </c:pt>
                <c:pt idx="443">
                  <c:v>774.5</c:v>
                </c:pt>
                <c:pt idx="444">
                  <c:v>775.5</c:v>
                </c:pt>
                <c:pt idx="445">
                  <c:v>809.5</c:v>
                </c:pt>
                <c:pt idx="446">
                  <c:v>805.5</c:v>
                </c:pt>
                <c:pt idx="447">
                  <c:v>784.5</c:v>
                </c:pt>
                <c:pt idx="448">
                  <c:v>789.5</c:v>
                </c:pt>
                <c:pt idx="449">
                  <c:v>813.5</c:v>
                </c:pt>
                <c:pt idx="450">
                  <c:v>832.5</c:v>
                </c:pt>
                <c:pt idx="451">
                  <c:v>843.5</c:v>
                </c:pt>
                <c:pt idx="452">
                  <c:v>873.5</c:v>
                </c:pt>
                <c:pt idx="453">
                  <c:v>880.5</c:v>
                </c:pt>
                <c:pt idx="454">
                  <c:v>886.5</c:v>
                </c:pt>
                <c:pt idx="455">
                  <c:v>910.5</c:v>
                </c:pt>
                <c:pt idx="456">
                  <c:v>868.5</c:v>
                </c:pt>
                <c:pt idx="457">
                  <c:v>880.5</c:v>
                </c:pt>
                <c:pt idx="458">
                  <c:v>855.5</c:v>
                </c:pt>
                <c:pt idx="459">
                  <c:v>834.5</c:v>
                </c:pt>
                <c:pt idx="460">
                  <c:v>804.5</c:v>
                </c:pt>
                <c:pt idx="461">
                  <c:v>790.5</c:v>
                </c:pt>
                <c:pt idx="462">
                  <c:v>797.5</c:v>
                </c:pt>
                <c:pt idx="463">
                  <c:v>827.5</c:v>
                </c:pt>
                <c:pt idx="464">
                  <c:v>802.5</c:v>
                </c:pt>
                <c:pt idx="465">
                  <c:v>783.5</c:v>
                </c:pt>
                <c:pt idx="466">
                  <c:v>783.5</c:v>
                </c:pt>
                <c:pt idx="467">
                  <c:v>775.5</c:v>
                </c:pt>
                <c:pt idx="468">
                  <c:v>785.5</c:v>
                </c:pt>
                <c:pt idx="469">
                  <c:v>785.5</c:v>
                </c:pt>
                <c:pt idx="470">
                  <c:v>830.5</c:v>
                </c:pt>
                <c:pt idx="471">
                  <c:v>800.5</c:v>
                </c:pt>
                <c:pt idx="472">
                  <c:v>765.5</c:v>
                </c:pt>
                <c:pt idx="473">
                  <c:v>766.5</c:v>
                </c:pt>
                <c:pt idx="474">
                  <c:v>764.5</c:v>
                </c:pt>
                <c:pt idx="475">
                  <c:v>794.5</c:v>
                </c:pt>
                <c:pt idx="476">
                  <c:v>785.5</c:v>
                </c:pt>
                <c:pt idx="477">
                  <c:v>782.5</c:v>
                </c:pt>
                <c:pt idx="478">
                  <c:v>757.5</c:v>
                </c:pt>
                <c:pt idx="479">
                  <c:v>758.5</c:v>
                </c:pt>
                <c:pt idx="480">
                  <c:v>764.5</c:v>
                </c:pt>
                <c:pt idx="481">
                  <c:v>773.5</c:v>
                </c:pt>
                <c:pt idx="482">
                  <c:v>767.5</c:v>
                </c:pt>
                <c:pt idx="483">
                  <c:v>736.5</c:v>
                </c:pt>
                <c:pt idx="484">
                  <c:v>738.5</c:v>
                </c:pt>
                <c:pt idx="485">
                  <c:v>740.5</c:v>
                </c:pt>
                <c:pt idx="486">
                  <c:v>737.5</c:v>
                </c:pt>
                <c:pt idx="487">
                  <c:v>732.5</c:v>
                </c:pt>
                <c:pt idx="488">
                  <c:v>750.5</c:v>
                </c:pt>
                <c:pt idx="489">
                  <c:v>734.5</c:v>
                </c:pt>
                <c:pt idx="490">
                  <c:v>740.5</c:v>
                </c:pt>
                <c:pt idx="491">
                  <c:v>758.5</c:v>
                </c:pt>
                <c:pt idx="492">
                  <c:v>788.5</c:v>
                </c:pt>
                <c:pt idx="493">
                  <c:v>788.5</c:v>
                </c:pt>
                <c:pt idx="494">
                  <c:v>788.5</c:v>
                </c:pt>
                <c:pt idx="495">
                  <c:v>799.5</c:v>
                </c:pt>
                <c:pt idx="496">
                  <c:v>814.5</c:v>
                </c:pt>
                <c:pt idx="497">
                  <c:v>844.5</c:v>
                </c:pt>
                <c:pt idx="498">
                  <c:v>856.5</c:v>
                </c:pt>
                <c:pt idx="499">
                  <c:v>853.5</c:v>
                </c:pt>
                <c:pt idx="500">
                  <c:v>834.5</c:v>
                </c:pt>
                <c:pt idx="501">
                  <c:v>851.5</c:v>
                </c:pt>
                <c:pt idx="502">
                  <c:v>842.5</c:v>
                </c:pt>
                <c:pt idx="503">
                  <c:v>849.5</c:v>
                </c:pt>
                <c:pt idx="504">
                  <c:v>876.5</c:v>
                </c:pt>
                <c:pt idx="505">
                  <c:v>876.5</c:v>
                </c:pt>
                <c:pt idx="506">
                  <c:v>855.5</c:v>
                </c:pt>
                <c:pt idx="507">
                  <c:v>870.5</c:v>
                </c:pt>
                <c:pt idx="508">
                  <c:v>873.5</c:v>
                </c:pt>
                <c:pt idx="509">
                  <c:v>899.5</c:v>
                </c:pt>
                <c:pt idx="510">
                  <c:v>885.5</c:v>
                </c:pt>
                <c:pt idx="511">
                  <c:v>866.5</c:v>
                </c:pt>
                <c:pt idx="512">
                  <c:v>888.5</c:v>
                </c:pt>
                <c:pt idx="513">
                  <c:v>868.5</c:v>
                </c:pt>
                <c:pt idx="514">
                  <c:v>863.5</c:v>
                </c:pt>
                <c:pt idx="515">
                  <c:v>863.5</c:v>
                </c:pt>
                <c:pt idx="516">
                  <c:v>863.5</c:v>
                </c:pt>
                <c:pt idx="517">
                  <c:v>855.5</c:v>
                </c:pt>
                <c:pt idx="518">
                  <c:v>829.5</c:v>
                </c:pt>
                <c:pt idx="519">
                  <c:v>829.5</c:v>
                </c:pt>
                <c:pt idx="520">
                  <c:v>804.5</c:v>
                </c:pt>
                <c:pt idx="521">
                  <c:v>804.5</c:v>
                </c:pt>
                <c:pt idx="522">
                  <c:v>844.5</c:v>
                </c:pt>
                <c:pt idx="523">
                  <c:v>874.5</c:v>
                </c:pt>
                <c:pt idx="524">
                  <c:v>861.5</c:v>
                </c:pt>
                <c:pt idx="525">
                  <c:v>832.5</c:v>
                </c:pt>
                <c:pt idx="526">
                  <c:v>837.5</c:v>
                </c:pt>
                <c:pt idx="527">
                  <c:v>819.5</c:v>
                </c:pt>
                <c:pt idx="528">
                  <c:v>812.5</c:v>
                </c:pt>
                <c:pt idx="529">
                  <c:v>838.5</c:v>
                </c:pt>
                <c:pt idx="530">
                  <c:v>841.5</c:v>
                </c:pt>
                <c:pt idx="531">
                  <c:v>856.5</c:v>
                </c:pt>
                <c:pt idx="532">
                  <c:v>846.5</c:v>
                </c:pt>
                <c:pt idx="533">
                  <c:v>850.5</c:v>
                </c:pt>
                <c:pt idx="534">
                  <c:v>879.5</c:v>
                </c:pt>
                <c:pt idx="535">
                  <c:v>879.5</c:v>
                </c:pt>
                <c:pt idx="536">
                  <c:v>840.5</c:v>
                </c:pt>
                <c:pt idx="537">
                  <c:v>798.5</c:v>
                </c:pt>
                <c:pt idx="538">
                  <c:v>823.5</c:v>
                </c:pt>
                <c:pt idx="539">
                  <c:v>860.5</c:v>
                </c:pt>
                <c:pt idx="540">
                  <c:v>897.5</c:v>
                </c:pt>
                <c:pt idx="541">
                  <c:v>878.5</c:v>
                </c:pt>
                <c:pt idx="542">
                  <c:v>878.5</c:v>
                </c:pt>
                <c:pt idx="543">
                  <c:v>878.5</c:v>
                </c:pt>
                <c:pt idx="544">
                  <c:v>878.5</c:v>
                </c:pt>
                <c:pt idx="545">
                  <c:v>912.5</c:v>
                </c:pt>
                <c:pt idx="546">
                  <c:v>947.5</c:v>
                </c:pt>
                <c:pt idx="547">
                  <c:v>967.5</c:v>
                </c:pt>
                <c:pt idx="548">
                  <c:v>984.5</c:v>
                </c:pt>
                <c:pt idx="549">
                  <c:v>1014.5</c:v>
                </c:pt>
                <c:pt idx="550">
                  <c:v>964.5</c:v>
                </c:pt>
                <c:pt idx="551">
                  <c:v>923.5</c:v>
                </c:pt>
                <c:pt idx="552">
                  <c:v>908.5</c:v>
                </c:pt>
                <c:pt idx="553">
                  <c:v>938.5</c:v>
                </c:pt>
                <c:pt idx="554">
                  <c:v>934.5</c:v>
                </c:pt>
                <c:pt idx="555">
                  <c:v>934.5</c:v>
                </c:pt>
                <c:pt idx="556">
                  <c:v>941.5</c:v>
                </c:pt>
                <c:pt idx="557">
                  <c:v>919.5</c:v>
                </c:pt>
                <c:pt idx="558">
                  <c:v>939.5</c:v>
                </c:pt>
                <c:pt idx="559">
                  <c:v>959.5</c:v>
                </c:pt>
                <c:pt idx="560">
                  <c:v>1024.5</c:v>
                </c:pt>
                <c:pt idx="561">
                  <c:v>1114.5</c:v>
                </c:pt>
                <c:pt idx="562">
                  <c:v>1194.5</c:v>
                </c:pt>
                <c:pt idx="563">
                  <c:v>1038.5</c:v>
                </c:pt>
                <c:pt idx="564">
                  <c:v>1033.5</c:v>
                </c:pt>
                <c:pt idx="565">
                  <c:v>1150</c:v>
                </c:pt>
                <c:pt idx="566">
                  <c:v>917.5</c:v>
                </c:pt>
                <c:pt idx="567">
                  <c:v>934.5</c:v>
                </c:pt>
                <c:pt idx="568">
                  <c:v>951.5</c:v>
                </c:pt>
                <c:pt idx="569">
                  <c:v>924.5</c:v>
                </c:pt>
                <c:pt idx="570">
                  <c:v>977.5</c:v>
                </c:pt>
                <c:pt idx="571">
                  <c:v>1047.5</c:v>
                </c:pt>
                <c:pt idx="572">
                  <c:v>1048.5</c:v>
                </c:pt>
                <c:pt idx="573">
                  <c:v>1008.5</c:v>
                </c:pt>
                <c:pt idx="574">
                  <c:v>956.5</c:v>
                </c:pt>
                <c:pt idx="575">
                  <c:v>901.5</c:v>
                </c:pt>
                <c:pt idx="576">
                  <c:v>937.5</c:v>
                </c:pt>
                <c:pt idx="577">
                  <c:v>847.5</c:v>
                </c:pt>
                <c:pt idx="578">
                  <c:v>786.5</c:v>
                </c:pt>
                <c:pt idx="579">
                  <c:v>786.5</c:v>
                </c:pt>
                <c:pt idx="580">
                  <c:v>818.5</c:v>
                </c:pt>
                <c:pt idx="581">
                  <c:v>868.5</c:v>
                </c:pt>
                <c:pt idx="582">
                  <c:v>832.5</c:v>
                </c:pt>
                <c:pt idx="583">
                  <c:v>815.5</c:v>
                </c:pt>
                <c:pt idx="584">
                  <c:v>795.5</c:v>
                </c:pt>
                <c:pt idx="585">
                  <c:v>736.5</c:v>
                </c:pt>
                <c:pt idx="586">
                  <c:v>712.5</c:v>
                </c:pt>
                <c:pt idx="587">
                  <c:v>750.5</c:v>
                </c:pt>
                <c:pt idx="588">
                  <c:v>752.5</c:v>
                </c:pt>
                <c:pt idx="589">
                  <c:v>801.5</c:v>
                </c:pt>
                <c:pt idx="590">
                  <c:v>744.5</c:v>
                </c:pt>
                <c:pt idx="591">
                  <c:v>757.5</c:v>
                </c:pt>
                <c:pt idx="592">
                  <c:v>756.5</c:v>
                </c:pt>
                <c:pt idx="593">
                  <c:v>755.5</c:v>
                </c:pt>
                <c:pt idx="594">
                  <c:v>740.5</c:v>
                </c:pt>
                <c:pt idx="595">
                  <c:v>740.5</c:v>
                </c:pt>
                <c:pt idx="596">
                  <c:v>745.5</c:v>
                </c:pt>
                <c:pt idx="597">
                  <c:v>773.5</c:v>
                </c:pt>
                <c:pt idx="598">
                  <c:v>762.5</c:v>
                </c:pt>
                <c:pt idx="599">
                  <c:v>719.5</c:v>
                </c:pt>
                <c:pt idx="600">
                  <c:v>699.5</c:v>
                </c:pt>
                <c:pt idx="601">
                  <c:v>705.5</c:v>
                </c:pt>
                <c:pt idx="602">
                  <c:v>681.5</c:v>
                </c:pt>
                <c:pt idx="603">
                  <c:v>668.5</c:v>
                </c:pt>
                <c:pt idx="604">
                  <c:v>650.5</c:v>
                </c:pt>
                <c:pt idx="605">
                  <c:v>675.5</c:v>
                </c:pt>
                <c:pt idx="606">
                  <c:v>643.5</c:v>
                </c:pt>
                <c:pt idx="607">
                  <c:v>630.5</c:v>
                </c:pt>
                <c:pt idx="608">
                  <c:v>619.5</c:v>
                </c:pt>
                <c:pt idx="609">
                  <c:v>638.5</c:v>
                </c:pt>
                <c:pt idx="610">
                  <c:v>635.5</c:v>
                </c:pt>
                <c:pt idx="611">
                  <c:v>647.5</c:v>
                </c:pt>
                <c:pt idx="612">
                  <c:v>637.5</c:v>
                </c:pt>
                <c:pt idx="613">
                  <c:v>651.5</c:v>
                </c:pt>
                <c:pt idx="614">
                  <c:v>634.5</c:v>
                </c:pt>
                <c:pt idx="615">
                  <c:v>625.5</c:v>
                </c:pt>
                <c:pt idx="616">
                  <c:v>595.5</c:v>
                </c:pt>
                <c:pt idx="617">
                  <c:v>553.5</c:v>
                </c:pt>
                <c:pt idx="618">
                  <c:v>571.5</c:v>
                </c:pt>
                <c:pt idx="619">
                  <c:v>575.5</c:v>
                </c:pt>
                <c:pt idx="620">
                  <c:v>600.5</c:v>
                </c:pt>
                <c:pt idx="621">
                  <c:v>595.5</c:v>
                </c:pt>
                <c:pt idx="622">
                  <c:v>587.5</c:v>
                </c:pt>
                <c:pt idx="623">
                  <c:v>554.5</c:v>
                </c:pt>
                <c:pt idx="624">
                  <c:v>562.5</c:v>
                </c:pt>
                <c:pt idx="625">
                  <c:v>562.5</c:v>
                </c:pt>
                <c:pt idx="626">
                  <c:v>568.5</c:v>
                </c:pt>
                <c:pt idx="627">
                  <c:v>558.5</c:v>
                </c:pt>
                <c:pt idx="628">
                  <c:v>553.5</c:v>
                </c:pt>
                <c:pt idx="629">
                  <c:v>561.5</c:v>
                </c:pt>
                <c:pt idx="630">
                  <c:v>547.5</c:v>
                </c:pt>
                <c:pt idx="631">
                  <c:v>515.5</c:v>
                </c:pt>
                <c:pt idx="632">
                  <c:v>522.5</c:v>
                </c:pt>
                <c:pt idx="633">
                  <c:v>555.5</c:v>
                </c:pt>
                <c:pt idx="634">
                  <c:v>580.5</c:v>
                </c:pt>
                <c:pt idx="635">
                  <c:v>558.5</c:v>
                </c:pt>
                <c:pt idx="636">
                  <c:v>578.5</c:v>
                </c:pt>
                <c:pt idx="637">
                  <c:v>638.5</c:v>
                </c:pt>
                <c:pt idx="638">
                  <c:v>620.5</c:v>
                </c:pt>
                <c:pt idx="639">
                  <c:v>651.5</c:v>
                </c:pt>
                <c:pt idx="640">
                  <c:v>646.5</c:v>
                </c:pt>
                <c:pt idx="641">
                  <c:v>667.5</c:v>
                </c:pt>
                <c:pt idx="642">
                  <c:v>673.5</c:v>
                </c:pt>
                <c:pt idx="643">
                  <c:v>650.5</c:v>
                </c:pt>
                <c:pt idx="644">
                  <c:v>641.5</c:v>
                </c:pt>
                <c:pt idx="645">
                  <c:v>641.5</c:v>
                </c:pt>
                <c:pt idx="646">
                  <c:v>651.5</c:v>
                </c:pt>
                <c:pt idx="647">
                  <c:v>676.5</c:v>
                </c:pt>
                <c:pt idx="648">
                  <c:v>693.5</c:v>
                </c:pt>
                <c:pt idx="649">
                  <c:v>665.5</c:v>
                </c:pt>
                <c:pt idx="650">
                  <c:v>610.5</c:v>
                </c:pt>
                <c:pt idx="651">
                  <c:v>619.5</c:v>
                </c:pt>
                <c:pt idx="652">
                  <c:v>624.5</c:v>
                </c:pt>
                <c:pt idx="653">
                  <c:v>622.5</c:v>
                </c:pt>
                <c:pt idx="654">
                  <c:v>622.5</c:v>
                </c:pt>
                <c:pt idx="655">
                  <c:v>575.5</c:v>
                </c:pt>
                <c:pt idx="656">
                  <c:v>591.5</c:v>
                </c:pt>
                <c:pt idx="657">
                  <c:v>600.5</c:v>
                </c:pt>
                <c:pt idx="658">
                  <c:v>597.5</c:v>
                </c:pt>
                <c:pt idx="659">
                  <c:v>615.5</c:v>
                </c:pt>
                <c:pt idx="660">
                  <c:v>607.5</c:v>
                </c:pt>
                <c:pt idx="661">
                  <c:v>610.5</c:v>
                </c:pt>
                <c:pt idx="662">
                  <c:v>628.5</c:v>
                </c:pt>
                <c:pt idx="663">
                  <c:v>589.5</c:v>
                </c:pt>
                <c:pt idx="664">
                  <c:v>583.5</c:v>
                </c:pt>
                <c:pt idx="665">
                  <c:v>555.5</c:v>
                </c:pt>
                <c:pt idx="666">
                  <c:v>561.5</c:v>
                </c:pt>
                <c:pt idx="667">
                  <c:v>547.5</c:v>
                </c:pt>
                <c:pt idx="668">
                  <c:v>547.5</c:v>
                </c:pt>
                <c:pt idx="669">
                  <c:v>595.5</c:v>
                </c:pt>
                <c:pt idx="670">
                  <c:v>582.5</c:v>
                </c:pt>
                <c:pt idx="671">
                  <c:v>581.5</c:v>
                </c:pt>
                <c:pt idx="672">
                  <c:v>587.5</c:v>
                </c:pt>
                <c:pt idx="673">
                  <c:v>583.5</c:v>
                </c:pt>
                <c:pt idx="674">
                  <c:v>583.5</c:v>
                </c:pt>
                <c:pt idx="675">
                  <c:v>553.5</c:v>
                </c:pt>
                <c:pt idx="676">
                  <c:v>592.5</c:v>
                </c:pt>
                <c:pt idx="677">
                  <c:v>583.5</c:v>
                </c:pt>
                <c:pt idx="678">
                  <c:v>621.5</c:v>
                </c:pt>
                <c:pt idx="679">
                  <c:v>579.5</c:v>
                </c:pt>
                <c:pt idx="680">
                  <c:v>608.5</c:v>
                </c:pt>
                <c:pt idx="681">
                  <c:v>594.5</c:v>
                </c:pt>
                <c:pt idx="682">
                  <c:v>654.5</c:v>
                </c:pt>
                <c:pt idx="683">
                  <c:v>662.5</c:v>
                </c:pt>
                <c:pt idx="684">
                  <c:v>621.5</c:v>
                </c:pt>
                <c:pt idx="685">
                  <c:v>656.5</c:v>
                </c:pt>
                <c:pt idx="686">
                  <c:v>629.5</c:v>
                </c:pt>
                <c:pt idx="687">
                  <c:v>654.5</c:v>
                </c:pt>
                <c:pt idx="688">
                  <c:v>666.5</c:v>
                </c:pt>
                <c:pt idx="689">
                  <c:v>624.5</c:v>
                </c:pt>
                <c:pt idx="690">
                  <c:v>588.5</c:v>
                </c:pt>
                <c:pt idx="691">
                  <c:v>580.5</c:v>
                </c:pt>
                <c:pt idx="692">
                  <c:v>552.5</c:v>
                </c:pt>
                <c:pt idx="693">
                  <c:v>523.5</c:v>
                </c:pt>
                <c:pt idx="694">
                  <c:v>542.5</c:v>
                </c:pt>
                <c:pt idx="695">
                  <c:v>542.5</c:v>
                </c:pt>
                <c:pt idx="696">
                  <c:v>516.5</c:v>
                </c:pt>
                <c:pt idx="697">
                  <c:v>534.5</c:v>
                </c:pt>
                <c:pt idx="698">
                  <c:v>536.5</c:v>
                </c:pt>
                <c:pt idx="699">
                  <c:v>521.5</c:v>
                </c:pt>
                <c:pt idx="700">
                  <c:v>513.5</c:v>
                </c:pt>
                <c:pt idx="701">
                  <c:v>495.5</c:v>
                </c:pt>
                <c:pt idx="702">
                  <c:v>501.5</c:v>
                </c:pt>
                <c:pt idx="703">
                  <c:v>511.5</c:v>
                </c:pt>
                <c:pt idx="704">
                  <c:v>504.5</c:v>
                </c:pt>
                <c:pt idx="705">
                  <c:v>526.5</c:v>
                </c:pt>
                <c:pt idx="706">
                  <c:v>509.5</c:v>
                </c:pt>
                <c:pt idx="707">
                  <c:v>535.5</c:v>
                </c:pt>
                <c:pt idx="708">
                  <c:v>502.5</c:v>
                </c:pt>
                <c:pt idx="709">
                  <c:v>552.5</c:v>
                </c:pt>
                <c:pt idx="710">
                  <c:v>537.5</c:v>
                </c:pt>
                <c:pt idx="711">
                  <c:v>550.5</c:v>
                </c:pt>
                <c:pt idx="712">
                  <c:v>529.5</c:v>
                </c:pt>
                <c:pt idx="713">
                  <c:v>535.5</c:v>
                </c:pt>
                <c:pt idx="714">
                  <c:v>520.5</c:v>
                </c:pt>
                <c:pt idx="715">
                  <c:v>467.5</c:v>
                </c:pt>
                <c:pt idx="716">
                  <c:v>484.5</c:v>
                </c:pt>
                <c:pt idx="717">
                  <c:v>474.5</c:v>
                </c:pt>
                <c:pt idx="718">
                  <c:v>440.5</c:v>
                </c:pt>
                <c:pt idx="719">
                  <c:v>439.5</c:v>
                </c:pt>
                <c:pt idx="720">
                  <c:v>374.5</c:v>
                </c:pt>
                <c:pt idx="721">
                  <c:v>399.5</c:v>
                </c:pt>
                <c:pt idx="722">
                  <c:v>402.5</c:v>
                </c:pt>
                <c:pt idx="723">
                  <c:v>404.5</c:v>
                </c:pt>
                <c:pt idx="724">
                  <c:v>363.5</c:v>
                </c:pt>
                <c:pt idx="725">
                  <c:v>392.5</c:v>
                </c:pt>
                <c:pt idx="726">
                  <c:v>377.5</c:v>
                </c:pt>
                <c:pt idx="727">
                  <c:v>380.5</c:v>
                </c:pt>
                <c:pt idx="728">
                  <c:v>394.5</c:v>
                </c:pt>
                <c:pt idx="729">
                  <c:v>415.5</c:v>
                </c:pt>
                <c:pt idx="730">
                  <c:v>423.5</c:v>
                </c:pt>
                <c:pt idx="731">
                  <c:v>413.5</c:v>
                </c:pt>
                <c:pt idx="732">
                  <c:v>382.5</c:v>
                </c:pt>
                <c:pt idx="733">
                  <c:v>402.5</c:v>
                </c:pt>
                <c:pt idx="734">
                  <c:v>376.5</c:v>
                </c:pt>
                <c:pt idx="735">
                  <c:v>381.5</c:v>
                </c:pt>
                <c:pt idx="736">
                  <c:v>355.5</c:v>
                </c:pt>
                <c:pt idx="737">
                  <c:v>389.5</c:v>
                </c:pt>
                <c:pt idx="738">
                  <c:v>372.5</c:v>
                </c:pt>
                <c:pt idx="739">
                  <c:v>357.5</c:v>
                </c:pt>
                <c:pt idx="740">
                  <c:v>354.5</c:v>
                </c:pt>
                <c:pt idx="741">
                  <c:v>354.5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F1-4598-AD96-F04A7020E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7425231"/>
        <c:axId val="1"/>
      </c:lineChart>
      <c:lineChart>
        <c:grouping val="standard"/>
        <c:varyColors val="0"/>
        <c:ser>
          <c:idx val="0"/>
          <c:order val="0"/>
          <c:tx>
            <c:strRef>
              <c:f>'График 1.1.1'!$C$4</c:f>
              <c:strCache>
                <c:ptCount val="1"/>
                <c:pt idx="0">
                  <c:v>Reuters/Jefferies CRB Index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'График 1.1.1'!$B$5:$B$746</c:f>
              <c:numCache>
                <c:formatCode>m/d/yyyy</c:formatCode>
                <c:ptCount val="742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  <c:pt idx="717">
                  <c:v>39722</c:v>
                </c:pt>
                <c:pt idx="718">
                  <c:v>39723</c:v>
                </c:pt>
                <c:pt idx="719">
                  <c:v>39724</c:v>
                </c:pt>
                <c:pt idx="720">
                  <c:v>39727</c:v>
                </c:pt>
                <c:pt idx="721">
                  <c:v>39728</c:v>
                </c:pt>
                <c:pt idx="722">
                  <c:v>39729</c:v>
                </c:pt>
                <c:pt idx="723">
                  <c:v>39730</c:v>
                </c:pt>
                <c:pt idx="724">
                  <c:v>39731</c:v>
                </c:pt>
                <c:pt idx="725">
                  <c:v>39734</c:v>
                </c:pt>
                <c:pt idx="726">
                  <c:v>39735</c:v>
                </c:pt>
                <c:pt idx="727">
                  <c:v>39736</c:v>
                </c:pt>
                <c:pt idx="728">
                  <c:v>39737</c:v>
                </c:pt>
                <c:pt idx="729">
                  <c:v>39738</c:v>
                </c:pt>
                <c:pt idx="730">
                  <c:v>39741</c:v>
                </c:pt>
                <c:pt idx="731">
                  <c:v>39742</c:v>
                </c:pt>
                <c:pt idx="732">
                  <c:v>39743</c:v>
                </c:pt>
                <c:pt idx="733">
                  <c:v>39744</c:v>
                </c:pt>
                <c:pt idx="734">
                  <c:v>39745</c:v>
                </c:pt>
                <c:pt idx="735">
                  <c:v>39748</c:v>
                </c:pt>
                <c:pt idx="736">
                  <c:v>39749</c:v>
                </c:pt>
                <c:pt idx="737">
                  <c:v>39750</c:v>
                </c:pt>
                <c:pt idx="738">
                  <c:v>39751</c:v>
                </c:pt>
                <c:pt idx="739">
                  <c:v>39752</c:v>
                </c:pt>
                <c:pt idx="740">
                  <c:v>39755</c:v>
                </c:pt>
                <c:pt idx="741">
                  <c:v>39756</c:v>
                </c:pt>
              </c:numCache>
            </c:numRef>
          </c:cat>
          <c:val>
            <c:numRef>
              <c:f>'График 1.1.1'!$C$5:$C$746</c:f>
              <c:numCache>
                <c:formatCode>General</c:formatCode>
                <c:ptCount val="742"/>
                <c:pt idx="0">
                  <c:v>331.83</c:v>
                </c:pt>
                <c:pt idx="1">
                  <c:v>336.37</c:v>
                </c:pt>
                <c:pt idx="2">
                  <c:v>338.49299999999999</c:v>
                </c:pt>
                <c:pt idx="3">
                  <c:v>335.803</c:v>
                </c:pt>
                <c:pt idx="4">
                  <c:v>339.46600000000001</c:v>
                </c:pt>
                <c:pt idx="5">
                  <c:v>337.32900000000001</c:v>
                </c:pt>
                <c:pt idx="6">
                  <c:v>336.45100000000002</c:v>
                </c:pt>
                <c:pt idx="7">
                  <c:v>335.71100000000001</c:v>
                </c:pt>
                <c:pt idx="8">
                  <c:v>334.71</c:v>
                </c:pt>
                <c:pt idx="9">
                  <c:v>336.84100000000001</c:v>
                </c:pt>
                <c:pt idx="10">
                  <c:v>336.84</c:v>
                </c:pt>
                <c:pt idx="11">
                  <c:v>342.45</c:v>
                </c:pt>
                <c:pt idx="12">
                  <c:v>338.80200000000002</c:v>
                </c:pt>
                <c:pt idx="13">
                  <c:v>341.33800000000002</c:v>
                </c:pt>
                <c:pt idx="14">
                  <c:v>345.15100000000001</c:v>
                </c:pt>
                <c:pt idx="15">
                  <c:v>344.77800000000002</c:v>
                </c:pt>
                <c:pt idx="16">
                  <c:v>343.71899999999999</c:v>
                </c:pt>
                <c:pt idx="17">
                  <c:v>342.51900000000001</c:v>
                </c:pt>
                <c:pt idx="18">
                  <c:v>343.46300000000002</c:v>
                </c:pt>
                <c:pt idx="19">
                  <c:v>346.95499999999998</c:v>
                </c:pt>
                <c:pt idx="20">
                  <c:v>350.06099999999998</c:v>
                </c:pt>
                <c:pt idx="21">
                  <c:v>348.661</c:v>
                </c:pt>
                <c:pt idx="22">
                  <c:v>344.589</c:v>
                </c:pt>
                <c:pt idx="23">
                  <c:v>343.13799999999998</c:v>
                </c:pt>
                <c:pt idx="24">
                  <c:v>345.89600000000002</c:v>
                </c:pt>
                <c:pt idx="25">
                  <c:v>343.25400000000002</c:v>
                </c:pt>
                <c:pt idx="26">
                  <c:v>336.42899999999997</c:v>
                </c:pt>
                <c:pt idx="27">
                  <c:v>336.07</c:v>
                </c:pt>
                <c:pt idx="28">
                  <c:v>336.95800000000003</c:v>
                </c:pt>
                <c:pt idx="29">
                  <c:v>331.59899999999999</c:v>
                </c:pt>
                <c:pt idx="30">
                  <c:v>327.57</c:v>
                </c:pt>
                <c:pt idx="31">
                  <c:v>325.05099999999999</c:v>
                </c:pt>
                <c:pt idx="32">
                  <c:v>320.75</c:v>
                </c:pt>
                <c:pt idx="33">
                  <c:v>322.59699999999998</c:v>
                </c:pt>
                <c:pt idx="34">
                  <c:v>326.14999999999998</c:v>
                </c:pt>
                <c:pt idx="35">
                  <c:v>326.14999999999998</c:v>
                </c:pt>
                <c:pt idx="36">
                  <c:v>330.26100000000002</c:v>
                </c:pt>
                <c:pt idx="37">
                  <c:v>326.029</c:v>
                </c:pt>
                <c:pt idx="38">
                  <c:v>324.11399999999998</c:v>
                </c:pt>
                <c:pt idx="39">
                  <c:v>328.90100000000001</c:v>
                </c:pt>
                <c:pt idx="40">
                  <c:v>320.99400000000003</c:v>
                </c:pt>
                <c:pt idx="41">
                  <c:v>324.35599999999999</c:v>
                </c:pt>
                <c:pt idx="42">
                  <c:v>324.84300000000002</c:v>
                </c:pt>
                <c:pt idx="43">
                  <c:v>329.21300000000002</c:v>
                </c:pt>
                <c:pt idx="44">
                  <c:v>331.339</c:v>
                </c:pt>
                <c:pt idx="45">
                  <c:v>325.25099999999998</c:v>
                </c:pt>
                <c:pt idx="46">
                  <c:v>321.44499999999999</c:v>
                </c:pt>
                <c:pt idx="47">
                  <c:v>317.87299999999999</c:v>
                </c:pt>
                <c:pt idx="48">
                  <c:v>319.93400000000003</c:v>
                </c:pt>
                <c:pt idx="49">
                  <c:v>319.423</c:v>
                </c:pt>
                <c:pt idx="50">
                  <c:v>322.98700000000002</c:v>
                </c:pt>
                <c:pt idx="51">
                  <c:v>326.97300000000001</c:v>
                </c:pt>
                <c:pt idx="52">
                  <c:v>325.63099999999997</c:v>
                </c:pt>
                <c:pt idx="53">
                  <c:v>327.54899999999998</c:v>
                </c:pt>
                <c:pt idx="54">
                  <c:v>325.827</c:v>
                </c:pt>
                <c:pt idx="55">
                  <c:v>320.64400000000001</c:v>
                </c:pt>
                <c:pt idx="56">
                  <c:v>322.76900000000001</c:v>
                </c:pt>
                <c:pt idx="57">
                  <c:v>320.27199999999999</c:v>
                </c:pt>
                <c:pt idx="58">
                  <c:v>325.94400000000002</c:v>
                </c:pt>
                <c:pt idx="59">
                  <c:v>326.97500000000002</c:v>
                </c:pt>
                <c:pt idx="60">
                  <c:v>327.71100000000001</c:v>
                </c:pt>
                <c:pt idx="61">
                  <c:v>331.66199999999998</c:v>
                </c:pt>
                <c:pt idx="62">
                  <c:v>332.91899999999998</c:v>
                </c:pt>
                <c:pt idx="63">
                  <c:v>337.31299999999999</c:v>
                </c:pt>
                <c:pt idx="64">
                  <c:v>333.18099999999998</c:v>
                </c:pt>
                <c:pt idx="65">
                  <c:v>335.60700000000003</c:v>
                </c:pt>
                <c:pt idx="66">
                  <c:v>332.43299999999999</c:v>
                </c:pt>
                <c:pt idx="67">
                  <c:v>336.11500000000001</c:v>
                </c:pt>
                <c:pt idx="68">
                  <c:v>339.346</c:v>
                </c:pt>
                <c:pt idx="69">
                  <c:v>337.18299999999999</c:v>
                </c:pt>
                <c:pt idx="70">
                  <c:v>339.98899999999998</c:v>
                </c:pt>
                <c:pt idx="71">
                  <c:v>340.47500000000002</c:v>
                </c:pt>
                <c:pt idx="72">
                  <c:v>340.63200000000001</c:v>
                </c:pt>
                <c:pt idx="73">
                  <c:v>342.31700000000001</c:v>
                </c:pt>
                <c:pt idx="74">
                  <c:v>342.31700000000001</c:v>
                </c:pt>
                <c:pt idx="75">
                  <c:v>348.45800000000003</c:v>
                </c:pt>
                <c:pt idx="76">
                  <c:v>354.89100000000002</c:v>
                </c:pt>
                <c:pt idx="77">
                  <c:v>357.29500000000002</c:v>
                </c:pt>
                <c:pt idx="78">
                  <c:v>353.94200000000001</c:v>
                </c:pt>
                <c:pt idx="79">
                  <c:v>358.59</c:v>
                </c:pt>
                <c:pt idx="80">
                  <c:v>352.56299999999999</c:v>
                </c:pt>
                <c:pt idx="81">
                  <c:v>352.93200000000002</c:v>
                </c:pt>
                <c:pt idx="82">
                  <c:v>352.56599999999997</c:v>
                </c:pt>
                <c:pt idx="83">
                  <c:v>345.68799999999999</c:v>
                </c:pt>
                <c:pt idx="84">
                  <c:v>349.88600000000002</c:v>
                </c:pt>
                <c:pt idx="85">
                  <c:v>355.22399999999999</c:v>
                </c:pt>
                <c:pt idx="86">
                  <c:v>357.017</c:v>
                </c:pt>
                <c:pt idx="87">
                  <c:v>352.19600000000003</c:v>
                </c:pt>
                <c:pt idx="88">
                  <c:v>349.88799999999998</c:v>
                </c:pt>
                <c:pt idx="89">
                  <c:v>351.92</c:v>
                </c:pt>
                <c:pt idx="90">
                  <c:v>350.35399999999998</c:v>
                </c:pt>
                <c:pt idx="91">
                  <c:v>354.93299999999999</c:v>
                </c:pt>
                <c:pt idx="92">
                  <c:v>360.21499999999997</c:v>
                </c:pt>
                <c:pt idx="93">
                  <c:v>365.34899999999999</c:v>
                </c:pt>
                <c:pt idx="94">
                  <c:v>361.74599999999998</c:v>
                </c:pt>
                <c:pt idx="95">
                  <c:v>352.05799999999999</c:v>
                </c:pt>
                <c:pt idx="96">
                  <c:v>353.20400000000001</c:v>
                </c:pt>
                <c:pt idx="97">
                  <c:v>349.375</c:v>
                </c:pt>
                <c:pt idx="98">
                  <c:v>348.654</c:v>
                </c:pt>
                <c:pt idx="99">
                  <c:v>342.28699999999998</c:v>
                </c:pt>
                <c:pt idx="100">
                  <c:v>344.26</c:v>
                </c:pt>
                <c:pt idx="101">
                  <c:v>352.31299999999999</c:v>
                </c:pt>
                <c:pt idx="102">
                  <c:v>342.50799999999998</c:v>
                </c:pt>
                <c:pt idx="103">
                  <c:v>346.34500000000003</c:v>
                </c:pt>
                <c:pt idx="104">
                  <c:v>347.81700000000001</c:v>
                </c:pt>
                <c:pt idx="105">
                  <c:v>347.81700000000001</c:v>
                </c:pt>
                <c:pt idx="106">
                  <c:v>347.88299999999998</c:v>
                </c:pt>
                <c:pt idx="107">
                  <c:v>344.86799999999999</c:v>
                </c:pt>
                <c:pt idx="108">
                  <c:v>343.12299999999999</c:v>
                </c:pt>
                <c:pt idx="109">
                  <c:v>350.05399999999997</c:v>
                </c:pt>
                <c:pt idx="110">
                  <c:v>348.77600000000001</c:v>
                </c:pt>
                <c:pt idx="111">
                  <c:v>344.78100000000001</c:v>
                </c:pt>
                <c:pt idx="112">
                  <c:v>343.22300000000001</c:v>
                </c:pt>
                <c:pt idx="113">
                  <c:v>339.23399999999998</c:v>
                </c:pt>
                <c:pt idx="114">
                  <c:v>340.09300000000002</c:v>
                </c:pt>
                <c:pt idx="115">
                  <c:v>338.39499999999998</c:v>
                </c:pt>
                <c:pt idx="116">
                  <c:v>330.22500000000002</c:v>
                </c:pt>
                <c:pt idx="117">
                  <c:v>332.03</c:v>
                </c:pt>
                <c:pt idx="118">
                  <c:v>337.55799999999999</c:v>
                </c:pt>
                <c:pt idx="119">
                  <c:v>339.221</c:v>
                </c:pt>
                <c:pt idx="120">
                  <c:v>333.56599999999997</c:v>
                </c:pt>
                <c:pt idx="121">
                  <c:v>333.096</c:v>
                </c:pt>
                <c:pt idx="122">
                  <c:v>336.74700000000001</c:v>
                </c:pt>
                <c:pt idx="123">
                  <c:v>336.15800000000002</c:v>
                </c:pt>
                <c:pt idx="124">
                  <c:v>335.03699999999998</c:v>
                </c:pt>
                <c:pt idx="125">
                  <c:v>337.36500000000001</c:v>
                </c:pt>
                <c:pt idx="126">
                  <c:v>337.06900000000002</c:v>
                </c:pt>
                <c:pt idx="127">
                  <c:v>338.19299999999998</c:v>
                </c:pt>
                <c:pt idx="128">
                  <c:v>342.30099999999999</c:v>
                </c:pt>
                <c:pt idx="129">
                  <c:v>346.38799999999998</c:v>
                </c:pt>
                <c:pt idx="130">
                  <c:v>348.13</c:v>
                </c:pt>
                <c:pt idx="131">
                  <c:v>348.13</c:v>
                </c:pt>
                <c:pt idx="132">
                  <c:v>349.86</c:v>
                </c:pt>
                <c:pt idx="133">
                  <c:v>352.86200000000002</c:v>
                </c:pt>
                <c:pt idx="134">
                  <c:v>348.04700000000003</c:v>
                </c:pt>
                <c:pt idx="135">
                  <c:v>346.673</c:v>
                </c:pt>
                <c:pt idx="136">
                  <c:v>350.27800000000002</c:v>
                </c:pt>
                <c:pt idx="137">
                  <c:v>352.62200000000001</c:v>
                </c:pt>
                <c:pt idx="138">
                  <c:v>355.91500000000002</c:v>
                </c:pt>
                <c:pt idx="139">
                  <c:v>357.214</c:v>
                </c:pt>
                <c:pt idx="140">
                  <c:v>347.31099999999998</c:v>
                </c:pt>
                <c:pt idx="141">
                  <c:v>341.85300000000001</c:v>
                </c:pt>
                <c:pt idx="142">
                  <c:v>342.90899999999999</c:v>
                </c:pt>
                <c:pt idx="143">
                  <c:v>340.51900000000001</c:v>
                </c:pt>
                <c:pt idx="144">
                  <c:v>339.61399999999998</c:v>
                </c:pt>
                <c:pt idx="145">
                  <c:v>342.71199999999999</c:v>
                </c:pt>
                <c:pt idx="146">
                  <c:v>340.74400000000003</c:v>
                </c:pt>
                <c:pt idx="147">
                  <c:v>341.95</c:v>
                </c:pt>
                <c:pt idx="148">
                  <c:v>344.38299999999998</c:v>
                </c:pt>
                <c:pt idx="149">
                  <c:v>343.82900000000001</c:v>
                </c:pt>
                <c:pt idx="150">
                  <c:v>349.83300000000003</c:v>
                </c:pt>
                <c:pt idx="151">
                  <c:v>349.55799999999999</c:v>
                </c:pt>
                <c:pt idx="152">
                  <c:v>353.69400000000002</c:v>
                </c:pt>
                <c:pt idx="153">
                  <c:v>349.93400000000003</c:v>
                </c:pt>
                <c:pt idx="154">
                  <c:v>350.04899999999998</c:v>
                </c:pt>
                <c:pt idx="155">
                  <c:v>351.947</c:v>
                </c:pt>
                <c:pt idx="156">
                  <c:v>350.73399999999998</c:v>
                </c:pt>
                <c:pt idx="157">
                  <c:v>353.69600000000003</c:v>
                </c:pt>
                <c:pt idx="158">
                  <c:v>348.03100000000001</c:v>
                </c:pt>
                <c:pt idx="159">
                  <c:v>344.529</c:v>
                </c:pt>
                <c:pt idx="160">
                  <c:v>338.81599999999997</c:v>
                </c:pt>
                <c:pt idx="161">
                  <c:v>338.75900000000001</c:v>
                </c:pt>
                <c:pt idx="162">
                  <c:v>337.53699999999998</c:v>
                </c:pt>
                <c:pt idx="163">
                  <c:v>331.69099999999997</c:v>
                </c:pt>
                <c:pt idx="164">
                  <c:v>332.32299999999998</c:v>
                </c:pt>
                <c:pt idx="165">
                  <c:v>335.49700000000001</c:v>
                </c:pt>
                <c:pt idx="166">
                  <c:v>336.67099999999999</c:v>
                </c:pt>
                <c:pt idx="167">
                  <c:v>334.71100000000001</c:v>
                </c:pt>
                <c:pt idx="168">
                  <c:v>336.11599999999999</c:v>
                </c:pt>
                <c:pt idx="169">
                  <c:v>336.262</c:v>
                </c:pt>
                <c:pt idx="170">
                  <c:v>329.69099999999997</c:v>
                </c:pt>
                <c:pt idx="171">
                  <c:v>327.733</c:v>
                </c:pt>
                <c:pt idx="172">
                  <c:v>327.09500000000003</c:v>
                </c:pt>
                <c:pt idx="173">
                  <c:v>329.02499999999998</c:v>
                </c:pt>
                <c:pt idx="174">
                  <c:v>325.41500000000002</c:v>
                </c:pt>
                <c:pt idx="175">
                  <c:v>325.41500000000002</c:v>
                </c:pt>
                <c:pt idx="176">
                  <c:v>327.03399999999999</c:v>
                </c:pt>
                <c:pt idx="177">
                  <c:v>325.43400000000003</c:v>
                </c:pt>
                <c:pt idx="178">
                  <c:v>323.608</c:v>
                </c:pt>
                <c:pt idx="179">
                  <c:v>320.387</c:v>
                </c:pt>
                <c:pt idx="180">
                  <c:v>313.73399999999998</c:v>
                </c:pt>
                <c:pt idx="181">
                  <c:v>310.70600000000002</c:v>
                </c:pt>
                <c:pt idx="182">
                  <c:v>311.27100000000002</c:v>
                </c:pt>
                <c:pt idx="183">
                  <c:v>307.04700000000003</c:v>
                </c:pt>
                <c:pt idx="184">
                  <c:v>307.04300000000001</c:v>
                </c:pt>
                <c:pt idx="185">
                  <c:v>308.01499999999999</c:v>
                </c:pt>
                <c:pt idx="186">
                  <c:v>303.04300000000001</c:v>
                </c:pt>
                <c:pt idx="187">
                  <c:v>300.666</c:v>
                </c:pt>
                <c:pt idx="188">
                  <c:v>304.35000000000002</c:v>
                </c:pt>
                <c:pt idx="189">
                  <c:v>300.863</c:v>
                </c:pt>
                <c:pt idx="190">
                  <c:v>300.70699999999999</c:v>
                </c:pt>
                <c:pt idx="191">
                  <c:v>301.709</c:v>
                </c:pt>
                <c:pt idx="192">
                  <c:v>304.322</c:v>
                </c:pt>
                <c:pt idx="193">
                  <c:v>305.13499999999999</c:v>
                </c:pt>
                <c:pt idx="194">
                  <c:v>305.58300000000003</c:v>
                </c:pt>
                <c:pt idx="195">
                  <c:v>301.35700000000003</c:v>
                </c:pt>
                <c:pt idx="196">
                  <c:v>295.13200000000001</c:v>
                </c:pt>
                <c:pt idx="197">
                  <c:v>297.16000000000003</c:v>
                </c:pt>
                <c:pt idx="198">
                  <c:v>300.58699999999999</c:v>
                </c:pt>
                <c:pt idx="199">
                  <c:v>300.20299999999997</c:v>
                </c:pt>
                <c:pt idx="200">
                  <c:v>303.55700000000002</c:v>
                </c:pt>
                <c:pt idx="201">
                  <c:v>299.39800000000002</c:v>
                </c:pt>
                <c:pt idx="202">
                  <c:v>297.80500000000001</c:v>
                </c:pt>
                <c:pt idx="203">
                  <c:v>299.73</c:v>
                </c:pt>
                <c:pt idx="204">
                  <c:v>303.392</c:v>
                </c:pt>
                <c:pt idx="205">
                  <c:v>308.55599999999998</c:v>
                </c:pt>
                <c:pt idx="206">
                  <c:v>308.16300000000001</c:v>
                </c:pt>
                <c:pt idx="207">
                  <c:v>304.51799999999997</c:v>
                </c:pt>
                <c:pt idx="208">
                  <c:v>307.97000000000003</c:v>
                </c:pt>
                <c:pt idx="209">
                  <c:v>305.73599999999999</c:v>
                </c:pt>
                <c:pt idx="210">
                  <c:v>306.10300000000001</c:v>
                </c:pt>
                <c:pt idx="211">
                  <c:v>307.54300000000001</c:v>
                </c:pt>
                <c:pt idx="212">
                  <c:v>312.77</c:v>
                </c:pt>
                <c:pt idx="213">
                  <c:v>311.77699999999999</c:v>
                </c:pt>
                <c:pt idx="214">
                  <c:v>312.37299999999999</c:v>
                </c:pt>
                <c:pt idx="215">
                  <c:v>306.21600000000001</c:v>
                </c:pt>
                <c:pt idx="216">
                  <c:v>305.87400000000002</c:v>
                </c:pt>
                <c:pt idx="217">
                  <c:v>306.35199999999998</c:v>
                </c:pt>
                <c:pt idx="218">
                  <c:v>307.63799999999998</c:v>
                </c:pt>
                <c:pt idx="219">
                  <c:v>309.911</c:v>
                </c:pt>
                <c:pt idx="220">
                  <c:v>311.72199999999998</c:v>
                </c:pt>
                <c:pt idx="221">
                  <c:v>311.25299999999999</c:v>
                </c:pt>
                <c:pt idx="222">
                  <c:v>313.23200000000003</c:v>
                </c:pt>
                <c:pt idx="223">
                  <c:v>317.93200000000002</c:v>
                </c:pt>
                <c:pt idx="224">
                  <c:v>310.73500000000001</c:v>
                </c:pt>
                <c:pt idx="225">
                  <c:v>308.029</c:v>
                </c:pt>
                <c:pt idx="226">
                  <c:v>308.42899999999997</c:v>
                </c:pt>
                <c:pt idx="227">
                  <c:v>310.84899999999999</c:v>
                </c:pt>
                <c:pt idx="228">
                  <c:v>304.84899999999999</c:v>
                </c:pt>
                <c:pt idx="229">
                  <c:v>305.78699999999998</c:v>
                </c:pt>
                <c:pt idx="230">
                  <c:v>306.30099999999999</c:v>
                </c:pt>
                <c:pt idx="231">
                  <c:v>310.32</c:v>
                </c:pt>
                <c:pt idx="232">
                  <c:v>307.71800000000002</c:v>
                </c:pt>
                <c:pt idx="233">
                  <c:v>307.71800000000002</c:v>
                </c:pt>
                <c:pt idx="234">
                  <c:v>308.97000000000003</c:v>
                </c:pt>
                <c:pt idx="235">
                  <c:v>313.00799999999998</c:v>
                </c:pt>
                <c:pt idx="236">
                  <c:v>314.96600000000001</c:v>
                </c:pt>
                <c:pt idx="237">
                  <c:v>318.16699999999997</c:v>
                </c:pt>
                <c:pt idx="238">
                  <c:v>321.53399999999999</c:v>
                </c:pt>
                <c:pt idx="239">
                  <c:v>321.233</c:v>
                </c:pt>
                <c:pt idx="240">
                  <c:v>315.38299999999998</c:v>
                </c:pt>
                <c:pt idx="241">
                  <c:v>316.42599999999999</c:v>
                </c:pt>
                <c:pt idx="242">
                  <c:v>313.06200000000001</c:v>
                </c:pt>
                <c:pt idx="243">
                  <c:v>313.084</c:v>
                </c:pt>
                <c:pt idx="244">
                  <c:v>312.38</c:v>
                </c:pt>
                <c:pt idx="245">
                  <c:v>312.08</c:v>
                </c:pt>
                <c:pt idx="246">
                  <c:v>310.83</c:v>
                </c:pt>
                <c:pt idx="247">
                  <c:v>311.55</c:v>
                </c:pt>
                <c:pt idx="248">
                  <c:v>314.39999999999998</c:v>
                </c:pt>
                <c:pt idx="249">
                  <c:v>313.33999999999997</c:v>
                </c:pt>
                <c:pt idx="250">
                  <c:v>310.39</c:v>
                </c:pt>
                <c:pt idx="251">
                  <c:v>312.45999999999998</c:v>
                </c:pt>
                <c:pt idx="252">
                  <c:v>311.012</c:v>
                </c:pt>
                <c:pt idx="253">
                  <c:v>309.10599999999999</c:v>
                </c:pt>
                <c:pt idx="254">
                  <c:v>308.85700000000003</c:v>
                </c:pt>
                <c:pt idx="255">
                  <c:v>308.85700000000003</c:v>
                </c:pt>
                <c:pt idx="256">
                  <c:v>306.45</c:v>
                </c:pt>
                <c:pt idx="257">
                  <c:v>306.04000000000002</c:v>
                </c:pt>
                <c:pt idx="258">
                  <c:v>306.70999999999998</c:v>
                </c:pt>
                <c:pt idx="259">
                  <c:v>307.25900000000001</c:v>
                </c:pt>
                <c:pt idx="260">
                  <c:v>307.25900000000001</c:v>
                </c:pt>
                <c:pt idx="261">
                  <c:v>307.25900000000001</c:v>
                </c:pt>
                <c:pt idx="262">
                  <c:v>298.49</c:v>
                </c:pt>
                <c:pt idx="263">
                  <c:v>292.61</c:v>
                </c:pt>
                <c:pt idx="264">
                  <c:v>291.10599999999999</c:v>
                </c:pt>
                <c:pt idx="265">
                  <c:v>290.73500000000001</c:v>
                </c:pt>
                <c:pt idx="266">
                  <c:v>289.51</c:v>
                </c:pt>
                <c:pt idx="267">
                  <c:v>289.32600000000002</c:v>
                </c:pt>
                <c:pt idx="268">
                  <c:v>286.05599999999998</c:v>
                </c:pt>
                <c:pt idx="269">
                  <c:v>290.62</c:v>
                </c:pt>
                <c:pt idx="270">
                  <c:v>290.62</c:v>
                </c:pt>
                <c:pt idx="271">
                  <c:v>287.20999999999998</c:v>
                </c:pt>
                <c:pt idx="272">
                  <c:v>289.08999999999997</c:v>
                </c:pt>
                <c:pt idx="273">
                  <c:v>285.88</c:v>
                </c:pt>
                <c:pt idx="274">
                  <c:v>290.48</c:v>
                </c:pt>
                <c:pt idx="275">
                  <c:v>289.98200000000003</c:v>
                </c:pt>
                <c:pt idx="276">
                  <c:v>296.64600000000002</c:v>
                </c:pt>
                <c:pt idx="277">
                  <c:v>296.09100000000001</c:v>
                </c:pt>
                <c:pt idx="278">
                  <c:v>293.48899999999998</c:v>
                </c:pt>
                <c:pt idx="279">
                  <c:v>295.86099999999999</c:v>
                </c:pt>
                <c:pt idx="280">
                  <c:v>290.91699999999997</c:v>
                </c:pt>
                <c:pt idx="281">
                  <c:v>298.30399999999997</c:v>
                </c:pt>
                <c:pt idx="282">
                  <c:v>301.21499999999997</c:v>
                </c:pt>
                <c:pt idx="283">
                  <c:v>299.22000000000003</c:v>
                </c:pt>
                <c:pt idx="284">
                  <c:v>301.32499999999999</c:v>
                </c:pt>
                <c:pt idx="285">
                  <c:v>301.18900000000002</c:v>
                </c:pt>
                <c:pt idx="286">
                  <c:v>301.06900000000002</c:v>
                </c:pt>
                <c:pt idx="287">
                  <c:v>298.86599999999999</c:v>
                </c:pt>
                <c:pt idx="288">
                  <c:v>303.44600000000003</c:v>
                </c:pt>
                <c:pt idx="289">
                  <c:v>305.18599999999998</c:v>
                </c:pt>
                <c:pt idx="290">
                  <c:v>299.69200000000001</c:v>
                </c:pt>
                <c:pt idx="291">
                  <c:v>304.48500000000001</c:v>
                </c:pt>
                <c:pt idx="292">
                  <c:v>301.923</c:v>
                </c:pt>
                <c:pt idx="293">
                  <c:v>303.79599999999999</c:v>
                </c:pt>
                <c:pt idx="294">
                  <c:v>306.70600000000002</c:v>
                </c:pt>
                <c:pt idx="295">
                  <c:v>306.70600000000002</c:v>
                </c:pt>
                <c:pt idx="296">
                  <c:v>303.46100000000001</c:v>
                </c:pt>
                <c:pt idx="297">
                  <c:v>308.36</c:v>
                </c:pt>
                <c:pt idx="298">
                  <c:v>312.85399999999998</c:v>
                </c:pt>
                <c:pt idx="299">
                  <c:v>314.62599999999998</c:v>
                </c:pt>
                <c:pt idx="300">
                  <c:v>315.10500000000002</c:v>
                </c:pt>
                <c:pt idx="301">
                  <c:v>313.26400000000001</c:v>
                </c:pt>
                <c:pt idx="302">
                  <c:v>312.38600000000002</c:v>
                </c:pt>
                <c:pt idx="303">
                  <c:v>312.23700000000002</c:v>
                </c:pt>
                <c:pt idx="304">
                  <c:v>310.10599999999999</c:v>
                </c:pt>
                <c:pt idx="305">
                  <c:v>304.80099999999999</c:v>
                </c:pt>
                <c:pt idx="306">
                  <c:v>306.90300000000002</c:v>
                </c:pt>
                <c:pt idx="307">
                  <c:v>310.67200000000003</c:v>
                </c:pt>
                <c:pt idx="308">
                  <c:v>311.52499999999998</c:v>
                </c:pt>
                <c:pt idx="309">
                  <c:v>308.06</c:v>
                </c:pt>
                <c:pt idx="310">
                  <c:v>306.346</c:v>
                </c:pt>
                <c:pt idx="311">
                  <c:v>304.517</c:v>
                </c:pt>
                <c:pt idx="312">
                  <c:v>304.06299999999999</c:v>
                </c:pt>
                <c:pt idx="313">
                  <c:v>304.10700000000003</c:v>
                </c:pt>
                <c:pt idx="314">
                  <c:v>304.44299999999998</c:v>
                </c:pt>
                <c:pt idx="315">
                  <c:v>304.584</c:v>
                </c:pt>
                <c:pt idx="316">
                  <c:v>304.96100000000001</c:v>
                </c:pt>
                <c:pt idx="317">
                  <c:v>306.33100000000002</c:v>
                </c:pt>
                <c:pt idx="318">
                  <c:v>310.91399999999999</c:v>
                </c:pt>
                <c:pt idx="319">
                  <c:v>310.93900000000002</c:v>
                </c:pt>
                <c:pt idx="320">
                  <c:v>312.26600000000002</c:v>
                </c:pt>
                <c:pt idx="321">
                  <c:v>311.85399999999998</c:v>
                </c:pt>
                <c:pt idx="322">
                  <c:v>314.37099999999998</c:v>
                </c:pt>
                <c:pt idx="323">
                  <c:v>317.73</c:v>
                </c:pt>
                <c:pt idx="324">
                  <c:v>316.88299999999998</c:v>
                </c:pt>
                <c:pt idx="325">
                  <c:v>315.07299999999998</c:v>
                </c:pt>
                <c:pt idx="326">
                  <c:v>313.78300000000002</c:v>
                </c:pt>
                <c:pt idx="327">
                  <c:v>316.72300000000001</c:v>
                </c:pt>
                <c:pt idx="328">
                  <c:v>317.59699999999998</c:v>
                </c:pt>
                <c:pt idx="329">
                  <c:v>317.59699999999998</c:v>
                </c:pt>
                <c:pt idx="330">
                  <c:v>314.54000000000002</c:v>
                </c:pt>
                <c:pt idx="331">
                  <c:v>316.44299999999998</c:v>
                </c:pt>
                <c:pt idx="332">
                  <c:v>316.57600000000002</c:v>
                </c:pt>
                <c:pt idx="333">
                  <c:v>317.37400000000002</c:v>
                </c:pt>
                <c:pt idx="334">
                  <c:v>317.928</c:v>
                </c:pt>
                <c:pt idx="335">
                  <c:v>314.755</c:v>
                </c:pt>
                <c:pt idx="336">
                  <c:v>313.19799999999998</c:v>
                </c:pt>
                <c:pt idx="337">
                  <c:v>312.77100000000002</c:v>
                </c:pt>
                <c:pt idx="338">
                  <c:v>310.38099999999997</c:v>
                </c:pt>
                <c:pt idx="339">
                  <c:v>312.04500000000002</c:v>
                </c:pt>
                <c:pt idx="340">
                  <c:v>314.47300000000001</c:v>
                </c:pt>
                <c:pt idx="341">
                  <c:v>310.83600000000001</c:v>
                </c:pt>
                <c:pt idx="342">
                  <c:v>314.68799999999999</c:v>
                </c:pt>
                <c:pt idx="343">
                  <c:v>310.995</c:v>
                </c:pt>
                <c:pt idx="344">
                  <c:v>314.20299999999997</c:v>
                </c:pt>
                <c:pt idx="345">
                  <c:v>312.71199999999999</c:v>
                </c:pt>
                <c:pt idx="346">
                  <c:v>311.584</c:v>
                </c:pt>
                <c:pt idx="347">
                  <c:v>310.51600000000002</c:v>
                </c:pt>
                <c:pt idx="348">
                  <c:v>311.774</c:v>
                </c:pt>
                <c:pt idx="349">
                  <c:v>311.24400000000003</c:v>
                </c:pt>
                <c:pt idx="350">
                  <c:v>308.92</c:v>
                </c:pt>
                <c:pt idx="351">
                  <c:v>308.90300000000002</c:v>
                </c:pt>
                <c:pt idx="352">
                  <c:v>308.68900000000002</c:v>
                </c:pt>
                <c:pt idx="353">
                  <c:v>307.839</c:v>
                </c:pt>
                <c:pt idx="354">
                  <c:v>311.12799999999999</c:v>
                </c:pt>
                <c:pt idx="355">
                  <c:v>309.07299999999998</c:v>
                </c:pt>
                <c:pt idx="356">
                  <c:v>310.48</c:v>
                </c:pt>
                <c:pt idx="357">
                  <c:v>310.11599999999999</c:v>
                </c:pt>
                <c:pt idx="358">
                  <c:v>313.15100000000001</c:v>
                </c:pt>
                <c:pt idx="359">
                  <c:v>313.17200000000003</c:v>
                </c:pt>
                <c:pt idx="360">
                  <c:v>316.49400000000003</c:v>
                </c:pt>
                <c:pt idx="361">
                  <c:v>311.42500000000001</c:v>
                </c:pt>
                <c:pt idx="362">
                  <c:v>311.61900000000003</c:v>
                </c:pt>
                <c:pt idx="363">
                  <c:v>309.43799999999999</c:v>
                </c:pt>
                <c:pt idx="364">
                  <c:v>313.10300000000001</c:v>
                </c:pt>
                <c:pt idx="365">
                  <c:v>313.10300000000001</c:v>
                </c:pt>
                <c:pt idx="366">
                  <c:v>307.46899999999999</c:v>
                </c:pt>
                <c:pt idx="367">
                  <c:v>309.25099999999998</c:v>
                </c:pt>
                <c:pt idx="368">
                  <c:v>311.45699999999999</c:v>
                </c:pt>
                <c:pt idx="369">
                  <c:v>314.11799999999999</c:v>
                </c:pt>
                <c:pt idx="370">
                  <c:v>315.52499999999998</c:v>
                </c:pt>
                <c:pt idx="371">
                  <c:v>314.637</c:v>
                </c:pt>
                <c:pt idx="372">
                  <c:v>313.65800000000002</c:v>
                </c:pt>
                <c:pt idx="373">
                  <c:v>313.923</c:v>
                </c:pt>
                <c:pt idx="374">
                  <c:v>307.51</c:v>
                </c:pt>
                <c:pt idx="375">
                  <c:v>312.05500000000001</c:v>
                </c:pt>
                <c:pt idx="376">
                  <c:v>309.71100000000001</c:v>
                </c:pt>
                <c:pt idx="377">
                  <c:v>311.68200000000002</c:v>
                </c:pt>
                <c:pt idx="378">
                  <c:v>316.54000000000002</c:v>
                </c:pt>
                <c:pt idx="379">
                  <c:v>319.29500000000002</c:v>
                </c:pt>
                <c:pt idx="380">
                  <c:v>320.89999999999998</c:v>
                </c:pt>
                <c:pt idx="381">
                  <c:v>317.82</c:v>
                </c:pt>
                <c:pt idx="382">
                  <c:v>317.637</c:v>
                </c:pt>
                <c:pt idx="383">
                  <c:v>316.14999999999998</c:v>
                </c:pt>
                <c:pt idx="384">
                  <c:v>314.74799999999999</c:v>
                </c:pt>
                <c:pt idx="385">
                  <c:v>313.24299999999999</c:v>
                </c:pt>
                <c:pt idx="386">
                  <c:v>310.73099999999999</c:v>
                </c:pt>
                <c:pt idx="387">
                  <c:v>312.3</c:v>
                </c:pt>
                <c:pt idx="388">
                  <c:v>312.75900000000001</c:v>
                </c:pt>
                <c:pt idx="389">
                  <c:v>315.74400000000003</c:v>
                </c:pt>
                <c:pt idx="390">
                  <c:v>316.70299999999997</c:v>
                </c:pt>
                <c:pt idx="391">
                  <c:v>316.637</c:v>
                </c:pt>
                <c:pt idx="392">
                  <c:v>316.637</c:v>
                </c:pt>
                <c:pt idx="393">
                  <c:v>318.52</c:v>
                </c:pt>
                <c:pt idx="394">
                  <c:v>320.863</c:v>
                </c:pt>
                <c:pt idx="395">
                  <c:v>321.23</c:v>
                </c:pt>
                <c:pt idx="396">
                  <c:v>323.04199999999997</c:v>
                </c:pt>
                <c:pt idx="397">
                  <c:v>322.87</c:v>
                </c:pt>
                <c:pt idx="398">
                  <c:v>322.95600000000002</c:v>
                </c:pt>
                <c:pt idx="399">
                  <c:v>325.09300000000002</c:v>
                </c:pt>
                <c:pt idx="400">
                  <c:v>320.63499999999999</c:v>
                </c:pt>
                <c:pt idx="401">
                  <c:v>318.58699999999999</c:v>
                </c:pt>
                <c:pt idx="402">
                  <c:v>323.601</c:v>
                </c:pt>
                <c:pt idx="403">
                  <c:v>325.995</c:v>
                </c:pt>
                <c:pt idx="404">
                  <c:v>324.44400000000002</c:v>
                </c:pt>
                <c:pt idx="405">
                  <c:v>319.08999999999997</c:v>
                </c:pt>
                <c:pt idx="406">
                  <c:v>317.887</c:v>
                </c:pt>
                <c:pt idx="407">
                  <c:v>319.12799999999999</c:v>
                </c:pt>
                <c:pt idx="408">
                  <c:v>316.66800000000001</c:v>
                </c:pt>
                <c:pt idx="409">
                  <c:v>319.60700000000003</c:v>
                </c:pt>
                <c:pt idx="410">
                  <c:v>320.99299999999999</c:v>
                </c:pt>
                <c:pt idx="411">
                  <c:v>324.096</c:v>
                </c:pt>
                <c:pt idx="412">
                  <c:v>319.86900000000003</c:v>
                </c:pt>
                <c:pt idx="413">
                  <c:v>320.18</c:v>
                </c:pt>
                <c:pt idx="414">
                  <c:v>318.173</c:v>
                </c:pt>
                <c:pt idx="415">
                  <c:v>312.28899999999999</c:v>
                </c:pt>
                <c:pt idx="416">
                  <c:v>312.75599999999997</c:v>
                </c:pt>
                <c:pt idx="417">
                  <c:v>313.05200000000002</c:v>
                </c:pt>
                <c:pt idx="418">
                  <c:v>311.03800000000001</c:v>
                </c:pt>
                <c:pt idx="419">
                  <c:v>310.90800000000002</c:v>
                </c:pt>
                <c:pt idx="420">
                  <c:v>311.565</c:v>
                </c:pt>
                <c:pt idx="421">
                  <c:v>311.26600000000002</c:v>
                </c:pt>
                <c:pt idx="422">
                  <c:v>311.88499999999999</c:v>
                </c:pt>
                <c:pt idx="423">
                  <c:v>301.267</c:v>
                </c:pt>
                <c:pt idx="424">
                  <c:v>306.14800000000002</c:v>
                </c:pt>
                <c:pt idx="425">
                  <c:v>301.98599999999999</c:v>
                </c:pt>
                <c:pt idx="426">
                  <c:v>299.77199999999999</c:v>
                </c:pt>
                <c:pt idx="427">
                  <c:v>300.62599999999998</c:v>
                </c:pt>
                <c:pt idx="428">
                  <c:v>303.10300000000001</c:v>
                </c:pt>
                <c:pt idx="429">
                  <c:v>305.63900000000001</c:v>
                </c:pt>
                <c:pt idx="430">
                  <c:v>305.59100000000001</c:v>
                </c:pt>
                <c:pt idx="431">
                  <c:v>304.43700000000001</c:v>
                </c:pt>
                <c:pt idx="432">
                  <c:v>306.83</c:v>
                </c:pt>
                <c:pt idx="433">
                  <c:v>307.21100000000001</c:v>
                </c:pt>
                <c:pt idx="434">
                  <c:v>308.76</c:v>
                </c:pt>
                <c:pt idx="435">
                  <c:v>308.76</c:v>
                </c:pt>
                <c:pt idx="436">
                  <c:v>311.202</c:v>
                </c:pt>
                <c:pt idx="437">
                  <c:v>310.92500000000001</c:v>
                </c:pt>
                <c:pt idx="438">
                  <c:v>311.755</c:v>
                </c:pt>
                <c:pt idx="439">
                  <c:v>312.32400000000001</c:v>
                </c:pt>
                <c:pt idx="440">
                  <c:v>314.77999999999997</c:v>
                </c:pt>
                <c:pt idx="441">
                  <c:v>316.97000000000003</c:v>
                </c:pt>
                <c:pt idx="442">
                  <c:v>321.18700000000001</c:v>
                </c:pt>
                <c:pt idx="443">
                  <c:v>320.31700000000001</c:v>
                </c:pt>
                <c:pt idx="444">
                  <c:v>320.91899999999998</c:v>
                </c:pt>
                <c:pt idx="445">
                  <c:v>324.86799999999999</c:v>
                </c:pt>
                <c:pt idx="446">
                  <c:v>326.791</c:v>
                </c:pt>
                <c:pt idx="447">
                  <c:v>329.56700000000001</c:v>
                </c:pt>
                <c:pt idx="448">
                  <c:v>333.322</c:v>
                </c:pt>
                <c:pt idx="449">
                  <c:v>333.15199999999999</c:v>
                </c:pt>
                <c:pt idx="450">
                  <c:v>333.74599999999998</c:v>
                </c:pt>
                <c:pt idx="451">
                  <c:v>331.69200000000001</c:v>
                </c:pt>
                <c:pt idx="452">
                  <c:v>331.92200000000003</c:v>
                </c:pt>
                <c:pt idx="453">
                  <c:v>336.71199999999999</c:v>
                </c:pt>
                <c:pt idx="454">
                  <c:v>333.67099999999999</c:v>
                </c:pt>
                <c:pt idx="455">
                  <c:v>332.32400000000001</c:v>
                </c:pt>
                <c:pt idx="456">
                  <c:v>328.61500000000001</c:v>
                </c:pt>
                <c:pt idx="457">
                  <c:v>328.22800000000001</c:v>
                </c:pt>
                <c:pt idx="458">
                  <c:v>330.23500000000001</c:v>
                </c:pt>
                <c:pt idx="459">
                  <c:v>329.21</c:v>
                </c:pt>
                <c:pt idx="460">
                  <c:v>323.38600000000002</c:v>
                </c:pt>
                <c:pt idx="461">
                  <c:v>325.88499999999999</c:v>
                </c:pt>
                <c:pt idx="462">
                  <c:v>329.334</c:v>
                </c:pt>
                <c:pt idx="463">
                  <c:v>332.60300000000001</c:v>
                </c:pt>
                <c:pt idx="464">
                  <c:v>333.5</c:v>
                </c:pt>
                <c:pt idx="465">
                  <c:v>338.14499999999998</c:v>
                </c:pt>
                <c:pt idx="466">
                  <c:v>339.32900000000001</c:v>
                </c:pt>
                <c:pt idx="467">
                  <c:v>338.81599999999997</c:v>
                </c:pt>
                <c:pt idx="468">
                  <c:v>342.18299999999999</c:v>
                </c:pt>
                <c:pt idx="469">
                  <c:v>340.11</c:v>
                </c:pt>
                <c:pt idx="470">
                  <c:v>336.34800000000001</c:v>
                </c:pt>
                <c:pt idx="471">
                  <c:v>335.34</c:v>
                </c:pt>
                <c:pt idx="472">
                  <c:v>336.13099999999997</c:v>
                </c:pt>
                <c:pt idx="473">
                  <c:v>342.32400000000001</c:v>
                </c:pt>
                <c:pt idx="474">
                  <c:v>345.87099999999998</c:v>
                </c:pt>
                <c:pt idx="475">
                  <c:v>349.435</c:v>
                </c:pt>
                <c:pt idx="476">
                  <c:v>344.18900000000002</c:v>
                </c:pt>
                <c:pt idx="477">
                  <c:v>351.00900000000001</c:v>
                </c:pt>
                <c:pt idx="478">
                  <c:v>349.19099999999997</c:v>
                </c:pt>
                <c:pt idx="479">
                  <c:v>353.57400000000001</c:v>
                </c:pt>
                <c:pt idx="480">
                  <c:v>349.76400000000001</c:v>
                </c:pt>
                <c:pt idx="481">
                  <c:v>355.62700000000001</c:v>
                </c:pt>
                <c:pt idx="482">
                  <c:v>354.4</c:v>
                </c:pt>
                <c:pt idx="483">
                  <c:v>353.85300000000001</c:v>
                </c:pt>
                <c:pt idx="484">
                  <c:v>354.54399999999998</c:v>
                </c:pt>
                <c:pt idx="485">
                  <c:v>349.51400000000001</c:v>
                </c:pt>
                <c:pt idx="486">
                  <c:v>345.52699999999999</c:v>
                </c:pt>
                <c:pt idx="487">
                  <c:v>351.46300000000002</c:v>
                </c:pt>
                <c:pt idx="488">
                  <c:v>346.488</c:v>
                </c:pt>
                <c:pt idx="489">
                  <c:v>349.43299999999999</c:v>
                </c:pt>
                <c:pt idx="490">
                  <c:v>346.904</c:v>
                </c:pt>
                <c:pt idx="491">
                  <c:v>352.56799999999998</c:v>
                </c:pt>
                <c:pt idx="492">
                  <c:v>350.81900000000002</c:v>
                </c:pt>
                <c:pt idx="493">
                  <c:v>350.81900000000002</c:v>
                </c:pt>
                <c:pt idx="494">
                  <c:v>354.29199999999997</c:v>
                </c:pt>
                <c:pt idx="495">
                  <c:v>353.36700000000002</c:v>
                </c:pt>
                <c:pt idx="496">
                  <c:v>347.76900000000001</c:v>
                </c:pt>
                <c:pt idx="497">
                  <c:v>343.77699999999999</c:v>
                </c:pt>
                <c:pt idx="498">
                  <c:v>343.58699999999999</c:v>
                </c:pt>
                <c:pt idx="499">
                  <c:v>339.84399999999999</c:v>
                </c:pt>
                <c:pt idx="500">
                  <c:v>339.92</c:v>
                </c:pt>
                <c:pt idx="501">
                  <c:v>340.08100000000002</c:v>
                </c:pt>
                <c:pt idx="502">
                  <c:v>339.51400000000001</c:v>
                </c:pt>
                <c:pt idx="503">
                  <c:v>343.11900000000003</c:v>
                </c:pt>
                <c:pt idx="504">
                  <c:v>342.92099999999999</c:v>
                </c:pt>
                <c:pt idx="505">
                  <c:v>343.452</c:v>
                </c:pt>
                <c:pt idx="506">
                  <c:v>346.834</c:v>
                </c:pt>
                <c:pt idx="507">
                  <c:v>354.08100000000002</c:v>
                </c:pt>
                <c:pt idx="508">
                  <c:v>349.55399999999997</c:v>
                </c:pt>
                <c:pt idx="509">
                  <c:v>348.60300000000001</c:v>
                </c:pt>
                <c:pt idx="510">
                  <c:v>347.99099999999999</c:v>
                </c:pt>
                <c:pt idx="511">
                  <c:v>347.05399999999997</c:v>
                </c:pt>
                <c:pt idx="512">
                  <c:v>350.18599999999998</c:v>
                </c:pt>
                <c:pt idx="513">
                  <c:v>349.63499999999999</c:v>
                </c:pt>
                <c:pt idx="514">
                  <c:v>354.23</c:v>
                </c:pt>
                <c:pt idx="515">
                  <c:v>354.74900000000002</c:v>
                </c:pt>
                <c:pt idx="516">
                  <c:v>354.74900000000002</c:v>
                </c:pt>
                <c:pt idx="517">
                  <c:v>358.33600000000001</c:v>
                </c:pt>
                <c:pt idx="518">
                  <c:v>359.78100000000001</c:v>
                </c:pt>
                <c:pt idx="519">
                  <c:v>358.50799999999998</c:v>
                </c:pt>
                <c:pt idx="520">
                  <c:v>358.71300000000002</c:v>
                </c:pt>
                <c:pt idx="521">
                  <c:v>358.71300000000002</c:v>
                </c:pt>
                <c:pt idx="522">
                  <c:v>366.86099999999999</c:v>
                </c:pt>
                <c:pt idx="523">
                  <c:v>368.608</c:v>
                </c:pt>
                <c:pt idx="524">
                  <c:v>366.22399999999999</c:v>
                </c:pt>
                <c:pt idx="525">
                  <c:v>362.32299999999998</c:v>
                </c:pt>
                <c:pt idx="526">
                  <c:v>368.173</c:v>
                </c:pt>
                <c:pt idx="527">
                  <c:v>366.57600000000002</c:v>
                </c:pt>
                <c:pt idx="528">
                  <c:v>363.88499999999999</c:v>
                </c:pt>
                <c:pt idx="529">
                  <c:v>365.14600000000002</c:v>
                </c:pt>
                <c:pt idx="530">
                  <c:v>370.21600000000001</c:v>
                </c:pt>
                <c:pt idx="531">
                  <c:v>365.57100000000003</c:v>
                </c:pt>
                <c:pt idx="532">
                  <c:v>361.26100000000002</c:v>
                </c:pt>
                <c:pt idx="533">
                  <c:v>361.411</c:v>
                </c:pt>
                <c:pt idx="534">
                  <c:v>360.87200000000001</c:v>
                </c:pt>
                <c:pt idx="535">
                  <c:v>360.87200000000001</c:v>
                </c:pt>
                <c:pt idx="536">
                  <c:v>356.81200000000001</c:v>
                </c:pt>
                <c:pt idx="537">
                  <c:v>349.24200000000002</c:v>
                </c:pt>
                <c:pt idx="538">
                  <c:v>357.363</c:v>
                </c:pt>
                <c:pt idx="539">
                  <c:v>361.64100000000002</c:v>
                </c:pt>
                <c:pt idx="540">
                  <c:v>364.15600000000001</c:v>
                </c:pt>
                <c:pt idx="541">
                  <c:v>367.19499999999999</c:v>
                </c:pt>
                <c:pt idx="542">
                  <c:v>368.517</c:v>
                </c:pt>
                <c:pt idx="543">
                  <c:v>369.46</c:v>
                </c:pt>
                <c:pt idx="544">
                  <c:v>364.34100000000001</c:v>
                </c:pt>
                <c:pt idx="545">
                  <c:v>367.846</c:v>
                </c:pt>
                <c:pt idx="546">
                  <c:v>363.79500000000002</c:v>
                </c:pt>
                <c:pt idx="547">
                  <c:v>364.10700000000003</c:v>
                </c:pt>
                <c:pt idx="548">
                  <c:v>367.25099999999998</c:v>
                </c:pt>
                <c:pt idx="549">
                  <c:v>375.66699999999997</c:v>
                </c:pt>
                <c:pt idx="550">
                  <c:v>377.99099999999999</c:v>
                </c:pt>
                <c:pt idx="551">
                  <c:v>375.38299999999998</c:v>
                </c:pt>
                <c:pt idx="552">
                  <c:v>376.928</c:v>
                </c:pt>
                <c:pt idx="553">
                  <c:v>384.39499999999998</c:v>
                </c:pt>
                <c:pt idx="554">
                  <c:v>384.21899999999999</c:v>
                </c:pt>
                <c:pt idx="555">
                  <c:v>384.21899999999999</c:v>
                </c:pt>
                <c:pt idx="556">
                  <c:v>395.25099999999998</c:v>
                </c:pt>
                <c:pt idx="557">
                  <c:v>395.44900000000001</c:v>
                </c:pt>
                <c:pt idx="558">
                  <c:v>396.69799999999998</c:v>
                </c:pt>
                <c:pt idx="559">
                  <c:v>398.68299999999999</c:v>
                </c:pt>
                <c:pt idx="560">
                  <c:v>401.26499999999999</c:v>
                </c:pt>
                <c:pt idx="561">
                  <c:v>405.46800000000002</c:v>
                </c:pt>
                <c:pt idx="562">
                  <c:v>405.41500000000002</c:v>
                </c:pt>
                <c:pt idx="563">
                  <c:v>413.59800000000001</c:v>
                </c:pt>
                <c:pt idx="564">
                  <c:v>412.74900000000002</c:v>
                </c:pt>
                <c:pt idx="565">
                  <c:v>416.73599999999999</c:v>
                </c:pt>
                <c:pt idx="566">
                  <c:v>408.84500000000003</c:v>
                </c:pt>
                <c:pt idx="567">
                  <c:v>419.75</c:v>
                </c:pt>
                <c:pt idx="568">
                  <c:v>415.279</c:v>
                </c:pt>
                <c:pt idx="569">
                  <c:v>411.65300000000002</c:v>
                </c:pt>
                <c:pt idx="570">
                  <c:v>412.16199999999998</c:v>
                </c:pt>
                <c:pt idx="571">
                  <c:v>415.45499999999998</c:v>
                </c:pt>
                <c:pt idx="572">
                  <c:v>417.49599999999998</c:v>
                </c:pt>
                <c:pt idx="573">
                  <c:v>420.64400000000001</c:v>
                </c:pt>
                <c:pt idx="574">
                  <c:v>416.399</c:v>
                </c:pt>
                <c:pt idx="575">
                  <c:v>397.15199999999999</c:v>
                </c:pt>
                <c:pt idx="576">
                  <c:v>404.77199999999999</c:v>
                </c:pt>
                <c:pt idx="577">
                  <c:v>388.298</c:v>
                </c:pt>
                <c:pt idx="578">
                  <c:v>381.73700000000002</c:v>
                </c:pt>
                <c:pt idx="579">
                  <c:v>381.73700000000002</c:v>
                </c:pt>
                <c:pt idx="580">
                  <c:v>383.517</c:v>
                </c:pt>
                <c:pt idx="581">
                  <c:v>389.76799999999997</c:v>
                </c:pt>
                <c:pt idx="582">
                  <c:v>397.69299999999998</c:v>
                </c:pt>
                <c:pt idx="583">
                  <c:v>400.31400000000002</c:v>
                </c:pt>
                <c:pt idx="584">
                  <c:v>394.54</c:v>
                </c:pt>
                <c:pt idx="585">
                  <c:v>386.89</c:v>
                </c:pt>
                <c:pt idx="586">
                  <c:v>384.93</c:v>
                </c:pt>
                <c:pt idx="587">
                  <c:v>391.38400000000001</c:v>
                </c:pt>
                <c:pt idx="588">
                  <c:v>390.90899999999999</c:v>
                </c:pt>
                <c:pt idx="589">
                  <c:v>395.09399999999999</c:v>
                </c:pt>
                <c:pt idx="590">
                  <c:v>401.77100000000002</c:v>
                </c:pt>
                <c:pt idx="591">
                  <c:v>399.06299999999999</c:v>
                </c:pt>
                <c:pt idx="592">
                  <c:v>408.517</c:v>
                </c:pt>
                <c:pt idx="593">
                  <c:v>408.53</c:v>
                </c:pt>
                <c:pt idx="594">
                  <c:v>407.45299999999997</c:v>
                </c:pt>
                <c:pt idx="595">
                  <c:v>409.91800000000001</c:v>
                </c:pt>
                <c:pt idx="596">
                  <c:v>415.35899999999998</c:v>
                </c:pt>
                <c:pt idx="597">
                  <c:v>418.75700000000001</c:v>
                </c:pt>
                <c:pt idx="598">
                  <c:v>419.45499999999998</c:v>
                </c:pt>
                <c:pt idx="599">
                  <c:v>419.36</c:v>
                </c:pt>
                <c:pt idx="600">
                  <c:v>415.60199999999998</c:v>
                </c:pt>
                <c:pt idx="601">
                  <c:v>422.10599999999999</c:v>
                </c:pt>
                <c:pt idx="602">
                  <c:v>421.89299999999997</c:v>
                </c:pt>
                <c:pt idx="603">
                  <c:v>414.88600000000002</c:v>
                </c:pt>
                <c:pt idx="604">
                  <c:v>417.8</c:v>
                </c:pt>
                <c:pt idx="605">
                  <c:v>419.36399999999998</c:v>
                </c:pt>
                <c:pt idx="606">
                  <c:v>411.62</c:v>
                </c:pt>
                <c:pt idx="607">
                  <c:v>409.27100000000002</c:v>
                </c:pt>
                <c:pt idx="608">
                  <c:v>400.09699999999998</c:v>
                </c:pt>
                <c:pt idx="609">
                  <c:v>408.12599999999998</c:v>
                </c:pt>
                <c:pt idx="610">
                  <c:v>413.85500000000002</c:v>
                </c:pt>
                <c:pt idx="611">
                  <c:v>418.53800000000001</c:v>
                </c:pt>
                <c:pt idx="612">
                  <c:v>420.18099999999998</c:v>
                </c:pt>
                <c:pt idx="613">
                  <c:v>422.07900000000001</c:v>
                </c:pt>
                <c:pt idx="614">
                  <c:v>427.476</c:v>
                </c:pt>
                <c:pt idx="615">
                  <c:v>424.80599999999998</c:v>
                </c:pt>
                <c:pt idx="616">
                  <c:v>424.75099999999998</c:v>
                </c:pt>
                <c:pt idx="617">
                  <c:v>421.99700000000001</c:v>
                </c:pt>
                <c:pt idx="618">
                  <c:v>421.61399999999998</c:v>
                </c:pt>
                <c:pt idx="619">
                  <c:v>426.42700000000002</c:v>
                </c:pt>
                <c:pt idx="620">
                  <c:v>423.21600000000001</c:v>
                </c:pt>
                <c:pt idx="621">
                  <c:v>427.226</c:v>
                </c:pt>
                <c:pt idx="622">
                  <c:v>434.40199999999999</c:v>
                </c:pt>
                <c:pt idx="623">
                  <c:v>428.76600000000002</c:v>
                </c:pt>
                <c:pt idx="624">
                  <c:v>431.072</c:v>
                </c:pt>
                <c:pt idx="625">
                  <c:v>431.072</c:v>
                </c:pt>
                <c:pt idx="626">
                  <c:v>425.24299999999999</c:v>
                </c:pt>
                <c:pt idx="627">
                  <c:v>428</c:v>
                </c:pt>
                <c:pt idx="628">
                  <c:v>417.87799999999999</c:v>
                </c:pt>
                <c:pt idx="629">
                  <c:v>422.17099999999999</c:v>
                </c:pt>
                <c:pt idx="630">
                  <c:v>425.76900000000001</c:v>
                </c:pt>
                <c:pt idx="631">
                  <c:v>419.733</c:v>
                </c:pt>
                <c:pt idx="632">
                  <c:v>416.75</c:v>
                </c:pt>
                <c:pt idx="633">
                  <c:v>426.15499999999997</c:v>
                </c:pt>
                <c:pt idx="634">
                  <c:v>441.51100000000002</c:v>
                </c:pt>
                <c:pt idx="635">
                  <c:v>435.28899999999999</c:v>
                </c:pt>
                <c:pt idx="636">
                  <c:v>432.52</c:v>
                </c:pt>
                <c:pt idx="637">
                  <c:v>444.21899999999999</c:v>
                </c:pt>
                <c:pt idx="638">
                  <c:v>445.22699999999998</c:v>
                </c:pt>
                <c:pt idx="639">
                  <c:v>445.87299999999999</c:v>
                </c:pt>
                <c:pt idx="640">
                  <c:v>449.77</c:v>
                </c:pt>
                <c:pt idx="641">
                  <c:v>451.17899999999997</c:v>
                </c:pt>
                <c:pt idx="642">
                  <c:v>456.81900000000002</c:v>
                </c:pt>
                <c:pt idx="643">
                  <c:v>449.13200000000001</c:v>
                </c:pt>
                <c:pt idx="644">
                  <c:v>455.38400000000001</c:v>
                </c:pt>
                <c:pt idx="645">
                  <c:v>455.38299999999998</c:v>
                </c:pt>
                <c:pt idx="646">
                  <c:v>454.60599999999999</c:v>
                </c:pt>
                <c:pt idx="647">
                  <c:v>452.14499999999998</c:v>
                </c:pt>
                <c:pt idx="648">
                  <c:v>463.27499999999998</c:v>
                </c:pt>
                <c:pt idx="649">
                  <c:v>464.40199999999999</c:v>
                </c:pt>
                <c:pt idx="650">
                  <c:v>462.73899999999998</c:v>
                </c:pt>
                <c:pt idx="651">
                  <c:v>467.57100000000003</c:v>
                </c:pt>
                <c:pt idx="652">
                  <c:v>473.51799999999997</c:v>
                </c:pt>
                <c:pt idx="653">
                  <c:v>472.36099999999999</c:v>
                </c:pt>
                <c:pt idx="654">
                  <c:v>472.36099999999999</c:v>
                </c:pt>
                <c:pt idx="655">
                  <c:v>459.03800000000001</c:v>
                </c:pt>
                <c:pt idx="656">
                  <c:v>448.05200000000002</c:v>
                </c:pt>
                <c:pt idx="657">
                  <c:v>449.61599999999999</c:v>
                </c:pt>
                <c:pt idx="658">
                  <c:v>457.48599999999999</c:v>
                </c:pt>
                <c:pt idx="659">
                  <c:v>461.43400000000003</c:v>
                </c:pt>
                <c:pt idx="660">
                  <c:v>458.72699999999998</c:v>
                </c:pt>
                <c:pt idx="661">
                  <c:v>449.49400000000003</c:v>
                </c:pt>
                <c:pt idx="662">
                  <c:v>444.57499999999999</c:v>
                </c:pt>
                <c:pt idx="663">
                  <c:v>432.59899999999999</c:v>
                </c:pt>
                <c:pt idx="664">
                  <c:v>427.17399999999998</c:v>
                </c:pt>
                <c:pt idx="665">
                  <c:v>428.47</c:v>
                </c:pt>
                <c:pt idx="666">
                  <c:v>421.15899999999999</c:v>
                </c:pt>
                <c:pt idx="667">
                  <c:v>414.15300000000002</c:v>
                </c:pt>
                <c:pt idx="668">
                  <c:v>412.89699999999999</c:v>
                </c:pt>
                <c:pt idx="669">
                  <c:v>412.22199999999998</c:v>
                </c:pt>
                <c:pt idx="670">
                  <c:v>413.75400000000002</c:v>
                </c:pt>
                <c:pt idx="671">
                  <c:v>411.52</c:v>
                </c:pt>
                <c:pt idx="672">
                  <c:v>418.00299999999999</c:v>
                </c:pt>
                <c:pt idx="673">
                  <c:v>416.39800000000002</c:v>
                </c:pt>
                <c:pt idx="674">
                  <c:v>416.02499999999998</c:v>
                </c:pt>
                <c:pt idx="675">
                  <c:v>401.97800000000001</c:v>
                </c:pt>
                <c:pt idx="676">
                  <c:v>398.411</c:v>
                </c:pt>
                <c:pt idx="677">
                  <c:v>397.24400000000003</c:v>
                </c:pt>
                <c:pt idx="678">
                  <c:v>399.54300000000001</c:v>
                </c:pt>
                <c:pt idx="679">
                  <c:v>387.416</c:v>
                </c:pt>
                <c:pt idx="680">
                  <c:v>385.12599999999998</c:v>
                </c:pt>
                <c:pt idx="681">
                  <c:v>384</c:v>
                </c:pt>
                <c:pt idx="682">
                  <c:v>393.15600000000001</c:v>
                </c:pt>
                <c:pt idx="683">
                  <c:v>389.44499999999999</c:v>
                </c:pt>
                <c:pt idx="684">
                  <c:v>382.30099999999999</c:v>
                </c:pt>
                <c:pt idx="685">
                  <c:v>384.35</c:v>
                </c:pt>
                <c:pt idx="686">
                  <c:v>388.51299999999998</c:v>
                </c:pt>
                <c:pt idx="687">
                  <c:v>391.334</c:v>
                </c:pt>
                <c:pt idx="688">
                  <c:v>405.91699999999997</c:v>
                </c:pt>
                <c:pt idx="689">
                  <c:v>394.79899999999998</c:v>
                </c:pt>
                <c:pt idx="690">
                  <c:v>395.12599999999998</c:v>
                </c:pt>
                <c:pt idx="691">
                  <c:v>398.13200000000001</c:v>
                </c:pt>
                <c:pt idx="692">
                  <c:v>401.02100000000002</c:v>
                </c:pt>
                <c:pt idx="693">
                  <c:v>393.34699999999998</c:v>
                </c:pt>
                <c:pt idx="694">
                  <c:v>391.71300000000002</c:v>
                </c:pt>
                <c:pt idx="695">
                  <c:v>391.71300000000002</c:v>
                </c:pt>
                <c:pt idx="696">
                  <c:v>378.45600000000002</c:v>
                </c:pt>
                <c:pt idx="697">
                  <c:v>376.66</c:v>
                </c:pt>
                <c:pt idx="698">
                  <c:v>374.55</c:v>
                </c:pt>
                <c:pt idx="699">
                  <c:v>367.69799999999998</c:v>
                </c:pt>
                <c:pt idx="700">
                  <c:v>367.15300000000002</c:v>
                </c:pt>
                <c:pt idx="701">
                  <c:v>360.89</c:v>
                </c:pt>
                <c:pt idx="702">
                  <c:v>358.274</c:v>
                </c:pt>
                <c:pt idx="703">
                  <c:v>354.98200000000003</c:v>
                </c:pt>
                <c:pt idx="704">
                  <c:v>360.01499999999999</c:v>
                </c:pt>
                <c:pt idx="705">
                  <c:v>352.09</c:v>
                </c:pt>
                <c:pt idx="706">
                  <c:v>341.16699999999997</c:v>
                </c:pt>
                <c:pt idx="707">
                  <c:v>352.21899999999999</c:v>
                </c:pt>
                <c:pt idx="708">
                  <c:v>351.01799999999997</c:v>
                </c:pt>
                <c:pt idx="709">
                  <c:v>359.57799999999997</c:v>
                </c:pt>
                <c:pt idx="710">
                  <c:v>373.44299999999998</c:v>
                </c:pt>
                <c:pt idx="711">
                  <c:v>367.42399999999998</c:v>
                </c:pt>
                <c:pt idx="712">
                  <c:v>366.43799999999999</c:v>
                </c:pt>
                <c:pt idx="713">
                  <c:v>369.01799999999997</c:v>
                </c:pt>
                <c:pt idx="714">
                  <c:v>364.56799999999998</c:v>
                </c:pt>
                <c:pt idx="715">
                  <c:v>343.21600000000001</c:v>
                </c:pt>
                <c:pt idx="716">
                  <c:v>345.53300000000002</c:v>
                </c:pt>
                <c:pt idx="717">
                  <c:v>343.23700000000002</c:v>
                </c:pt>
                <c:pt idx="718">
                  <c:v>328.41899999999998</c:v>
                </c:pt>
                <c:pt idx="719">
                  <c:v>326.50799999999998</c:v>
                </c:pt>
                <c:pt idx="720">
                  <c:v>309.70400000000001</c:v>
                </c:pt>
                <c:pt idx="721">
                  <c:v>312.81200000000001</c:v>
                </c:pt>
                <c:pt idx="722">
                  <c:v>311.66199999999998</c:v>
                </c:pt>
                <c:pt idx="723">
                  <c:v>310.52600000000001</c:v>
                </c:pt>
                <c:pt idx="724">
                  <c:v>289.88600000000002</c:v>
                </c:pt>
                <c:pt idx="725">
                  <c:v>298.70400000000001</c:v>
                </c:pt>
                <c:pt idx="726">
                  <c:v>296.42099999999999</c:v>
                </c:pt>
                <c:pt idx="727">
                  <c:v>283.04399999999998</c:v>
                </c:pt>
                <c:pt idx="728">
                  <c:v>275.65800000000002</c:v>
                </c:pt>
                <c:pt idx="729">
                  <c:v>282.13600000000002</c:v>
                </c:pt>
                <c:pt idx="730">
                  <c:v>283.27699999999999</c:v>
                </c:pt>
                <c:pt idx="731">
                  <c:v>278.69499999999999</c:v>
                </c:pt>
                <c:pt idx="732">
                  <c:v>266.142</c:v>
                </c:pt>
                <c:pt idx="733">
                  <c:v>264.512</c:v>
                </c:pt>
                <c:pt idx="734">
                  <c:v>255.999</c:v>
                </c:pt>
                <c:pt idx="735">
                  <c:v>258.18799999999999</c:v>
                </c:pt>
                <c:pt idx="736">
                  <c:v>259.02</c:v>
                </c:pt>
                <c:pt idx="737">
                  <c:v>274.34100000000001</c:v>
                </c:pt>
                <c:pt idx="738">
                  <c:v>266.53899999999999</c:v>
                </c:pt>
                <c:pt idx="739">
                  <c:v>268.39299999999997</c:v>
                </c:pt>
                <c:pt idx="740">
                  <c:v>264.10700000000003</c:v>
                </c:pt>
                <c:pt idx="741">
                  <c:v>278.22199999999998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F1-4598-AD96-F04A7020E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097425231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years"/>
        <c:minorUnit val="6"/>
        <c:minorTimeUnit val="months"/>
      </c:date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долл. США за тонну</a:t>
                </a:r>
              </a:p>
            </c:rich>
          </c:tx>
          <c:layout>
            <c:manualLayout>
              <c:xMode val="edge"/>
              <c:yMode val="edge"/>
              <c:x val="0.92170233754337749"/>
              <c:y val="0.1800774328496294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7425231"/>
        <c:crosses val="max"/>
        <c:crossBetween val="midCat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541418793298189"/>
          <c:y val="0.83525216734078422"/>
          <c:w val="0.70469952613675835"/>
          <c:h val="0.1532572784111530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08196721311475"/>
          <c:y val="5.4263771286682742E-2"/>
          <c:w val="0.80532786885245899"/>
          <c:h val="0.581397549500172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'Бокс1_График 1'!$C$4:$C$4</c:f>
              <c:strCache>
                <c:ptCount val="1"/>
                <c:pt idx="0">
                  <c:v>Долгосрочные обязательства по ABS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'Бокс1_График 1'!$B$5:$B$9</c:f>
              <c:strCache>
                <c:ptCount val="5"/>
                <c:pt idx="0">
                  <c:v>Европа</c:v>
                </c:pt>
                <c:pt idx="1">
                  <c:v>Каймановы Острова</c:v>
                </c:pt>
                <c:pt idx="2">
                  <c:v>Китай</c:v>
                </c:pt>
                <c:pt idx="3">
                  <c:v>Япония</c:v>
                </c:pt>
                <c:pt idx="4">
                  <c:v>Другие страны</c:v>
                </c:pt>
              </c:strCache>
            </c:strRef>
          </c:cat>
          <c:val>
            <c:numRef>
              <c:f>'Бокс1_График 1'!$C$5:$C$9</c:f>
              <c:numCache>
                <c:formatCode>General</c:formatCode>
                <c:ptCount val="5"/>
                <c:pt idx="0">
                  <c:v>586971</c:v>
                </c:pt>
                <c:pt idx="1">
                  <c:v>236090</c:v>
                </c:pt>
                <c:pt idx="2">
                  <c:v>217237</c:v>
                </c:pt>
                <c:pt idx="3">
                  <c:v>132648</c:v>
                </c:pt>
                <c:pt idx="4">
                  <c:v>298998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26-4439-94A8-0E22138B766F}"/>
            </c:ext>
          </c:extLst>
        </c:ser>
        <c:ser>
          <c:idx val="1"/>
          <c:order val="1"/>
          <c:tx>
            <c:strRef>
              <c:f>'Бокс1_График 1'!$D$4:$D$4</c:f>
              <c:strCache>
                <c:ptCount val="1"/>
                <c:pt idx="0">
                  <c:v>из них: Агентсткие ABS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'Бокс1_График 1'!$B$5:$B$9</c:f>
              <c:strCache>
                <c:ptCount val="5"/>
                <c:pt idx="0">
                  <c:v>Европа</c:v>
                </c:pt>
                <c:pt idx="1">
                  <c:v>Каймановы Острова</c:v>
                </c:pt>
                <c:pt idx="2">
                  <c:v>Китай</c:v>
                </c:pt>
                <c:pt idx="3">
                  <c:v>Япония</c:v>
                </c:pt>
                <c:pt idx="4">
                  <c:v>Другие страны</c:v>
                </c:pt>
              </c:strCache>
            </c:strRef>
          </c:cat>
          <c:val>
            <c:numRef>
              <c:f>'Бокс1_График 1'!$D$5:$D$9</c:f>
              <c:numCache>
                <c:formatCode>General</c:formatCode>
                <c:ptCount val="5"/>
                <c:pt idx="0">
                  <c:v>98280</c:v>
                </c:pt>
                <c:pt idx="1">
                  <c:v>46376</c:v>
                </c:pt>
                <c:pt idx="2">
                  <c:v>206231</c:v>
                </c:pt>
                <c:pt idx="3">
                  <c:v>102558</c:v>
                </c:pt>
                <c:pt idx="4">
                  <c:v>116279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26-4439-94A8-0E22138B766F}"/>
            </c:ext>
          </c:extLst>
        </c:ser>
        <c:ser>
          <c:idx val="2"/>
          <c:order val="2"/>
          <c:tx>
            <c:strRef>
              <c:f>'Бокс1_График 1'!$E$4:$E$4</c:f>
              <c:strCache>
                <c:ptCount val="1"/>
                <c:pt idx="0">
                  <c:v>из них:Корпоративные ABS: MBS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'Бокс1_График 1'!$B$5:$B$9</c:f>
              <c:strCache>
                <c:ptCount val="5"/>
                <c:pt idx="0">
                  <c:v>Европа</c:v>
                </c:pt>
                <c:pt idx="1">
                  <c:v>Каймановы Острова</c:v>
                </c:pt>
                <c:pt idx="2">
                  <c:v>Китай</c:v>
                </c:pt>
                <c:pt idx="3">
                  <c:v>Япония</c:v>
                </c:pt>
                <c:pt idx="4">
                  <c:v>Другие страны</c:v>
                </c:pt>
              </c:strCache>
            </c:strRef>
          </c:cat>
          <c:val>
            <c:numRef>
              <c:f>'Бокс1_График 1'!$E$5:$E$9</c:f>
              <c:numCache>
                <c:formatCode>General</c:formatCode>
                <c:ptCount val="5"/>
                <c:pt idx="0">
                  <c:v>295841</c:v>
                </c:pt>
                <c:pt idx="1">
                  <c:v>157379</c:v>
                </c:pt>
                <c:pt idx="2">
                  <c:v>9453</c:v>
                </c:pt>
                <c:pt idx="3">
                  <c:v>17378</c:v>
                </c:pt>
                <c:pt idx="4">
                  <c:v>113684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26-4439-94A8-0E22138B7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96827263"/>
        <c:axId val="1"/>
      </c:barChart>
      <c:catAx>
        <c:axId val="10968272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долл. США</a:t>
                </a:r>
              </a:p>
            </c:rich>
          </c:tx>
          <c:layout>
            <c:manualLayout>
              <c:xMode val="edge"/>
              <c:yMode val="edge"/>
              <c:x val="3.8934426229508198E-2"/>
              <c:y val="0.166667480518423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6827263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4262295081967207E-2"/>
          <c:y val="0.82558452029024454"/>
          <c:w val="0.79303278688524592"/>
          <c:h val="0.155039346533379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67408585055644"/>
          <c:y val="6.876800452185447E-2"/>
          <c:w val="0.81875993640699518"/>
          <c:h val="0.644700042392385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'Графики 3.1.15 - 3.1.16'!$C$3</c:f>
              <c:strCache>
                <c:ptCount val="1"/>
                <c:pt idx="0">
                  <c:v>Вклады в тенге менее 30 дней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3.1.15 - 3.1.16'!$B$4:$B$27</c:f>
              <c:numCache>
                <c:formatCode>mmm\-yy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'Графики 3.1.15 - 3.1.16'!$C$4:$C$27</c:f>
              <c:numCache>
                <c:formatCode>#,##0</c:formatCode>
                <c:ptCount val="24"/>
                <c:pt idx="1">
                  <c:v>5370</c:v>
                </c:pt>
                <c:pt idx="2" formatCode="#\ ##0.0">
                  <c:v>29465</c:v>
                </c:pt>
                <c:pt idx="3" formatCode="#\ ##0.0">
                  <c:v>580</c:v>
                </c:pt>
                <c:pt idx="4" formatCode="#\ ##0.0">
                  <c:v>3448</c:v>
                </c:pt>
                <c:pt idx="5">
                  <c:v>4212</c:v>
                </c:pt>
                <c:pt idx="6" formatCode="#\ ##0.0">
                  <c:v>3724</c:v>
                </c:pt>
                <c:pt idx="7">
                  <c:v>3005</c:v>
                </c:pt>
                <c:pt idx="8">
                  <c:v>3040.8</c:v>
                </c:pt>
                <c:pt idx="9" formatCode="#\ ##0.0">
                  <c:v>2.2000000000000002</c:v>
                </c:pt>
                <c:pt idx="10">
                  <c:v>18922.212</c:v>
                </c:pt>
                <c:pt idx="11" formatCode="#\ ##0.0">
                  <c:v>18070</c:v>
                </c:pt>
                <c:pt idx="12" formatCode="#\ ##0.0">
                  <c:v>138.83000000000001</c:v>
                </c:pt>
                <c:pt idx="13">
                  <c:v>8653.2999999999993</c:v>
                </c:pt>
                <c:pt idx="14">
                  <c:v>5670</c:v>
                </c:pt>
                <c:pt idx="15">
                  <c:v>1537.55</c:v>
                </c:pt>
                <c:pt idx="16">
                  <c:v>15432.5</c:v>
                </c:pt>
                <c:pt idx="17">
                  <c:v>15000.85</c:v>
                </c:pt>
                <c:pt idx="18">
                  <c:v>5526.18</c:v>
                </c:pt>
                <c:pt idx="19">
                  <c:v>36387.4</c:v>
                </c:pt>
                <c:pt idx="20">
                  <c:v>64117.95</c:v>
                </c:pt>
                <c:pt idx="21">
                  <c:v>40021.300000000003</c:v>
                </c:pt>
                <c:pt idx="22">
                  <c:v>112179</c:v>
                </c:pt>
                <c:pt idx="23">
                  <c:v>124234.7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F1-44F0-930B-DF4AD1811D97}"/>
            </c:ext>
          </c:extLst>
        </c:ser>
        <c:ser>
          <c:idx val="1"/>
          <c:order val="1"/>
          <c:tx>
            <c:strRef>
              <c:f>'Графики 3.1.15 - 3.1.16'!$D$3</c:f>
              <c:strCache>
                <c:ptCount val="1"/>
                <c:pt idx="0">
                  <c:v>Вклады в долл. США менее 30 дней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3.1.15 - 3.1.16'!$B$4:$B$27</c:f>
              <c:numCache>
                <c:formatCode>mmm\-yy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'Графики 3.1.15 - 3.1.16'!$D$4:$D$27</c:f>
              <c:numCache>
                <c:formatCode>#,##0</c:formatCode>
                <c:ptCount val="24"/>
                <c:pt idx="0">
                  <c:v>1461313.6368975004</c:v>
                </c:pt>
                <c:pt idx="1">
                  <c:v>1554026.5464300003</c:v>
                </c:pt>
                <c:pt idx="2">
                  <c:v>2053661.3652166666</c:v>
                </c:pt>
                <c:pt idx="3">
                  <c:v>1287831.3551999999</c:v>
                </c:pt>
                <c:pt idx="4">
                  <c:v>1701306.6438160001</c:v>
                </c:pt>
                <c:pt idx="5">
                  <c:v>2452799.9847592996</c:v>
                </c:pt>
                <c:pt idx="6">
                  <c:v>1939505.554763</c:v>
                </c:pt>
                <c:pt idx="7">
                  <c:v>1683927.3669120001</c:v>
                </c:pt>
                <c:pt idx="8">
                  <c:v>1165267.275345</c:v>
                </c:pt>
                <c:pt idx="9">
                  <c:v>1365131.5598400002</c:v>
                </c:pt>
                <c:pt idx="10">
                  <c:v>2240863.7876405763</c:v>
                </c:pt>
                <c:pt idx="11">
                  <c:v>2487651.792045</c:v>
                </c:pt>
                <c:pt idx="12">
                  <c:v>3139851.2741750004</c:v>
                </c:pt>
                <c:pt idx="13">
                  <c:v>4117190.2418459998</c:v>
                </c:pt>
                <c:pt idx="14">
                  <c:v>2760959.7168203336</c:v>
                </c:pt>
                <c:pt idx="15">
                  <c:v>4085910.0358941001</c:v>
                </c:pt>
                <c:pt idx="16">
                  <c:v>5008364.3624099996</c:v>
                </c:pt>
                <c:pt idx="17">
                  <c:v>4215173.3382519996</c:v>
                </c:pt>
                <c:pt idx="18">
                  <c:v>4649846.4752832502</c:v>
                </c:pt>
                <c:pt idx="19">
                  <c:v>3858152.1550220004</c:v>
                </c:pt>
                <c:pt idx="20">
                  <c:v>3264813.8221494998</c:v>
                </c:pt>
                <c:pt idx="21">
                  <c:v>5226067.9107520012</c:v>
                </c:pt>
                <c:pt idx="22">
                  <c:v>7035805.8971639993</c:v>
                </c:pt>
                <c:pt idx="23">
                  <c:v>6196711.3285249993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F1-44F0-930B-DF4AD1811D97}"/>
            </c:ext>
          </c:extLst>
        </c:ser>
        <c:ser>
          <c:idx val="2"/>
          <c:order val="2"/>
          <c:tx>
            <c:strRef>
              <c:f>'Графики 3.1.15 - 3.1.16'!$E$3</c:f>
              <c:strCache>
                <c:ptCount val="1"/>
                <c:pt idx="0">
                  <c:v>Вклады в Евро менее 30 дней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3.1.15 - 3.1.16'!$B$4:$B$27</c:f>
              <c:numCache>
                <c:formatCode>mmm\-yy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'Графики 3.1.15 - 3.1.16'!$E$4:$E$27</c:f>
              <c:numCache>
                <c:formatCode>#,##0</c:formatCode>
                <c:ptCount val="24"/>
                <c:pt idx="0">
                  <c:v>323574.01946099999</c:v>
                </c:pt>
                <c:pt idx="1">
                  <c:v>318279.92024400004</c:v>
                </c:pt>
                <c:pt idx="2">
                  <c:v>321993.50691999996</c:v>
                </c:pt>
                <c:pt idx="3">
                  <c:v>310680.71370500006</c:v>
                </c:pt>
                <c:pt idx="4">
                  <c:v>757041.50566000002</c:v>
                </c:pt>
                <c:pt idx="5">
                  <c:v>712409.16689999995</c:v>
                </c:pt>
                <c:pt idx="6">
                  <c:v>386104.462</c:v>
                </c:pt>
                <c:pt idx="7">
                  <c:v>235481.48484000002</c:v>
                </c:pt>
                <c:pt idx="8">
                  <c:v>262917.59384000005</c:v>
                </c:pt>
                <c:pt idx="9">
                  <c:v>649148.04150000005</c:v>
                </c:pt>
                <c:pt idx="10">
                  <c:v>686835.54470999993</c:v>
                </c:pt>
                <c:pt idx="11">
                  <c:v>268524.73584999994</c:v>
                </c:pt>
                <c:pt idx="12">
                  <c:v>296038.51949999994</c:v>
                </c:pt>
                <c:pt idx="13">
                  <c:v>816942.69920000003</c:v>
                </c:pt>
                <c:pt idx="14">
                  <c:v>915234.16559166659</c:v>
                </c:pt>
                <c:pt idx="15">
                  <c:v>1597319.7728799996</c:v>
                </c:pt>
                <c:pt idx="16">
                  <c:v>1480541.4818999998</c:v>
                </c:pt>
                <c:pt idx="17">
                  <c:v>1398145.8835499999</c:v>
                </c:pt>
                <c:pt idx="18">
                  <c:v>1817535.7105196251</c:v>
                </c:pt>
                <c:pt idx="19">
                  <c:v>1399640.98125</c:v>
                </c:pt>
                <c:pt idx="20">
                  <c:v>1282356.8156250003</c:v>
                </c:pt>
                <c:pt idx="21">
                  <c:v>1940623.5371999999</c:v>
                </c:pt>
                <c:pt idx="22">
                  <c:v>3211620.3025169992</c:v>
                </c:pt>
                <c:pt idx="23">
                  <c:v>1585093.575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F1-44F0-930B-DF4AD1811D97}"/>
            </c:ext>
          </c:extLst>
        </c:ser>
        <c:ser>
          <c:idx val="3"/>
          <c:order val="3"/>
          <c:tx>
            <c:strRef>
              <c:f>'Графики 3.1.15 - 3.1.16'!$F$3</c:f>
              <c:strCache>
                <c:ptCount val="1"/>
                <c:pt idx="0">
                  <c:v>Вклады в российских рублях менее 30 дней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3.1.15 - 3.1.16'!$B$4:$B$27</c:f>
              <c:numCache>
                <c:formatCode>mmm\-yy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'Графики 3.1.15 - 3.1.16'!$F$4:$F$27</c:f>
              <c:numCache>
                <c:formatCode>#,##0</c:formatCode>
                <c:ptCount val="24"/>
                <c:pt idx="0">
                  <c:v>4644.0074799999993</c:v>
                </c:pt>
                <c:pt idx="1">
                  <c:v>25500.635999999999</c:v>
                </c:pt>
                <c:pt idx="2">
                  <c:v>6085.8333333333339</c:v>
                </c:pt>
                <c:pt idx="3">
                  <c:v>395.02969999999999</c:v>
                </c:pt>
                <c:pt idx="4">
                  <c:v>55041.676599999999</c:v>
                </c:pt>
                <c:pt idx="5">
                  <c:v>8591.8889999999974</c:v>
                </c:pt>
                <c:pt idx="6">
                  <c:v>1251.4257</c:v>
                </c:pt>
                <c:pt idx="7">
                  <c:v>77302.257696000001</c:v>
                </c:pt>
                <c:pt idx="8">
                  <c:v>4378.2429249999996</c:v>
                </c:pt>
                <c:pt idx="9">
                  <c:v>6768.0998</c:v>
                </c:pt>
                <c:pt idx="10">
                  <c:v>68920.098000000013</c:v>
                </c:pt>
                <c:pt idx="11">
                  <c:v>18666.354299999999</c:v>
                </c:pt>
                <c:pt idx="12">
                  <c:v>7672.0239750000001</c:v>
                </c:pt>
                <c:pt idx="13">
                  <c:v>26638.576499999999</c:v>
                </c:pt>
                <c:pt idx="14">
                  <c:v>9677.9680000000008</c:v>
                </c:pt>
                <c:pt idx="15">
                  <c:v>18539.204460000001</c:v>
                </c:pt>
                <c:pt idx="16">
                  <c:v>19061.290570000001</c:v>
                </c:pt>
                <c:pt idx="17">
                  <c:v>17747.255062500004</c:v>
                </c:pt>
                <c:pt idx="18">
                  <c:v>47084.775496250004</c:v>
                </c:pt>
                <c:pt idx="19">
                  <c:v>36533.045899999997</c:v>
                </c:pt>
                <c:pt idx="20">
                  <c:v>47591.274980000002</c:v>
                </c:pt>
                <c:pt idx="21">
                  <c:v>50557.113599999997</c:v>
                </c:pt>
                <c:pt idx="22">
                  <c:v>63597.176249999997</c:v>
                </c:pt>
                <c:pt idx="23">
                  <c:v>20027.939999999999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F1-44F0-930B-DF4AD1811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0747551"/>
        <c:axId val="1"/>
      </c:barChart>
      <c:dateAx>
        <c:axId val="1090747551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Вклады, млн. тг.</a:t>
                </a:r>
              </a:p>
            </c:rich>
          </c:tx>
          <c:layout>
            <c:manualLayout>
              <c:xMode val="edge"/>
              <c:yMode val="edge"/>
              <c:x val="1.9559939745210704E-2"/>
              <c:y val="0.24146349901104769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074755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5850556438791734E-2"/>
          <c:y val="0.86532951289398286"/>
          <c:w val="0.90779014308426076"/>
          <c:h val="0.1260744985673352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52664576802508"/>
          <c:y val="6.4000166667100691E-2"/>
          <c:w val="0.83542319749216298"/>
          <c:h val="0.71200185417149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'Графики 3.1.15 - 3.1.16'!$G$3</c:f>
              <c:strCache>
                <c:ptCount val="1"/>
                <c:pt idx="0">
                  <c:v>Вклады в тенге более 30 дней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3.1.15 - 3.1.16'!$B$4:$B$27</c:f>
              <c:numCache>
                <c:formatCode>mmm\-yy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'Графики 3.1.15 - 3.1.16'!$G$4:$G$27</c:f>
              <c:numCache>
                <c:formatCode>#,##0</c:formatCode>
                <c:ptCount val="24"/>
                <c:pt idx="5">
                  <c:v>17335.061999999998</c:v>
                </c:pt>
                <c:pt idx="6">
                  <c:v>2</c:v>
                </c:pt>
                <c:pt idx="10">
                  <c:v>300</c:v>
                </c:pt>
                <c:pt idx="11" formatCode="#\ ##0.0">
                  <c:v>6.5</c:v>
                </c:pt>
                <c:pt idx="12" formatCode="#\ ##0.0">
                  <c:v>3150</c:v>
                </c:pt>
                <c:pt idx="13">
                  <c:v>7240.2</c:v>
                </c:pt>
                <c:pt idx="15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14235.062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BC-46F7-9AA7-8784CCDC523E}"/>
            </c:ext>
          </c:extLst>
        </c:ser>
        <c:ser>
          <c:idx val="1"/>
          <c:order val="1"/>
          <c:tx>
            <c:strRef>
              <c:f>'Графики 3.1.15 - 3.1.16'!$H$3</c:f>
              <c:strCache>
                <c:ptCount val="1"/>
                <c:pt idx="0">
                  <c:v>Вклады в долл. США более 30 дней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3.1.15 - 3.1.16'!$B$4:$B$27</c:f>
              <c:numCache>
                <c:formatCode>mmm\-yy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'Графики 3.1.15 - 3.1.16'!$H$4:$H$27</c:f>
              <c:numCache>
                <c:formatCode>#,##0</c:formatCode>
                <c:ptCount val="24"/>
                <c:pt idx="0">
                  <c:v>42625.892192625011</c:v>
                </c:pt>
                <c:pt idx="1">
                  <c:v>20851.486268640005</c:v>
                </c:pt>
                <c:pt idx="2">
                  <c:v>19524.810443333332</c:v>
                </c:pt>
                <c:pt idx="3">
                  <c:v>1362.6463499999998</c:v>
                </c:pt>
                <c:pt idx="4">
                  <c:v>39959.590271900008</c:v>
                </c:pt>
                <c:pt idx="5">
                  <c:v>12769.432757817</c:v>
                </c:pt>
                <c:pt idx="6">
                  <c:v>13885.518218040001</c:v>
                </c:pt>
                <c:pt idx="7">
                  <c:v>24369.397046784001</c:v>
                </c:pt>
                <c:pt idx="8">
                  <c:v>6813.1500713999994</c:v>
                </c:pt>
                <c:pt idx="9">
                  <c:v>55213.924057080003</c:v>
                </c:pt>
                <c:pt idx="10">
                  <c:v>11496.199863984</c:v>
                </c:pt>
                <c:pt idx="11">
                  <c:v>3838.0866900000001</c:v>
                </c:pt>
                <c:pt idx="12">
                  <c:v>4693.9499577500001</c:v>
                </c:pt>
                <c:pt idx="13">
                  <c:v>4752.2791440000001</c:v>
                </c:pt>
                <c:pt idx="14">
                  <c:v>9105.2394568933323</c:v>
                </c:pt>
                <c:pt idx="15">
                  <c:v>9507.7625373950013</c:v>
                </c:pt>
                <c:pt idx="16">
                  <c:v>5643.3404072800004</c:v>
                </c:pt>
                <c:pt idx="17">
                  <c:v>7223.3107002214992</c:v>
                </c:pt>
                <c:pt idx="18">
                  <c:v>6429.7825741524994</c:v>
                </c:pt>
                <c:pt idx="19">
                  <c:v>11369.38722375</c:v>
                </c:pt>
                <c:pt idx="20">
                  <c:v>8626.0331311000009</c:v>
                </c:pt>
                <c:pt idx="21">
                  <c:v>52897.517657920012</c:v>
                </c:pt>
                <c:pt idx="22">
                  <c:v>43927.331644614998</c:v>
                </c:pt>
                <c:pt idx="23">
                  <c:v>50172.630261574996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BC-46F7-9AA7-8784CCDC523E}"/>
            </c:ext>
          </c:extLst>
        </c:ser>
        <c:ser>
          <c:idx val="2"/>
          <c:order val="2"/>
          <c:tx>
            <c:strRef>
              <c:f>'Графики 3.1.15 - 3.1.16'!$I$3</c:f>
              <c:strCache>
                <c:ptCount val="1"/>
                <c:pt idx="0">
                  <c:v>Вклады в Евро более 30 дней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3.1.15 - 3.1.16'!$B$4:$B$27</c:f>
              <c:numCache>
                <c:formatCode>mmm\-yy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'Графики 3.1.15 - 3.1.16'!$I$4:$I$27</c:f>
              <c:numCache>
                <c:formatCode>#,##0</c:formatCode>
                <c:ptCount val="24"/>
                <c:pt idx="0">
                  <c:v>12.231097999999999</c:v>
                </c:pt>
                <c:pt idx="1">
                  <c:v>49.411946331999999</c:v>
                </c:pt>
                <c:pt idx="2">
                  <c:v>8.6243549999999995</c:v>
                </c:pt>
                <c:pt idx="3">
                  <c:v>1404.0734950000001</c:v>
                </c:pt>
                <c:pt idx="4">
                  <c:v>2522.1244151400001</c:v>
                </c:pt>
                <c:pt idx="5">
                  <c:v>4667.7570569999998</c:v>
                </c:pt>
                <c:pt idx="6">
                  <c:v>2336.9046749999998</c:v>
                </c:pt>
                <c:pt idx="7">
                  <c:v>3570.2818578000001</c:v>
                </c:pt>
                <c:pt idx="8">
                  <c:v>15918.484848000004</c:v>
                </c:pt>
                <c:pt idx="9">
                  <c:v>4032.9813825000001</c:v>
                </c:pt>
                <c:pt idx="10">
                  <c:v>3946.0345870333326</c:v>
                </c:pt>
                <c:pt idx="11">
                  <c:v>666.15465000000006</c:v>
                </c:pt>
                <c:pt idx="12">
                  <c:v>0</c:v>
                </c:pt>
                <c:pt idx="13">
                  <c:v>1549.1063280000001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744.27295199999992</c:v>
                </c:pt>
                <c:pt idx="18">
                  <c:v>13.109836125000001</c:v>
                </c:pt>
                <c:pt idx="19">
                  <c:v>0</c:v>
                </c:pt>
                <c:pt idx="20">
                  <c:v>0</c:v>
                </c:pt>
                <c:pt idx="21">
                  <c:v>217.82609675999998</c:v>
                </c:pt>
                <c:pt idx="22">
                  <c:v>2698.9424999999997</c:v>
                </c:pt>
                <c:pt idx="23">
                  <c:v>859.875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BC-46F7-9AA7-8784CCDC5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0757951"/>
        <c:axId val="1"/>
      </c:barChart>
      <c:dateAx>
        <c:axId val="1090757951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Вклады, млн. тг.</a:t>
                </a:r>
              </a:p>
            </c:rich>
          </c:tx>
          <c:layout>
            <c:manualLayout>
              <c:xMode val="edge"/>
              <c:yMode val="edge"/>
              <c:x val="1.9559976633014918E-2"/>
              <c:y val="0.2682927034120734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075795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8369905956112845E-3"/>
          <c:y val="0.92800000000000005"/>
          <c:w val="0.99529780564263326"/>
          <c:h val="5.866666666666666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554885804769857"/>
          <c:y val="8.8339375033429202E-2"/>
          <c:w val="0.78056545810494538"/>
          <c:h val="0.5406369752045867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'Графики 3.1.17 - 3.1.18'!$C$5</c:f>
              <c:strCache>
                <c:ptCount val="1"/>
                <c:pt idx="0">
                  <c:v>Ставки по вкладам в банках-резидентах в тенге 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'Графики 3.1.17 - 3.1.18'!$B$6:$B$29</c:f>
              <c:numCache>
                <c:formatCode>mmm\-yy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'Графики 3.1.17 - 3.1.18'!$C$6:$C$29</c:f>
              <c:numCache>
                <c:formatCode>0.00%</c:formatCode>
                <c:ptCount val="24"/>
                <c:pt idx="0">
                  <c:v>4.2958059193658089E-2</c:v>
                </c:pt>
                <c:pt idx="1">
                  <c:v>4.3272504502471817E-2</c:v>
                </c:pt>
                <c:pt idx="2">
                  <c:v>4.5666945977557667E-2</c:v>
                </c:pt>
                <c:pt idx="3">
                  <c:v>4.4262994888320355E-2</c:v>
                </c:pt>
                <c:pt idx="4">
                  <c:v>4.4574789427322924E-2</c:v>
                </c:pt>
                <c:pt idx="5">
                  <c:v>4.4915674213699311E-2</c:v>
                </c:pt>
                <c:pt idx="6">
                  <c:v>4.8435682527946139E-2</c:v>
                </c:pt>
                <c:pt idx="7">
                  <c:v>4.4168414176806128E-2</c:v>
                </c:pt>
                <c:pt idx="8">
                  <c:v>5.0830615709781368E-2</c:v>
                </c:pt>
                <c:pt idx="9">
                  <c:v>5.0477155519436129E-2</c:v>
                </c:pt>
                <c:pt idx="10">
                  <c:v>8.484673047607412E-2</c:v>
                </c:pt>
                <c:pt idx="11">
                  <c:v>8.4740304836318975E-2</c:v>
                </c:pt>
                <c:pt idx="12">
                  <c:v>7.1104953792381784E-2</c:v>
                </c:pt>
                <c:pt idx="13">
                  <c:v>6.3724389746101728E-2</c:v>
                </c:pt>
                <c:pt idx="14">
                  <c:v>6.9597145567225127E-2</c:v>
                </c:pt>
                <c:pt idx="15">
                  <c:v>5.8408494672069641E-2</c:v>
                </c:pt>
                <c:pt idx="16">
                  <c:v>5.8232272069464547E-2</c:v>
                </c:pt>
                <c:pt idx="17">
                  <c:v>5.227873467808937E-2</c:v>
                </c:pt>
                <c:pt idx="18">
                  <c:v>5.9723961348789149E-2</c:v>
                </c:pt>
                <c:pt idx="19">
                  <c:v>5.5710772356390513E-2</c:v>
                </c:pt>
                <c:pt idx="20">
                  <c:v>5.5304550205103047E-2</c:v>
                </c:pt>
                <c:pt idx="21">
                  <c:v>5.1939785608817478E-2</c:v>
                </c:pt>
                <c:pt idx="22">
                  <c:v>4.956194533059273E-2</c:v>
                </c:pt>
                <c:pt idx="23">
                  <c:v>5.0354189516923789E-2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FD9-4F0F-AECF-22B982D01340}"/>
            </c:ext>
          </c:extLst>
        </c:ser>
        <c:ser>
          <c:idx val="1"/>
          <c:order val="1"/>
          <c:tx>
            <c:strRef>
              <c:f>'Графики 3.1.17 - 3.1.18'!$D$5</c:f>
              <c:strCache>
                <c:ptCount val="1"/>
                <c:pt idx="0">
                  <c:v>Ставки по вкладам в банках-резидентах в долл. США 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'Графики 3.1.17 - 3.1.18'!$B$6:$B$29</c:f>
              <c:numCache>
                <c:formatCode>mmm\-yy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'Графики 3.1.17 - 3.1.18'!$D$6:$D$29</c:f>
              <c:numCache>
                <c:formatCode>0.00%</c:formatCode>
                <c:ptCount val="24"/>
                <c:pt idx="0">
                  <c:v>5.5818886131789355E-2</c:v>
                </c:pt>
                <c:pt idx="1">
                  <c:v>5.6406892616683788E-2</c:v>
                </c:pt>
                <c:pt idx="2">
                  <c:v>6.5396112311015123E-2</c:v>
                </c:pt>
                <c:pt idx="3">
                  <c:v>5.851334124856182E-2</c:v>
                </c:pt>
                <c:pt idx="4">
                  <c:v>5.828836277125788E-2</c:v>
                </c:pt>
                <c:pt idx="5">
                  <c:v>5.6513967883180243E-2</c:v>
                </c:pt>
                <c:pt idx="6">
                  <c:v>5.8574208757841986E-2</c:v>
                </c:pt>
                <c:pt idx="7">
                  <c:v>6.1209067054939573E-2</c:v>
                </c:pt>
                <c:pt idx="8">
                  <c:v>6.2186493210045206E-2</c:v>
                </c:pt>
                <c:pt idx="9">
                  <c:v>6.2109130371150255E-2</c:v>
                </c:pt>
                <c:pt idx="10">
                  <c:v>6.8065719677611561E-2</c:v>
                </c:pt>
                <c:pt idx="11">
                  <c:v>7.3932633212954263E-2</c:v>
                </c:pt>
                <c:pt idx="12">
                  <c:v>7.184276449822613E-2</c:v>
                </c:pt>
                <c:pt idx="13">
                  <c:v>6.5554514692398383E-2</c:v>
                </c:pt>
                <c:pt idx="14">
                  <c:v>8.3674572424558433E-2</c:v>
                </c:pt>
                <c:pt idx="15">
                  <c:v>5.005476473713219E-2</c:v>
                </c:pt>
                <c:pt idx="16">
                  <c:v>6.3645276872964174E-2</c:v>
                </c:pt>
                <c:pt idx="17">
                  <c:v>5.2101293961512946E-2</c:v>
                </c:pt>
                <c:pt idx="18">
                  <c:v>5.3577833894500555E-2</c:v>
                </c:pt>
                <c:pt idx="19">
                  <c:v>3.4371912174273739E-2</c:v>
                </c:pt>
                <c:pt idx="20">
                  <c:v>4.5143890199047486E-2</c:v>
                </c:pt>
                <c:pt idx="21">
                  <c:v>3.0846358716247069E-2</c:v>
                </c:pt>
                <c:pt idx="22">
                  <c:v>2.2861716035081914E-2</c:v>
                </c:pt>
                <c:pt idx="23">
                  <c:v>3.1104181279857816E-2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FD9-4F0F-AECF-22B982D01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736319"/>
        <c:axId val="1"/>
      </c:lineChart>
      <c:dateAx>
        <c:axId val="1090736319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073631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5673981191222569E-2"/>
          <c:y val="0.8409893992932862"/>
          <c:w val="0.97492163009404387"/>
          <c:h val="0.1413427561837455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58860125922614"/>
          <c:y val="8.6206896551724144E-2"/>
          <c:w val="0.79947332550879868"/>
          <c:h val="0.658620689655172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'Графики 3.1.17 - 3.1.18'!$F$5</c:f>
              <c:strCache>
                <c:ptCount val="1"/>
                <c:pt idx="0">
                  <c:v>Ставки по вкладам в банках-нерезидентах в тенге 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'Графики 3.1.17 - 3.1.18'!$B$6:$B$29</c:f>
              <c:numCache>
                <c:formatCode>mmm\-yy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'Графики 3.1.17 - 3.1.18'!$F$6:$F$29</c:f>
              <c:numCache>
                <c:formatCode>0.00%</c:formatCode>
                <c:ptCount val="24"/>
                <c:pt idx="0">
                  <c:v>0</c:v>
                </c:pt>
                <c:pt idx="1">
                  <c:v>1E-3</c:v>
                </c:pt>
                <c:pt idx="2">
                  <c:v>2.2337790599015781E-2</c:v>
                </c:pt>
                <c:pt idx="3">
                  <c:v>5.4172413793103447E-2</c:v>
                </c:pt>
                <c:pt idx="4">
                  <c:v>4.3422273781902557E-3</c:v>
                </c:pt>
                <c:pt idx="5">
                  <c:v>3.3085033866798168E-2</c:v>
                </c:pt>
                <c:pt idx="6">
                  <c:v>1.0277187332259796E-2</c:v>
                </c:pt>
                <c:pt idx="7">
                  <c:v>1.0482529118136441E-3</c:v>
                </c:pt>
                <c:pt idx="8">
                  <c:v>1.7490890555117075E-3</c:v>
                </c:pt>
                <c:pt idx="9">
                  <c:v>7.0000000000000007E-2</c:v>
                </c:pt>
                <c:pt idx="10">
                  <c:v>5.0320702286294185E-2</c:v>
                </c:pt>
                <c:pt idx="11">
                  <c:v>8.6984764749813301E-2</c:v>
                </c:pt>
                <c:pt idx="12">
                  <c:v>9.9262621661806799E-2</c:v>
                </c:pt>
                <c:pt idx="13">
                  <c:v>6.8816073237487022E-2</c:v>
                </c:pt>
                <c:pt idx="14">
                  <c:v>6.1567460317460319E-2</c:v>
                </c:pt>
                <c:pt idx="15">
                  <c:v>8.044635296413126E-2</c:v>
                </c:pt>
                <c:pt idx="16">
                  <c:v>4.705828460053442E-2</c:v>
                </c:pt>
                <c:pt idx="17">
                  <c:v>3.3096085888466319E-2</c:v>
                </c:pt>
                <c:pt idx="18">
                  <c:v>6.3370870655678965E-2</c:v>
                </c:pt>
                <c:pt idx="19">
                  <c:v>3.0294188647718715E-2</c:v>
                </c:pt>
                <c:pt idx="20">
                  <c:v>3.6071713225391641E-2</c:v>
                </c:pt>
                <c:pt idx="21">
                  <c:v>5.1207088975120746E-2</c:v>
                </c:pt>
                <c:pt idx="22">
                  <c:v>5.3501512165632328E-2</c:v>
                </c:pt>
                <c:pt idx="23">
                  <c:v>5.8606194565608484E-2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77E-4925-89E5-5FB9B4DBE3BB}"/>
            </c:ext>
          </c:extLst>
        </c:ser>
        <c:ser>
          <c:idx val="1"/>
          <c:order val="1"/>
          <c:tx>
            <c:strRef>
              <c:f>'Графики 3.1.17 - 3.1.18'!$G$5</c:f>
              <c:strCache>
                <c:ptCount val="1"/>
                <c:pt idx="0">
                  <c:v>Ставки по вкладам в банках-нерезидентах в долл. США 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'Графики 3.1.17 - 3.1.18'!$B$6:$B$29</c:f>
              <c:numCache>
                <c:formatCode>mmm\-yy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'Графики 3.1.17 - 3.1.18'!$G$6:$G$29</c:f>
              <c:numCache>
                <c:formatCode>0.00%</c:formatCode>
                <c:ptCount val="24"/>
                <c:pt idx="0">
                  <c:v>5.3524207025912915E-2</c:v>
                </c:pt>
                <c:pt idx="1">
                  <c:v>5.3823516285983593E-2</c:v>
                </c:pt>
                <c:pt idx="2">
                  <c:v>5.3089266067375303E-2</c:v>
                </c:pt>
                <c:pt idx="3">
                  <c:v>5.2594699698595176E-2</c:v>
                </c:pt>
                <c:pt idx="4">
                  <c:v>5.334244040014658E-2</c:v>
                </c:pt>
                <c:pt idx="5">
                  <c:v>5.3120797639669669E-2</c:v>
                </c:pt>
                <c:pt idx="6">
                  <c:v>5.3068757694309528E-2</c:v>
                </c:pt>
                <c:pt idx="7">
                  <c:v>5.3196301242178549E-2</c:v>
                </c:pt>
                <c:pt idx="8">
                  <c:v>5.3100418743137208E-2</c:v>
                </c:pt>
                <c:pt idx="9">
                  <c:v>5.4229630202584825E-2</c:v>
                </c:pt>
                <c:pt idx="10">
                  <c:v>5.2894751457735971E-2</c:v>
                </c:pt>
                <c:pt idx="11">
                  <c:v>5.0132314459812956E-2</c:v>
                </c:pt>
                <c:pt idx="12">
                  <c:v>4.7833595505227214E-2</c:v>
                </c:pt>
                <c:pt idx="13">
                  <c:v>4.5955532394165749E-2</c:v>
                </c:pt>
                <c:pt idx="14">
                  <c:v>4.3985934187276608E-2</c:v>
                </c:pt>
                <c:pt idx="15">
                  <c:v>3.8154000219793163E-2</c:v>
                </c:pt>
                <c:pt idx="16">
                  <c:v>3.0435018958862158E-2</c:v>
                </c:pt>
                <c:pt idx="17">
                  <c:v>2.9801960329590371E-2</c:v>
                </c:pt>
                <c:pt idx="18">
                  <c:v>2.4821338574338277E-2</c:v>
                </c:pt>
                <c:pt idx="19">
                  <c:v>2.191070134352259E-2</c:v>
                </c:pt>
                <c:pt idx="20">
                  <c:v>2.1246020146392101E-2</c:v>
                </c:pt>
                <c:pt idx="21">
                  <c:v>2.2067511501058092E-2</c:v>
                </c:pt>
                <c:pt idx="22">
                  <c:v>2.1526828214561391E-2</c:v>
                </c:pt>
                <c:pt idx="23">
                  <c:v>2.5618084868199983E-2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77E-4925-89E5-5FB9B4DBE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746719"/>
        <c:axId val="1"/>
      </c:lineChart>
      <c:dateAx>
        <c:axId val="1090746719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074671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9782608695652176E-2"/>
          <c:y val="0.84668989547038331"/>
          <c:w val="0.88315217391304346"/>
          <c:h val="0.139372822299651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92864605258449"/>
          <c:y val="8.7912402388115221E-2"/>
          <c:w val="0.79406767095411857"/>
          <c:h val="0.490844246666976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'График 3.2.1'!$B$5</c:f>
              <c:strCache>
                <c:ptCount val="1"/>
                <c:pt idx="0">
                  <c:v>Акции на первичном рынке (правая шкала)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3.2.1'!$C$4:$Y$4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3.2.1'!$C$5:$Y$5</c:f>
              <c:numCache>
                <c:formatCode>#,##0</c:formatCode>
                <c:ptCount val="23"/>
                <c:pt idx="15">
                  <c:v>2512.6610500000002</c:v>
                </c:pt>
                <c:pt idx="19">
                  <c:v>199.67997500000001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D-43FA-AAED-50FFF90DB857}"/>
            </c:ext>
          </c:extLst>
        </c:ser>
        <c:ser>
          <c:idx val="1"/>
          <c:order val="2"/>
          <c:tx>
            <c:strRef>
              <c:f>'График 3.2.1'!$B$6</c:f>
              <c:strCache>
                <c:ptCount val="1"/>
                <c:pt idx="0">
                  <c:v>Облигации на первичном рынке (правая шкала)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3.2.1'!$C$4:$Y$4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3.2.1'!$C$6:$Y$6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324.32524846000001</c:v>
                </c:pt>
                <c:pt idx="4">
                  <c:v>1896.97191109</c:v>
                </c:pt>
                <c:pt idx="5">
                  <c:v>0</c:v>
                </c:pt>
                <c:pt idx="6">
                  <c:v>1</c:v>
                </c:pt>
                <c:pt idx="7">
                  <c:v>7638.5013333200004</c:v>
                </c:pt>
                <c:pt idx="8">
                  <c:v>505.26983586</c:v>
                </c:pt>
                <c:pt idx="9">
                  <c:v>0</c:v>
                </c:pt>
                <c:pt idx="10">
                  <c:v>4015.27255827</c:v>
                </c:pt>
                <c:pt idx="11">
                  <c:v>3290.8368397000004</c:v>
                </c:pt>
                <c:pt idx="12">
                  <c:v>7695.06</c:v>
                </c:pt>
                <c:pt idx="17">
                  <c:v>6.4287549999999998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3D-43FA-AAED-50FFF90DB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4"/>
          <c:order val="0"/>
          <c:tx>
            <c:strRef>
              <c:f>'График 3.2.1'!#REF!</c:f>
              <c:strCache>
                <c:ptCount val="1"/>
                <c:pt idx="0">
                  <c:v>Первичный рынок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'График 3.2.1'!$C$4:$Y$4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3D-43FA-AAED-50FFF90DB857}"/>
            </c:ext>
          </c:extLst>
        </c:ser>
        <c:ser>
          <c:idx val="5"/>
          <c:order val="3"/>
          <c:tx>
            <c:strRef>
              <c:f>'График 3.2.1'!#REF!</c:f>
              <c:strCache>
                <c:ptCount val="1"/>
                <c:pt idx="0">
                  <c:v>Вторичный рынок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'График 3.2.1'!$C$4:$Y$4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3D-43FA-AAED-50FFF90DB857}"/>
            </c:ext>
          </c:extLst>
        </c:ser>
        <c:ser>
          <c:idx val="2"/>
          <c:order val="4"/>
          <c:tx>
            <c:strRef>
              <c:f>'График 3.2.1'!$B$7</c:f>
              <c:strCache>
                <c:ptCount val="1"/>
                <c:pt idx="0">
                  <c:v>Акции на вторичном рынке</c:v>
                </c:pt>
              </c:strCache>
            </c:strRef>
          </c:tx>
          <c:spPr>
            <a:ln w="38100">
              <a:solidFill>
                <a:srgbClr val="333399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3399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cat>
            <c:numRef>
              <c:f>'График 3.2.1'!$C$4:$Y$4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3.2.1'!$C$7:$Y$7</c:f>
              <c:numCache>
                <c:formatCode>#,##0</c:formatCode>
                <c:ptCount val="23"/>
                <c:pt idx="0">
                  <c:v>87173.593641419997</c:v>
                </c:pt>
                <c:pt idx="1">
                  <c:v>26005.083039159999</c:v>
                </c:pt>
                <c:pt idx="2">
                  <c:v>26536.46929184</c:v>
                </c:pt>
                <c:pt idx="3">
                  <c:v>46348.729750580002</c:v>
                </c:pt>
                <c:pt idx="4">
                  <c:v>42441.480424410001</c:v>
                </c:pt>
                <c:pt idx="5">
                  <c:v>58499.174107140003</c:v>
                </c:pt>
                <c:pt idx="6">
                  <c:v>358494.90689917997</c:v>
                </c:pt>
                <c:pt idx="7">
                  <c:v>63611.150796649999</c:v>
                </c:pt>
                <c:pt idx="8">
                  <c:v>37981.246975039998</c:v>
                </c:pt>
                <c:pt idx="9">
                  <c:v>25218.072817389999</c:v>
                </c:pt>
                <c:pt idx="10">
                  <c:v>52141.159400710007</c:v>
                </c:pt>
                <c:pt idx="11">
                  <c:v>30249.785963582999</c:v>
                </c:pt>
                <c:pt idx="12">
                  <c:v>47518.499248389999</c:v>
                </c:pt>
                <c:pt idx="13">
                  <c:v>26407.816146899993</c:v>
                </c:pt>
                <c:pt idx="14">
                  <c:v>29728.921321840011</c:v>
                </c:pt>
                <c:pt idx="15">
                  <c:v>29770.871593300002</c:v>
                </c:pt>
                <c:pt idx="16">
                  <c:v>14239.935414669999</c:v>
                </c:pt>
                <c:pt idx="17">
                  <c:v>60862.468654890006</c:v>
                </c:pt>
                <c:pt idx="18">
                  <c:v>54252.700398079985</c:v>
                </c:pt>
                <c:pt idx="19">
                  <c:v>20451.862870429999</c:v>
                </c:pt>
                <c:pt idx="20">
                  <c:v>75779.183031870009</c:v>
                </c:pt>
                <c:pt idx="21">
                  <c:v>37866.895363439988</c:v>
                </c:pt>
                <c:pt idx="22">
                  <c:v>18065.979142569999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A3D-43FA-AAED-50FFF90DB857}"/>
            </c:ext>
          </c:extLst>
        </c:ser>
        <c:ser>
          <c:idx val="3"/>
          <c:order val="5"/>
          <c:tx>
            <c:strRef>
              <c:f>'График 3.2.1'!$B$8</c:f>
              <c:strCache>
                <c:ptCount val="1"/>
                <c:pt idx="0">
                  <c:v>Облигации на вторичном рынке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3.2.1'!$C$4:$Y$4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3.2.1'!$C$8:$Y$8</c:f>
              <c:numCache>
                <c:formatCode>#,##0</c:formatCode>
                <c:ptCount val="23"/>
                <c:pt idx="0">
                  <c:v>30977.344038300002</c:v>
                </c:pt>
                <c:pt idx="1">
                  <c:v>30407.98042457</c:v>
                </c:pt>
                <c:pt idx="2">
                  <c:v>40254.660929780002</c:v>
                </c:pt>
                <c:pt idx="3">
                  <c:v>65763.139357280001</c:v>
                </c:pt>
                <c:pt idx="4">
                  <c:v>28272.55196099</c:v>
                </c:pt>
                <c:pt idx="5">
                  <c:v>34892.531338809997</c:v>
                </c:pt>
                <c:pt idx="6">
                  <c:v>72679.284523730006</c:v>
                </c:pt>
                <c:pt idx="7">
                  <c:v>25218.79718473</c:v>
                </c:pt>
                <c:pt idx="8">
                  <c:v>15869.525957440001</c:v>
                </c:pt>
                <c:pt idx="9">
                  <c:v>81877.525379140003</c:v>
                </c:pt>
                <c:pt idx="10">
                  <c:v>35750.876099330002</c:v>
                </c:pt>
                <c:pt idx="11">
                  <c:v>37335.518139860003</c:v>
                </c:pt>
                <c:pt idx="12">
                  <c:v>32658.340111149999</c:v>
                </c:pt>
                <c:pt idx="13">
                  <c:v>12411.930538529989</c:v>
                </c:pt>
                <c:pt idx="14">
                  <c:v>22900.479160819988</c:v>
                </c:pt>
                <c:pt idx="15">
                  <c:v>11478.502075909995</c:v>
                </c:pt>
                <c:pt idx="16">
                  <c:v>22726.815318249999</c:v>
                </c:pt>
                <c:pt idx="17">
                  <c:v>31325.951813990003</c:v>
                </c:pt>
                <c:pt idx="18">
                  <c:v>44289.933507209993</c:v>
                </c:pt>
                <c:pt idx="19">
                  <c:v>63947.466832929989</c:v>
                </c:pt>
                <c:pt idx="20">
                  <c:v>19715.243638270003</c:v>
                </c:pt>
                <c:pt idx="21">
                  <c:v>79058.541952290019</c:v>
                </c:pt>
                <c:pt idx="22">
                  <c:v>44362.957668450101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A3D-43FA-AAED-50FFF90DB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782015"/>
        <c:axId val="1"/>
      </c:lineChart>
      <c:dateAx>
        <c:axId val="1101782015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782015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7260034904013961E-3"/>
          <c:y val="0.8571428571428571"/>
          <c:w val="0.98254799301919715"/>
          <c:h val="0.131868131868131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8809946714031973E-2"/>
          <c:y val="3.0188734870163013E-2"/>
          <c:w val="0.9040852575488455"/>
          <c:h val="0.6679257590023566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'График 3.2.2'!$B$5</c:f>
              <c:strCache>
                <c:ptCount val="1"/>
                <c:pt idx="0">
                  <c:v>ГЦБ Министерства финансов (KZT)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3.2.2'!$C$4:$Y$4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3.2.2'!$C$5:$Y$5</c:f>
              <c:numCache>
                <c:formatCode>#,##0</c:formatCode>
                <c:ptCount val="23"/>
                <c:pt idx="0">
                  <c:v>7339.3106005199998</c:v>
                </c:pt>
                <c:pt idx="1">
                  <c:v>7355.3122636400003</c:v>
                </c:pt>
                <c:pt idx="2">
                  <c:v>19977.638541460001</c:v>
                </c:pt>
                <c:pt idx="3">
                  <c:v>2281.2975662899998</c:v>
                </c:pt>
                <c:pt idx="4">
                  <c:v>7554.31066904</c:v>
                </c:pt>
                <c:pt idx="5">
                  <c:v>10965.11958465</c:v>
                </c:pt>
                <c:pt idx="6">
                  <c:v>15913.3173606</c:v>
                </c:pt>
                <c:pt idx="7">
                  <c:v>11505.25946173</c:v>
                </c:pt>
                <c:pt idx="8">
                  <c:v>720.09855395</c:v>
                </c:pt>
                <c:pt idx="9">
                  <c:v>1730.9513493100001</c:v>
                </c:pt>
                <c:pt idx="10">
                  <c:v>8483.1332918999997</c:v>
                </c:pt>
                <c:pt idx="11">
                  <c:v>7057.2095372800004</c:v>
                </c:pt>
                <c:pt idx="12">
                  <c:v>11786.87244682</c:v>
                </c:pt>
                <c:pt idx="13">
                  <c:v>27797.55039832</c:v>
                </c:pt>
                <c:pt idx="14">
                  <c:v>24081.029331400001</c:v>
                </c:pt>
                <c:pt idx="15">
                  <c:v>13914.663108250001</c:v>
                </c:pt>
                <c:pt idx="16">
                  <c:v>7685.9380347799997</c:v>
                </c:pt>
                <c:pt idx="17">
                  <c:v>9885.3873884599998</c:v>
                </c:pt>
                <c:pt idx="18">
                  <c:v>10351.51650935</c:v>
                </c:pt>
                <c:pt idx="19">
                  <c:v>9932.8759386700003</c:v>
                </c:pt>
                <c:pt idx="20">
                  <c:v>33387.655871670002</c:v>
                </c:pt>
                <c:pt idx="21">
                  <c:v>38228.61939439</c:v>
                </c:pt>
                <c:pt idx="22">
                  <c:v>58547.377762149998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6E-47FD-AFB9-E09A66E4F222}"/>
            </c:ext>
          </c:extLst>
        </c:ser>
        <c:ser>
          <c:idx val="1"/>
          <c:order val="1"/>
          <c:tx>
            <c:strRef>
              <c:f>'График 3.2.2'!$B$6</c:f>
              <c:strCache>
                <c:ptCount val="1"/>
                <c:pt idx="0">
                  <c:v>Муниципальные ГЦБ (KZT/USD)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3.2.2'!$C$4:$Y$4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3.2.2'!$C$6:$Y$6</c:f>
              <c:numCache>
                <c:formatCode>#,##0</c:formatCode>
                <c:ptCount val="23"/>
                <c:pt idx="0">
                  <c:v>5.8794546099999998</c:v>
                </c:pt>
                <c:pt idx="1">
                  <c:v>8.7487724999999994</c:v>
                </c:pt>
                <c:pt idx="2">
                  <c:v>1.4503272</c:v>
                </c:pt>
                <c:pt idx="3">
                  <c:v>5.8224164700000003</c:v>
                </c:pt>
                <c:pt idx="4">
                  <c:v>2.8431169999999999</c:v>
                </c:pt>
                <c:pt idx="5">
                  <c:v>6.67876432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6E-47FD-AFB9-E09A66E4F222}"/>
            </c:ext>
          </c:extLst>
        </c:ser>
        <c:ser>
          <c:idx val="2"/>
          <c:order val="2"/>
          <c:tx>
            <c:strRef>
              <c:f>'График 3.2.2'!$B$7</c:f>
              <c:strCache>
                <c:ptCount val="1"/>
                <c:pt idx="0">
                  <c:v>Ноты Национального Банка (KZT)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3.2.2'!$C$4:$Y$4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3.2.2'!$C$7:$Y$7</c:f>
              <c:numCache>
                <c:formatCode>#,##0</c:formatCode>
                <c:ptCount val="23"/>
                <c:pt idx="0">
                  <c:v>211601.12575054</c:v>
                </c:pt>
                <c:pt idx="1">
                  <c:v>23807.7941479</c:v>
                </c:pt>
                <c:pt idx="2">
                  <c:v>65346.327856160002</c:v>
                </c:pt>
                <c:pt idx="3">
                  <c:v>108965.45070251</c:v>
                </c:pt>
                <c:pt idx="4">
                  <c:v>58740.065811380002</c:v>
                </c:pt>
                <c:pt idx="5">
                  <c:v>54609.969033649999</c:v>
                </c:pt>
                <c:pt idx="6">
                  <c:v>65251.054075339998</c:v>
                </c:pt>
                <c:pt idx="7">
                  <c:v>79838.616711020004</c:v>
                </c:pt>
                <c:pt idx="8">
                  <c:v>185199.73236786001</c:v>
                </c:pt>
                <c:pt idx="9">
                  <c:v>50504.020625700003</c:v>
                </c:pt>
                <c:pt idx="10">
                  <c:v>7871.9350034999998</c:v>
                </c:pt>
                <c:pt idx="11">
                  <c:v>198.94110000000001</c:v>
                </c:pt>
                <c:pt idx="12">
                  <c:v>23016.256966450001</c:v>
                </c:pt>
                <c:pt idx="13">
                  <c:v>8223.2704599999997</c:v>
                </c:pt>
                <c:pt idx="14">
                  <c:v>1361.3303450000001</c:v>
                </c:pt>
                <c:pt idx="15">
                  <c:v>15386.3147692</c:v>
                </c:pt>
                <c:pt idx="16">
                  <c:v>45946.849439999998</c:v>
                </c:pt>
                <c:pt idx="17">
                  <c:v>397.47992199999999</c:v>
                </c:pt>
                <c:pt idx="18">
                  <c:v>13271.318128999999</c:v>
                </c:pt>
                <c:pt idx="19">
                  <c:v>6546.0522719999999</c:v>
                </c:pt>
                <c:pt idx="20">
                  <c:v>6038.3860599999998</c:v>
                </c:pt>
                <c:pt idx="21">
                  <c:v>18452.613685</c:v>
                </c:pt>
                <c:pt idx="22">
                  <c:v>1908.5682859999999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6E-47FD-AFB9-E09A66E4F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780767"/>
        <c:axId val="1"/>
        <c:axId val="0"/>
      </c:bar3DChart>
      <c:dateAx>
        <c:axId val="1101780767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78076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664298401420959E-2"/>
          <c:y val="0.89434120734908129"/>
          <c:w val="0.96625222024866786"/>
          <c:h val="9.433962264150941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352156612948647E-2"/>
          <c:y val="9.0909427192187475E-2"/>
          <c:w val="0.8034565708699325"/>
          <c:h val="0.575759705550520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3.2.3'!$B$5</c:f>
              <c:strCache>
                <c:ptCount val="1"/>
                <c:pt idx="0">
                  <c:v>Ликвидность рынка акций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3.2.3'!$F$4:$AB$4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3.2.3'!$F$5:$AB$5</c:f>
              <c:numCache>
                <c:formatCode>0.00</c:formatCode>
                <c:ptCount val="23"/>
                <c:pt idx="0">
                  <c:v>1.2987885081552222</c:v>
                </c:pt>
                <c:pt idx="1">
                  <c:v>1.1374016756045304</c:v>
                </c:pt>
                <c:pt idx="2">
                  <c:v>1.3692883594592153</c:v>
                </c:pt>
                <c:pt idx="3">
                  <c:v>1.404467355972447</c:v>
                </c:pt>
                <c:pt idx="4">
                  <c:v>1.4788524114007573</c:v>
                </c:pt>
                <c:pt idx="5">
                  <c:v>1.8953920056636664</c:v>
                </c:pt>
                <c:pt idx="6">
                  <c:v>2.2791053472124685</c:v>
                </c:pt>
                <c:pt idx="7">
                  <c:v>2.0123001211578915</c:v>
                </c:pt>
                <c:pt idx="8">
                  <c:v>1.7520200789216762</c:v>
                </c:pt>
                <c:pt idx="9">
                  <c:v>1.4853020451580883</c:v>
                </c:pt>
                <c:pt idx="10">
                  <c:v>2.4450030359555521</c:v>
                </c:pt>
                <c:pt idx="11">
                  <c:v>2.2420890313560933</c:v>
                </c:pt>
                <c:pt idx="12">
                  <c:v>1.9047181314832451</c:v>
                </c:pt>
                <c:pt idx="13">
                  <c:v>2.0154501286754929</c:v>
                </c:pt>
                <c:pt idx="14">
                  <c:v>2.3012177843907029</c:v>
                </c:pt>
                <c:pt idx="15">
                  <c:v>1.7864618523337132</c:v>
                </c:pt>
                <c:pt idx="16">
                  <c:v>1.8426298633263334</c:v>
                </c:pt>
                <c:pt idx="17">
                  <c:v>1.8878936594674398</c:v>
                </c:pt>
                <c:pt idx="18">
                  <c:v>1.7957928609607055</c:v>
                </c:pt>
                <c:pt idx="19">
                  <c:v>1.5534395211706216</c:v>
                </c:pt>
                <c:pt idx="20">
                  <c:v>1.6033970296871536</c:v>
                </c:pt>
                <c:pt idx="21">
                  <c:v>1.8527073466821828</c:v>
                </c:pt>
                <c:pt idx="22">
                  <c:v>2.2547437062750824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6E5-46AF-8228-E1E60C88E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779103"/>
        <c:axId val="1"/>
      </c:lineChart>
      <c:lineChart>
        <c:grouping val="standard"/>
        <c:varyColors val="0"/>
        <c:ser>
          <c:idx val="1"/>
          <c:order val="1"/>
          <c:tx>
            <c:strRef>
              <c:f>'График 3.2.3'!$B$6</c:f>
              <c:strCache>
                <c:ptCount val="1"/>
                <c:pt idx="0">
                  <c:v>Индекс уверенности (правая шкала)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'График 3.2.3'!$F$6:$AB$6</c:f>
              <c:numCache>
                <c:formatCode>0.00</c:formatCode>
                <c:ptCount val="23"/>
                <c:pt idx="0">
                  <c:v>0.87210597531845646</c:v>
                </c:pt>
                <c:pt idx="1">
                  <c:v>0.82348538183519515</c:v>
                </c:pt>
                <c:pt idx="2">
                  <c:v>0.89585146446757524</c:v>
                </c:pt>
                <c:pt idx="3">
                  <c:v>0.7995455435348886</c:v>
                </c:pt>
                <c:pt idx="4">
                  <c:v>0.74061491357785314</c:v>
                </c:pt>
                <c:pt idx="5">
                  <c:v>0.77382667442107356</c:v>
                </c:pt>
                <c:pt idx="6">
                  <c:v>0.73570798417024275</c:v>
                </c:pt>
                <c:pt idx="7">
                  <c:v>0.79289394329559637</c:v>
                </c:pt>
                <c:pt idx="8">
                  <c:v>0.73256800689228529</c:v>
                </c:pt>
                <c:pt idx="9">
                  <c:v>0.71766968857487312</c:v>
                </c:pt>
                <c:pt idx="10">
                  <c:v>0.89371140452237618</c:v>
                </c:pt>
                <c:pt idx="11">
                  <c:v>0.71979977490421321</c:v>
                </c:pt>
                <c:pt idx="12">
                  <c:v>0.81019918985521899</c:v>
                </c:pt>
                <c:pt idx="13">
                  <c:v>0.80738312808915647</c:v>
                </c:pt>
                <c:pt idx="14">
                  <c:v>0.74537207864160493</c:v>
                </c:pt>
                <c:pt idx="15">
                  <c:v>0.922649317964363</c:v>
                </c:pt>
                <c:pt idx="16">
                  <c:v>1.1094248246031326</c:v>
                </c:pt>
                <c:pt idx="17">
                  <c:v>0.89395823321877599</c:v>
                </c:pt>
                <c:pt idx="18">
                  <c:v>0.9530474729510594</c:v>
                </c:pt>
                <c:pt idx="19">
                  <c:v>1.0006230438860846</c:v>
                </c:pt>
                <c:pt idx="20">
                  <c:v>1.08825943715153</c:v>
                </c:pt>
                <c:pt idx="21">
                  <c:v>1.4037685325617091</c:v>
                </c:pt>
                <c:pt idx="22">
                  <c:v>1.4955864240636736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E5-46AF-8228-E1E60C88E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101779103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1.1000000000000001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  <c:max val="2.5"/>
          <c:min val="1.100000000000000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77910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At val="0.7"/>
        <c:auto val="1"/>
        <c:lblAlgn val="ctr"/>
        <c:lblOffset val="100"/>
        <c:noMultiLvlLbl val="0"/>
      </c:catAx>
      <c:valAx>
        <c:axId val="4"/>
        <c:scaling>
          <c:orientation val="minMax"/>
          <c:min val="0.7"/>
        </c:scaling>
        <c:delete val="0"/>
        <c:axPos val="r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01511879049676"/>
          <c:y val="0.86363636363636365"/>
          <c:w val="0.70626349892008644"/>
          <c:h val="0.1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881358659150989E-2"/>
          <c:y val="9.0225563909774431E-2"/>
          <c:w val="0.83141917994787917"/>
          <c:h val="0.51503759398496241"/>
        </c:manualLayout>
      </c:layout>
      <c:lineChart>
        <c:grouping val="standard"/>
        <c:varyColors val="0"/>
        <c:ser>
          <c:idx val="1"/>
          <c:order val="1"/>
          <c:tx>
            <c:strRef>
              <c:f>'График 3.2.4'!$D$3</c:f>
              <c:strCache>
                <c:ptCount val="1"/>
                <c:pt idx="0">
                  <c:v>индекс KASE_BY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3.2.4'!$B$6:$B$464</c:f>
              <c:numCache>
                <c:formatCode>dd/mm/yy;@</c:formatCode>
                <c:ptCount val="459"/>
                <c:pt idx="0">
                  <c:v>39085</c:v>
                </c:pt>
                <c:pt idx="1">
                  <c:v>39086</c:v>
                </c:pt>
                <c:pt idx="2">
                  <c:v>39087</c:v>
                </c:pt>
                <c:pt idx="3">
                  <c:v>39090</c:v>
                </c:pt>
                <c:pt idx="4">
                  <c:v>39091</c:v>
                </c:pt>
                <c:pt idx="5">
                  <c:v>39092</c:v>
                </c:pt>
                <c:pt idx="6">
                  <c:v>39093</c:v>
                </c:pt>
                <c:pt idx="7">
                  <c:v>39094</c:v>
                </c:pt>
                <c:pt idx="8">
                  <c:v>39097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39132</c:v>
                </c:pt>
                <c:pt idx="34">
                  <c:v>39133</c:v>
                </c:pt>
                <c:pt idx="35">
                  <c:v>39134</c:v>
                </c:pt>
                <c:pt idx="36">
                  <c:v>39135</c:v>
                </c:pt>
                <c:pt idx="37">
                  <c:v>39136</c:v>
                </c:pt>
                <c:pt idx="38">
                  <c:v>39139</c:v>
                </c:pt>
                <c:pt idx="39">
                  <c:v>39140</c:v>
                </c:pt>
                <c:pt idx="40">
                  <c:v>39141</c:v>
                </c:pt>
                <c:pt idx="41">
                  <c:v>39142</c:v>
                </c:pt>
                <c:pt idx="42">
                  <c:v>39143</c:v>
                </c:pt>
                <c:pt idx="43">
                  <c:v>39146</c:v>
                </c:pt>
                <c:pt idx="44">
                  <c:v>39147</c:v>
                </c:pt>
                <c:pt idx="45">
                  <c:v>39148</c:v>
                </c:pt>
                <c:pt idx="46">
                  <c:v>39152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39166</c:v>
                </c:pt>
                <c:pt idx="56">
                  <c:v>39167</c:v>
                </c:pt>
                <c:pt idx="57">
                  <c:v>39168</c:v>
                </c:pt>
                <c:pt idx="58">
                  <c:v>39169</c:v>
                </c:pt>
                <c:pt idx="59">
                  <c:v>39170</c:v>
                </c:pt>
                <c:pt idx="60">
                  <c:v>39171</c:v>
                </c:pt>
                <c:pt idx="61">
                  <c:v>39174</c:v>
                </c:pt>
                <c:pt idx="62">
                  <c:v>39175</c:v>
                </c:pt>
                <c:pt idx="63">
                  <c:v>39176</c:v>
                </c:pt>
                <c:pt idx="64">
                  <c:v>39177</c:v>
                </c:pt>
                <c:pt idx="65">
                  <c:v>39178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39204</c:v>
                </c:pt>
                <c:pt idx="83">
                  <c:v>39205</c:v>
                </c:pt>
                <c:pt idx="84">
                  <c:v>39206</c:v>
                </c:pt>
                <c:pt idx="85">
                  <c:v>39209</c:v>
                </c:pt>
                <c:pt idx="86">
                  <c:v>39210</c:v>
                </c:pt>
                <c:pt idx="87">
                  <c:v>39212</c:v>
                </c:pt>
                <c:pt idx="88">
                  <c:v>39213</c:v>
                </c:pt>
                <c:pt idx="89">
                  <c:v>39216</c:v>
                </c:pt>
                <c:pt idx="90">
                  <c:v>39217</c:v>
                </c:pt>
                <c:pt idx="91">
                  <c:v>39218</c:v>
                </c:pt>
                <c:pt idx="92">
                  <c:v>39219</c:v>
                </c:pt>
                <c:pt idx="93">
                  <c:v>39220</c:v>
                </c:pt>
                <c:pt idx="94">
                  <c:v>39223</c:v>
                </c:pt>
                <c:pt idx="95">
                  <c:v>39224</c:v>
                </c:pt>
                <c:pt idx="96">
                  <c:v>39225</c:v>
                </c:pt>
                <c:pt idx="97">
                  <c:v>39226</c:v>
                </c:pt>
                <c:pt idx="98">
                  <c:v>39227</c:v>
                </c:pt>
                <c:pt idx="99">
                  <c:v>39230</c:v>
                </c:pt>
                <c:pt idx="100">
                  <c:v>39231</c:v>
                </c:pt>
                <c:pt idx="101">
                  <c:v>39232</c:v>
                </c:pt>
                <c:pt idx="102">
                  <c:v>39233</c:v>
                </c:pt>
                <c:pt idx="103">
                  <c:v>39234</c:v>
                </c:pt>
                <c:pt idx="104">
                  <c:v>39237</c:v>
                </c:pt>
                <c:pt idx="105">
                  <c:v>39238</c:v>
                </c:pt>
                <c:pt idx="106">
                  <c:v>39239</c:v>
                </c:pt>
                <c:pt idx="107">
                  <c:v>39240</c:v>
                </c:pt>
                <c:pt idx="108">
                  <c:v>39241</c:v>
                </c:pt>
                <c:pt idx="109">
                  <c:v>39244</c:v>
                </c:pt>
                <c:pt idx="110">
                  <c:v>39245</c:v>
                </c:pt>
                <c:pt idx="111">
                  <c:v>39246</c:v>
                </c:pt>
                <c:pt idx="112">
                  <c:v>39247</c:v>
                </c:pt>
                <c:pt idx="113">
                  <c:v>39248</c:v>
                </c:pt>
                <c:pt idx="114">
                  <c:v>39251</c:v>
                </c:pt>
                <c:pt idx="115">
                  <c:v>39252</c:v>
                </c:pt>
                <c:pt idx="116">
                  <c:v>39253</c:v>
                </c:pt>
                <c:pt idx="117">
                  <c:v>39254</c:v>
                </c:pt>
                <c:pt idx="118">
                  <c:v>39255</c:v>
                </c:pt>
                <c:pt idx="119">
                  <c:v>39258</c:v>
                </c:pt>
                <c:pt idx="120">
                  <c:v>39259</c:v>
                </c:pt>
                <c:pt idx="121">
                  <c:v>39260</c:v>
                </c:pt>
                <c:pt idx="122">
                  <c:v>39261</c:v>
                </c:pt>
                <c:pt idx="123">
                  <c:v>39262</c:v>
                </c:pt>
                <c:pt idx="124">
                  <c:v>39265</c:v>
                </c:pt>
                <c:pt idx="125">
                  <c:v>39266</c:v>
                </c:pt>
                <c:pt idx="126">
                  <c:v>39267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39327</c:v>
                </c:pt>
                <c:pt idx="168">
                  <c:v>39328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39363</c:v>
                </c:pt>
                <c:pt idx="194">
                  <c:v>39364</c:v>
                </c:pt>
                <c:pt idx="195">
                  <c:v>39365</c:v>
                </c:pt>
                <c:pt idx="196">
                  <c:v>39366</c:v>
                </c:pt>
                <c:pt idx="197">
                  <c:v>39367</c:v>
                </c:pt>
                <c:pt idx="198">
                  <c:v>39370</c:v>
                </c:pt>
                <c:pt idx="199">
                  <c:v>39371</c:v>
                </c:pt>
                <c:pt idx="200">
                  <c:v>39372</c:v>
                </c:pt>
                <c:pt idx="201">
                  <c:v>39373</c:v>
                </c:pt>
                <c:pt idx="202">
                  <c:v>39374</c:v>
                </c:pt>
                <c:pt idx="203">
                  <c:v>39377</c:v>
                </c:pt>
                <c:pt idx="204">
                  <c:v>39378</c:v>
                </c:pt>
                <c:pt idx="205">
                  <c:v>39379</c:v>
                </c:pt>
                <c:pt idx="206">
                  <c:v>39383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39398</c:v>
                </c:pt>
                <c:pt idx="218">
                  <c:v>39399</c:v>
                </c:pt>
                <c:pt idx="219">
                  <c:v>39400</c:v>
                </c:pt>
                <c:pt idx="220">
                  <c:v>39401</c:v>
                </c:pt>
                <c:pt idx="221">
                  <c:v>39402</c:v>
                </c:pt>
                <c:pt idx="222">
                  <c:v>39405</c:v>
                </c:pt>
                <c:pt idx="223">
                  <c:v>39406</c:v>
                </c:pt>
                <c:pt idx="224">
                  <c:v>39407</c:v>
                </c:pt>
                <c:pt idx="225">
                  <c:v>39408</c:v>
                </c:pt>
                <c:pt idx="226">
                  <c:v>39409</c:v>
                </c:pt>
                <c:pt idx="227">
                  <c:v>39412</c:v>
                </c:pt>
                <c:pt idx="228">
                  <c:v>39413</c:v>
                </c:pt>
                <c:pt idx="229">
                  <c:v>39414</c:v>
                </c:pt>
                <c:pt idx="230">
                  <c:v>39415</c:v>
                </c:pt>
                <c:pt idx="231">
                  <c:v>39416</c:v>
                </c:pt>
                <c:pt idx="232">
                  <c:v>39419</c:v>
                </c:pt>
                <c:pt idx="233">
                  <c:v>39420</c:v>
                </c:pt>
                <c:pt idx="234">
                  <c:v>39421</c:v>
                </c:pt>
                <c:pt idx="235">
                  <c:v>39422</c:v>
                </c:pt>
                <c:pt idx="236">
                  <c:v>39423</c:v>
                </c:pt>
                <c:pt idx="237">
                  <c:v>39426</c:v>
                </c:pt>
                <c:pt idx="238">
                  <c:v>39427</c:v>
                </c:pt>
                <c:pt idx="239">
                  <c:v>39428</c:v>
                </c:pt>
                <c:pt idx="240">
                  <c:v>39429</c:v>
                </c:pt>
                <c:pt idx="241">
                  <c:v>39430</c:v>
                </c:pt>
                <c:pt idx="242">
                  <c:v>39435</c:v>
                </c:pt>
                <c:pt idx="243">
                  <c:v>39437</c:v>
                </c:pt>
                <c:pt idx="244">
                  <c:v>39440</c:v>
                </c:pt>
                <c:pt idx="245">
                  <c:v>39441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39445</c:v>
                </c:pt>
                <c:pt idx="250">
                  <c:v>39450</c:v>
                </c:pt>
                <c:pt idx="251">
                  <c:v>39451</c:v>
                </c:pt>
                <c:pt idx="252">
                  <c:v>39455</c:v>
                </c:pt>
                <c:pt idx="253">
                  <c:v>39456</c:v>
                </c:pt>
                <c:pt idx="254">
                  <c:v>39457</c:v>
                </c:pt>
                <c:pt idx="255">
                  <c:v>39458</c:v>
                </c:pt>
                <c:pt idx="256">
                  <c:v>39461</c:v>
                </c:pt>
                <c:pt idx="257">
                  <c:v>39462</c:v>
                </c:pt>
                <c:pt idx="258">
                  <c:v>39463</c:v>
                </c:pt>
                <c:pt idx="259">
                  <c:v>39464</c:v>
                </c:pt>
                <c:pt idx="260">
                  <c:v>39465</c:v>
                </c:pt>
                <c:pt idx="261">
                  <c:v>39468</c:v>
                </c:pt>
                <c:pt idx="262">
                  <c:v>39469</c:v>
                </c:pt>
                <c:pt idx="263">
                  <c:v>39470</c:v>
                </c:pt>
                <c:pt idx="264">
                  <c:v>39471</c:v>
                </c:pt>
                <c:pt idx="265">
                  <c:v>39472</c:v>
                </c:pt>
                <c:pt idx="266">
                  <c:v>39475</c:v>
                </c:pt>
                <c:pt idx="267">
                  <c:v>39476</c:v>
                </c:pt>
                <c:pt idx="268">
                  <c:v>39477</c:v>
                </c:pt>
                <c:pt idx="269">
                  <c:v>39478</c:v>
                </c:pt>
                <c:pt idx="270">
                  <c:v>39479</c:v>
                </c:pt>
                <c:pt idx="271">
                  <c:v>39482</c:v>
                </c:pt>
                <c:pt idx="272">
                  <c:v>39483</c:v>
                </c:pt>
                <c:pt idx="273">
                  <c:v>39484</c:v>
                </c:pt>
                <c:pt idx="274">
                  <c:v>39485</c:v>
                </c:pt>
                <c:pt idx="275">
                  <c:v>39486</c:v>
                </c:pt>
                <c:pt idx="276">
                  <c:v>39489</c:v>
                </c:pt>
                <c:pt idx="277">
                  <c:v>39490</c:v>
                </c:pt>
                <c:pt idx="278">
                  <c:v>39491</c:v>
                </c:pt>
                <c:pt idx="279">
                  <c:v>39492</c:v>
                </c:pt>
                <c:pt idx="280">
                  <c:v>39493</c:v>
                </c:pt>
                <c:pt idx="281">
                  <c:v>39496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39518</c:v>
                </c:pt>
                <c:pt idx="297">
                  <c:v>39519</c:v>
                </c:pt>
                <c:pt idx="298">
                  <c:v>39520</c:v>
                </c:pt>
                <c:pt idx="299">
                  <c:v>39521</c:v>
                </c:pt>
                <c:pt idx="300">
                  <c:v>39524</c:v>
                </c:pt>
                <c:pt idx="301">
                  <c:v>39525</c:v>
                </c:pt>
                <c:pt idx="302">
                  <c:v>39526</c:v>
                </c:pt>
                <c:pt idx="303">
                  <c:v>39527</c:v>
                </c:pt>
                <c:pt idx="304">
                  <c:v>39528</c:v>
                </c:pt>
                <c:pt idx="305">
                  <c:v>39532</c:v>
                </c:pt>
                <c:pt idx="306">
                  <c:v>39533</c:v>
                </c:pt>
                <c:pt idx="307">
                  <c:v>39534</c:v>
                </c:pt>
                <c:pt idx="308">
                  <c:v>39535</c:v>
                </c:pt>
                <c:pt idx="309">
                  <c:v>39538</c:v>
                </c:pt>
                <c:pt idx="310">
                  <c:v>39539</c:v>
                </c:pt>
                <c:pt idx="311">
                  <c:v>39540</c:v>
                </c:pt>
                <c:pt idx="312">
                  <c:v>39541</c:v>
                </c:pt>
                <c:pt idx="313">
                  <c:v>39542</c:v>
                </c:pt>
                <c:pt idx="314">
                  <c:v>39545</c:v>
                </c:pt>
                <c:pt idx="315">
                  <c:v>39546</c:v>
                </c:pt>
                <c:pt idx="316">
                  <c:v>39547</c:v>
                </c:pt>
                <c:pt idx="317">
                  <c:v>39548</c:v>
                </c:pt>
                <c:pt idx="318">
                  <c:v>39549</c:v>
                </c:pt>
                <c:pt idx="319">
                  <c:v>39552</c:v>
                </c:pt>
                <c:pt idx="320">
                  <c:v>39553</c:v>
                </c:pt>
                <c:pt idx="321">
                  <c:v>39554</c:v>
                </c:pt>
                <c:pt idx="322">
                  <c:v>39555</c:v>
                </c:pt>
                <c:pt idx="323">
                  <c:v>39556</c:v>
                </c:pt>
                <c:pt idx="324">
                  <c:v>39559</c:v>
                </c:pt>
                <c:pt idx="325">
                  <c:v>39560</c:v>
                </c:pt>
                <c:pt idx="326">
                  <c:v>39561</c:v>
                </c:pt>
                <c:pt idx="327">
                  <c:v>39562</c:v>
                </c:pt>
                <c:pt idx="328">
                  <c:v>39563</c:v>
                </c:pt>
                <c:pt idx="329">
                  <c:v>39566</c:v>
                </c:pt>
                <c:pt idx="330">
                  <c:v>39567</c:v>
                </c:pt>
                <c:pt idx="331">
                  <c:v>39568</c:v>
                </c:pt>
                <c:pt idx="332">
                  <c:v>39572</c:v>
                </c:pt>
                <c:pt idx="333">
                  <c:v>39573</c:v>
                </c:pt>
                <c:pt idx="334">
                  <c:v>39574</c:v>
                </c:pt>
                <c:pt idx="335">
                  <c:v>39575</c:v>
                </c:pt>
                <c:pt idx="336">
                  <c:v>39576</c:v>
                </c:pt>
                <c:pt idx="337">
                  <c:v>39580</c:v>
                </c:pt>
                <c:pt idx="338">
                  <c:v>39581</c:v>
                </c:pt>
                <c:pt idx="339">
                  <c:v>39582</c:v>
                </c:pt>
                <c:pt idx="340">
                  <c:v>39583</c:v>
                </c:pt>
                <c:pt idx="341">
                  <c:v>39584</c:v>
                </c:pt>
                <c:pt idx="342">
                  <c:v>39587</c:v>
                </c:pt>
                <c:pt idx="343">
                  <c:v>39588</c:v>
                </c:pt>
                <c:pt idx="344">
                  <c:v>39589</c:v>
                </c:pt>
                <c:pt idx="345">
                  <c:v>39590</c:v>
                </c:pt>
                <c:pt idx="346">
                  <c:v>39591</c:v>
                </c:pt>
                <c:pt idx="347">
                  <c:v>39594</c:v>
                </c:pt>
                <c:pt idx="348">
                  <c:v>39595</c:v>
                </c:pt>
                <c:pt idx="349">
                  <c:v>39596</c:v>
                </c:pt>
                <c:pt idx="350">
                  <c:v>39597</c:v>
                </c:pt>
                <c:pt idx="351">
                  <c:v>39598</c:v>
                </c:pt>
                <c:pt idx="352">
                  <c:v>39601</c:v>
                </c:pt>
                <c:pt idx="353">
                  <c:v>39602</c:v>
                </c:pt>
                <c:pt idx="354">
                  <c:v>39603</c:v>
                </c:pt>
                <c:pt idx="355">
                  <c:v>39604</c:v>
                </c:pt>
                <c:pt idx="356">
                  <c:v>39605</c:v>
                </c:pt>
                <c:pt idx="357">
                  <c:v>39608</c:v>
                </c:pt>
                <c:pt idx="358">
                  <c:v>39609</c:v>
                </c:pt>
                <c:pt idx="359">
                  <c:v>39610</c:v>
                </c:pt>
                <c:pt idx="360">
                  <c:v>39611</c:v>
                </c:pt>
                <c:pt idx="361">
                  <c:v>39612</c:v>
                </c:pt>
                <c:pt idx="362">
                  <c:v>39615</c:v>
                </c:pt>
                <c:pt idx="363">
                  <c:v>39616</c:v>
                </c:pt>
                <c:pt idx="364">
                  <c:v>39617</c:v>
                </c:pt>
                <c:pt idx="365">
                  <c:v>39618</c:v>
                </c:pt>
                <c:pt idx="366">
                  <c:v>39619</c:v>
                </c:pt>
                <c:pt idx="367">
                  <c:v>39622</c:v>
                </c:pt>
                <c:pt idx="368">
                  <c:v>39623</c:v>
                </c:pt>
                <c:pt idx="369">
                  <c:v>39624</c:v>
                </c:pt>
                <c:pt idx="370">
                  <c:v>39625</c:v>
                </c:pt>
                <c:pt idx="371">
                  <c:v>39626</c:v>
                </c:pt>
                <c:pt idx="372">
                  <c:v>39629</c:v>
                </c:pt>
                <c:pt idx="373">
                  <c:v>39630</c:v>
                </c:pt>
                <c:pt idx="374">
                  <c:v>39631</c:v>
                </c:pt>
                <c:pt idx="375">
                  <c:v>39632</c:v>
                </c:pt>
                <c:pt idx="376">
                  <c:v>39633</c:v>
                </c:pt>
                <c:pt idx="377">
                  <c:v>39637</c:v>
                </c:pt>
                <c:pt idx="378">
                  <c:v>39638</c:v>
                </c:pt>
                <c:pt idx="379">
                  <c:v>39639</c:v>
                </c:pt>
                <c:pt idx="380">
                  <c:v>39640</c:v>
                </c:pt>
                <c:pt idx="381">
                  <c:v>39643</c:v>
                </c:pt>
                <c:pt idx="382">
                  <c:v>39644</c:v>
                </c:pt>
                <c:pt idx="383">
                  <c:v>39645</c:v>
                </c:pt>
                <c:pt idx="384">
                  <c:v>39646</c:v>
                </c:pt>
                <c:pt idx="385">
                  <c:v>39647</c:v>
                </c:pt>
                <c:pt idx="386">
                  <c:v>39650</c:v>
                </c:pt>
                <c:pt idx="387">
                  <c:v>39651</c:v>
                </c:pt>
                <c:pt idx="388">
                  <c:v>39652</c:v>
                </c:pt>
                <c:pt idx="389">
                  <c:v>39653</c:v>
                </c:pt>
                <c:pt idx="390">
                  <c:v>39654</c:v>
                </c:pt>
                <c:pt idx="391">
                  <c:v>39657</c:v>
                </c:pt>
                <c:pt idx="392">
                  <c:v>39658</c:v>
                </c:pt>
                <c:pt idx="393">
                  <c:v>39659</c:v>
                </c:pt>
                <c:pt idx="394">
                  <c:v>39660</c:v>
                </c:pt>
                <c:pt idx="395">
                  <c:v>39661</c:v>
                </c:pt>
                <c:pt idx="396">
                  <c:v>39664</c:v>
                </c:pt>
                <c:pt idx="397">
                  <c:v>39665</c:v>
                </c:pt>
                <c:pt idx="398">
                  <c:v>39666</c:v>
                </c:pt>
                <c:pt idx="399">
                  <c:v>39667</c:v>
                </c:pt>
                <c:pt idx="400">
                  <c:v>39668</c:v>
                </c:pt>
                <c:pt idx="401">
                  <c:v>39671</c:v>
                </c:pt>
                <c:pt idx="402">
                  <c:v>39672</c:v>
                </c:pt>
                <c:pt idx="403">
                  <c:v>39673</c:v>
                </c:pt>
                <c:pt idx="404">
                  <c:v>39674</c:v>
                </c:pt>
                <c:pt idx="405">
                  <c:v>39675</c:v>
                </c:pt>
                <c:pt idx="406">
                  <c:v>39678</c:v>
                </c:pt>
                <c:pt idx="407">
                  <c:v>39679</c:v>
                </c:pt>
                <c:pt idx="408">
                  <c:v>39680</c:v>
                </c:pt>
                <c:pt idx="409">
                  <c:v>39681</c:v>
                </c:pt>
                <c:pt idx="410">
                  <c:v>39682</c:v>
                </c:pt>
                <c:pt idx="411">
                  <c:v>39685</c:v>
                </c:pt>
                <c:pt idx="412">
                  <c:v>39686</c:v>
                </c:pt>
                <c:pt idx="413">
                  <c:v>39687</c:v>
                </c:pt>
                <c:pt idx="414">
                  <c:v>39688</c:v>
                </c:pt>
                <c:pt idx="415">
                  <c:v>39689</c:v>
                </c:pt>
                <c:pt idx="416">
                  <c:v>39693</c:v>
                </c:pt>
                <c:pt idx="417">
                  <c:v>39694</c:v>
                </c:pt>
                <c:pt idx="418">
                  <c:v>39695</c:v>
                </c:pt>
                <c:pt idx="419">
                  <c:v>39696</c:v>
                </c:pt>
                <c:pt idx="420">
                  <c:v>39699</c:v>
                </c:pt>
                <c:pt idx="421">
                  <c:v>39700</c:v>
                </c:pt>
                <c:pt idx="422">
                  <c:v>39701</c:v>
                </c:pt>
                <c:pt idx="423">
                  <c:v>39702</c:v>
                </c:pt>
                <c:pt idx="424">
                  <c:v>39703</c:v>
                </c:pt>
                <c:pt idx="425">
                  <c:v>39706</c:v>
                </c:pt>
                <c:pt idx="426">
                  <c:v>39707</c:v>
                </c:pt>
                <c:pt idx="427">
                  <c:v>39708</c:v>
                </c:pt>
                <c:pt idx="428">
                  <c:v>39709</c:v>
                </c:pt>
                <c:pt idx="429">
                  <c:v>39710</c:v>
                </c:pt>
                <c:pt idx="430">
                  <c:v>39713</c:v>
                </c:pt>
                <c:pt idx="431">
                  <c:v>39714</c:v>
                </c:pt>
                <c:pt idx="432">
                  <c:v>39715</c:v>
                </c:pt>
                <c:pt idx="433">
                  <c:v>39716</c:v>
                </c:pt>
                <c:pt idx="434">
                  <c:v>39717</c:v>
                </c:pt>
                <c:pt idx="435">
                  <c:v>39720</c:v>
                </c:pt>
                <c:pt idx="436">
                  <c:v>39721</c:v>
                </c:pt>
                <c:pt idx="437">
                  <c:v>39722</c:v>
                </c:pt>
                <c:pt idx="438">
                  <c:v>39723</c:v>
                </c:pt>
                <c:pt idx="439">
                  <c:v>39724</c:v>
                </c:pt>
                <c:pt idx="440">
                  <c:v>39727</c:v>
                </c:pt>
                <c:pt idx="441">
                  <c:v>39728</c:v>
                </c:pt>
                <c:pt idx="442">
                  <c:v>39729</c:v>
                </c:pt>
                <c:pt idx="443">
                  <c:v>39730</c:v>
                </c:pt>
                <c:pt idx="444">
                  <c:v>39731</c:v>
                </c:pt>
                <c:pt idx="445">
                  <c:v>39734</c:v>
                </c:pt>
                <c:pt idx="446">
                  <c:v>39735</c:v>
                </c:pt>
                <c:pt idx="447">
                  <c:v>39736</c:v>
                </c:pt>
                <c:pt idx="448">
                  <c:v>39737</c:v>
                </c:pt>
                <c:pt idx="449">
                  <c:v>39738</c:v>
                </c:pt>
                <c:pt idx="450">
                  <c:v>39741</c:v>
                </c:pt>
                <c:pt idx="451">
                  <c:v>39742</c:v>
                </c:pt>
                <c:pt idx="452">
                  <c:v>39743</c:v>
                </c:pt>
                <c:pt idx="453">
                  <c:v>39744</c:v>
                </c:pt>
                <c:pt idx="454">
                  <c:v>39745</c:v>
                </c:pt>
                <c:pt idx="455">
                  <c:v>39749</c:v>
                </c:pt>
                <c:pt idx="456">
                  <c:v>39750</c:v>
                </c:pt>
                <c:pt idx="457">
                  <c:v>39751</c:v>
                </c:pt>
                <c:pt idx="458">
                  <c:v>39752</c:v>
                </c:pt>
              </c:numCache>
            </c:numRef>
          </c:cat>
          <c:val>
            <c:numRef>
              <c:f>'График 3.2.4'!$D$6:$D$464</c:f>
              <c:numCache>
                <c:formatCode>0.00</c:formatCode>
                <c:ptCount val="459"/>
                <c:pt idx="0">
                  <c:v>7.2009402331152605</c:v>
                </c:pt>
                <c:pt idx="1">
                  <c:v>7.1968028330370748</c:v>
                </c:pt>
                <c:pt idx="2">
                  <c:v>7.1864338090219082</c:v>
                </c:pt>
                <c:pt idx="3">
                  <c:v>7.2089705342998744</c:v>
                </c:pt>
                <c:pt idx="4">
                  <c:v>7.2056416397879186</c:v>
                </c:pt>
                <c:pt idx="5">
                  <c:v>7.4144220882480516</c:v>
                </c:pt>
                <c:pt idx="6">
                  <c:v>7.2096952092933098</c:v>
                </c:pt>
                <c:pt idx="7">
                  <c:v>7.1838778272722115</c:v>
                </c:pt>
                <c:pt idx="8">
                  <c:v>7.4311058628147242</c:v>
                </c:pt>
                <c:pt idx="9">
                  <c:v>7.2337777930504776</c:v>
                </c:pt>
                <c:pt idx="10">
                  <c:v>7.2328429620396983</c:v>
                </c:pt>
                <c:pt idx="11">
                  <c:v>7.2449699074780272</c:v>
                </c:pt>
                <c:pt idx="12">
                  <c:v>7.2322022570653788</c:v>
                </c:pt>
                <c:pt idx="13">
                  <c:v>7.2277770326357738</c:v>
                </c:pt>
                <c:pt idx="14">
                  <c:v>7.239077075750644</c:v>
                </c:pt>
                <c:pt idx="15">
                  <c:v>7.2298812043874783</c:v>
                </c:pt>
                <c:pt idx="16">
                  <c:v>7.840369912529721</c:v>
                </c:pt>
                <c:pt idx="17">
                  <c:v>7.8155778717315494</c:v>
                </c:pt>
                <c:pt idx="18">
                  <c:v>7.8534819429036062</c:v>
                </c:pt>
                <c:pt idx="19">
                  <c:v>7.6618104713408242</c:v>
                </c:pt>
                <c:pt idx="20">
                  <c:v>7.6772589055055462</c:v>
                </c:pt>
                <c:pt idx="21">
                  <c:v>7.8654336479183184</c:v>
                </c:pt>
                <c:pt idx="22">
                  <c:v>7.858624112710344</c:v>
                </c:pt>
                <c:pt idx="23">
                  <c:v>7.852278969870885</c:v>
                </c:pt>
                <c:pt idx="24">
                  <c:v>7.8515671150279909</c:v>
                </c:pt>
                <c:pt idx="25">
                  <c:v>7.8564166875150221</c:v>
                </c:pt>
                <c:pt idx="26">
                  <c:v>7.8487440924705609</c:v>
                </c:pt>
                <c:pt idx="27">
                  <c:v>7.8805165845786007</c:v>
                </c:pt>
                <c:pt idx="28">
                  <c:v>7.8500532911579324</c:v>
                </c:pt>
                <c:pt idx="29">
                  <c:v>7.8754306616516834</c:v>
                </c:pt>
                <c:pt idx="30">
                  <c:v>7.4804387197515698</c:v>
                </c:pt>
                <c:pt idx="31">
                  <c:v>7.8668574589668028</c:v>
                </c:pt>
                <c:pt idx="32">
                  <c:v>8.0129489499119355</c:v>
                </c:pt>
                <c:pt idx="33">
                  <c:v>7.8467169376280177</c:v>
                </c:pt>
                <c:pt idx="34">
                  <c:v>7.8752497741447325</c:v>
                </c:pt>
                <c:pt idx="35">
                  <c:v>7.8842316411724012</c:v>
                </c:pt>
                <c:pt idx="36">
                  <c:v>7.891148203331122</c:v>
                </c:pt>
                <c:pt idx="37">
                  <c:v>7.8861919937805558</c:v>
                </c:pt>
                <c:pt idx="38">
                  <c:v>7.8854021882235115</c:v>
                </c:pt>
                <c:pt idx="39">
                  <c:v>8.020752556554168</c:v>
                </c:pt>
                <c:pt idx="40">
                  <c:v>7.8680484082170654</c:v>
                </c:pt>
                <c:pt idx="41">
                  <c:v>7.8418733708447208</c:v>
                </c:pt>
                <c:pt idx="42">
                  <c:v>7.8754357526560126</c:v>
                </c:pt>
                <c:pt idx="43">
                  <c:v>7.8616564418013235</c:v>
                </c:pt>
                <c:pt idx="44">
                  <c:v>7.8796781549525186</c:v>
                </c:pt>
                <c:pt idx="45">
                  <c:v>7.8658117327568222</c:v>
                </c:pt>
                <c:pt idx="46">
                  <c:v>7.8749097739851948</c:v>
                </c:pt>
                <c:pt idx="47">
                  <c:v>7.8851276814042803</c:v>
                </c:pt>
                <c:pt idx="48">
                  <c:v>7.4809493425185503</c:v>
                </c:pt>
                <c:pt idx="49">
                  <c:v>7.8732244445738786</c:v>
                </c:pt>
                <c:pt idx="50">
                  <c:v>7.8796630498129128</c:v>
                </c:pt>
                <c:pt idx="51">
                  <c:v>7.8725131441342633</c:v>
                </c:pt>
                <c:pt idx="52">
                  <c:v>7.4925397431828245</c:v>
                </c:pt>
                <c:pt idx="53">
                  <c:v>7.8955984939752311</c:v>
                </c:pt>
                <c:pt idx="54">
                  <c:v>7.8863887977391522</c:v>
                </c:pt>
                <c:pt idx="55">
                  <c:v>7.8707303456885924</c:v>
                </c:pt>
                <c:pt idx="56">
                  <c:v>7.8840138924699765</c:v>
                </c:pt>
                <c:pt idx="57">
                  <c:v>7.8826485217762476</c:v>
                </c:pt>
                <c:pt idx="58">
                  <c:v>7.8909638218645828</c:v>
                </c:pt>
                <c:pt idx="59">
                  <c:v>7.9215312698872609</c:v>
                </c:pt>
                <c:pt idx="60">
                  <c:v>7.4708327916765516</c:v>
                </c:pt>
                <c:pt idx="61">
                  <c:v>7.9066168915439716</c:v>
                </c:pt>
                <c:pt idx="62">
                  <c:v>7.8907789951389917</c:v>
                </c:pt>
                <c:pt idx="63">
                  <c:v>7.9010096893737503</c:v>
                </c:pt>
                <c:pt idx="64">
                  <c:v>7.5318315607132202</c:v>
                </c:pt>
                <c:pt idx="65">
                  <c:v>8.0646582859006166</c:v>
                </c:pt>
                <c:pt idx="66">
                  <c:v>7.9164862605165753</c:v>
                </c:pt>
                <c:pt idx="67">
                  <c:v>7.9347759787971039</c:v>
                </c:pt>
                <c:pt idx="68">
                  <c:v>7.9365647283851315</c:v>
                </c:pt>
                <c:pt idx="69">
                  <c:v>7.5236245670024182</c:v>
                </c:pt>
                <c:pt idx="70">
                  <c:v>7.9377301977647807</c:v>
                </c:pt>
                <c:pt idx="71">
                  <c:v>7.9313168064291117</c:v>
                </c:pt>
                <c:pt idx="72">
                  <c:v>7.9345935620054986</c:v>
                </c:pt>
                <c:pt idx="73">
                  <c:v>7.9422015228352905</c:v>
                </c:pt>
                <c:pt idx="74">
                  <c:v>7.9549956135715583</c:v>
                </c:pt>
                <c:pt idx="75">
                  <c:v>7.9490310572402079</c:v>
                </c:pt>
                <c:pt idx="76">
                  <c:v>7.9477767996430915</c:v>
                </c:pt>
                <c:pt idx="77">
                  <c:v>7.5778451590253981</c:v>
                </c:pt>
                <c:pt idx="78">
                  <c:v>7.5230301551044487</c:v>
                </c:pt>
                <c:pt idx="79">
                  <c:v>7.9322467348762915</c:v>
                </c:pt>
                <c:pt idx="80">
                  <c:v>7.9840931861246967</c:v>
                </c:pt>
                <c:pt idx="81">
                  <c:v>7.9672421952914796</c:v>
                </c:pt>
                <c:pt idx="82">
                  <c:v>7.7492058322795154</c:v>
                </c:pt>
                <c:pt idx="83">
                  <c:v>8.1832846323224082</c:v>
                </c:pt>
                <c:pt idx="84">
                  <c:v>8.1984335244569273</c:v>
                </c:pt>
                <c:pt idx="85">
                  <c:v>8.1912595708296898</c:v>
                </c:pt>
                <c:pt idx="86">
                  <c:v>8.1910069376099681</c:v>
                </c:pt>
                <c:pt idx="87">
                  <c:v>7.5326679178676859</c:v>
                </c:pt>
                <c:pt idx="88">
                  <c:v>7.9075517913558935</c:v>
                </c:pt>
                <c:pt idx="89">
                  <c:v>7.911699827032459</c:v>
                </c:pt>
                <c:pt idx="90">
                  <c:v>7.9289173801081914</c:v>
                </c:pt>
                <c:pt idx="91">
                  <c:v>7.935751222147247</c:v>
                </c:pt>
                <c:pt idx="92">
                  <c:v>7.9178530128237057</c:v>
                </c:pt>
                <c:pt idx="93">
                  <c:v>7.9196583738379234</c:v>
                </c:pt>
                <c:pt idx="94">
                  <c:v>7.9217802711492924</c:v>
                </c:pt>
                <c:pt idx="95">
                  <c:v>7.5793579293036428</c:v>
                </c:pt>
                <c:pt idx="96">
                  <c:v>7.926480311996098</c:v>
                </c:pt>
                <c:pt idx="97">
                  <c:v>7.9339261162908237</c:v>
                </c:pt>
                <c:pt idx="98">
                  <c:v>7.9389198834219687</c:v>
                </c:pt>
                <c:pt idx="99">
                  <c:v>7.8999757579892194</c:v>
                </c:pt>
                <c:pt idx="100">
                  <c:v>7.5260038351085301</c:v>
                </c:pt>
                <c:pt idx="101">
                  <c:v>7.984009938961</c:v>
                </c:pt>
                <c:pt idx="102">
                  <c:v>7.9910137314600505</c:v>
                </c:pt>
                <c:pt idx="103">
                  <c:v>7.9398962831128017</c:v>
                </c:pt>
                <c:pt idx="104">
                  <c:v>7.9525897586221861</c:v>
                </c:pt>
                <c:pt idx="105">
                  <c:v>7.9579061978834797</c:v>
                </c:pt>
                <c:pt idx="106">
                  <c:v>7.9620320072433248</c:v>
                </c:pt>
                <c:pt idx="107">
                  <c:v>7.9988154969727443</c:v>
                </c:pt>
                <c:pt idx="108">
                  <c:v>7.9624181039990471</c:v>
                </c:pt>
                <c:pt idx="109">
                  <c:v>7.9738854499543876</c:v>
                </c:pt>
                <c:pt idx="110">
                  <c:v>7.9784313892599545</c:v>
                </c:pt>
                <c:pt idx="111">
                  <c:v>7.9813398406666458</c:v>
                </c:pt>
                <c:pt idx="112">
                  <c:v>7.9790360102630409</c:v>
                </c:pt>
                <c:pt idx="113">
                  <c:v>7.9870770783112111</c:v>
                </c:pt>
                <c:pt idx="114">
                  <c:v>7.9761374646634131</c:v>
                </c:pt>
                <c:pt idx="115">
                  <c:v>8.0231736738577197</c:v>
                </c:pt>
                <c:pt idx="116">
                  <c:v>8.0439778652238623</c:v>
                </c:pt>
                <c:pt idx="117">
                  <c:v>8.0102014068588634</c:v>
                </c:pt>
                <c:pt idx="118">
                  <c:v>8.0079062162088164</c:v>
                </c:pt>
                <c:pt idx="119">
                  <c:v>8.0215233843633271</c:v>
                </c:pt>
                <c:pt idx="120">
                  <c:v>8.0420767693256678</c:v>
                </c:pt>
                <c:pt idx="121">
                  <c:v>7.7031342793836721</c:v>
                </c:pt>
                <c:pt idx="122">
                  <c:v>8.032309019785778</c:v>
                </c:pt>
                <c:pt idx="123">
                  <c:v>8.1581702123487041</c:v>
                </c:pt>
                <c:pt idx="124">
                  <c:v>7.9650430396535743</c:v>
                </c:pt>
                <c:pt idx="125">
                  <c:v>8.023284323618185</c:v>
                </c:pt>
                <c:pt idx="126">
                  <c:v>8.0212740234055779</c:v>
                </c:pt>
                <c:pt idx="127">
                  <c:v>8.000018506003892</c:v>
                </c:pt>
                <c:pt idx="128">
                  <c:v>7.9981768134974152</c:v>
                </c:pt>
                <c:pt idx="129">
                  <c:v>8.0174582552179352</c:v>
                </c:pt>
                <c:pt idx="130">
                  <c:v>8.0278210370906766</c:v>
                </c:pt>
                <c:pt idx="131">
                  <c:v>8.0337094161287315</c:v>
                </c:pt>
                <c:pt idx="132">
                  <c:v>8.1728758449082228</c:v>
                </c:pt>
                <c:pt idx="133">
                  <c:v>7.6567391765435033</c:v>
                </c:pt>
                <c:pt idx="134">
                  <c:v>8.0283671032198569</c:v>
                </c:pt>
                <c:pt idx="135">
                  <c:v>8.0340662234051674</c:v>
                </c:pt>
                <c:pt idx="136">
                  <c:v>8.0426644008807067</c:v>
                </c:pt>
                <c:pt idx="137">
                  <c:v>7.8817500122537298</c:v>
                </c:pt>
                <c:pt idx="138">
                  <c:v>8.0470786358791901</c:v>
                </c:pt>
                <c:pt idx="139">
                  <c:v>8.0718967834855206</c:v>
                </c:pt>
                <c:pt idx="140">
                  <c:v>8.2529158537582692</c:v>
                </c:pt>
                <c:pt idx="141">
                  <c:v>8.0407639210088533</c:v>
                </c:pt>
                <c:pt idx="142">
                  <c:v>8.055687913365194</c:v>
                </c:pt>
                <c:pt idx="143">
                  <c:v>7.6709865167287949</c:v>
                </c:pt>
                <c:pt idx="144">
                  <c:v>8.0617818379066897</c:v>
                </c:pt>
                <c:pt idx="145">
                  <c:v>8.0751062787570493</c:v>
                </c:pt>
                <c:pt idx="146">
                  <c:v>8.0602532200561008</c:v>
                </c:pt>
                <c:pt idx="147">
                  <c:v>8.0792324927448043</c:v>
                </c:pt>
                <c:pt idx="148">
                  <c:v>7.6500798331848863</c:v>
                </c:pt>
                <c:pt idx="149">
                  <c:v>7.6779940844003747</c:v>
                </c:pt>
                <c:pt idx="150">
                  <c:v>8.0669353547762945</c:v>
                </c:pt>
                <c:pt idx="151">
                  <c:v>8.0309183303143961</c:v>
                </c:pt>
                <c:pt idx="152">
                  <c:v>8.0418681814597104</c:v>
                </c:pt>
                <c:pt idx="153">
                  <c:v>8.0501576850436898</c:v>
                </c:pt>
                <c:pt idx="154">
                  <c:v>8.0578414728292636</c:v>
                </c:pt>
                <c:pt idx="155">
                  <c:v>8.0722395695238305</c:v>
                </c:pt>
                <c:pt idx="156">
                  <c:v>7.6990028420615308</c:v>
                </c:pt>
                <c:pt idx="157">
                  <c:v>8.0524146897613669</c:v>
                </c:pt>
                <c:pt idx="158">
                  <c:v>8.0686179534579026</c:v>
                </c:pt>
                <c:pt idx="159">
                  <c:v>8.0787546194093238</c:v>
                </c:pt>
                <c:pt idx="160">
                  <c:v>8.0651431307325225</c:v>
                </c:pt>
                <c:pt idx="161">
                  <c:v>8.0646174810631734</c:v>
                </c:pt>
                <c:pt idx="162">
                  <c:v>7.6720123921337535</c:v>
                </c:pt>
                <c:pt idx="163">
                  <c:v>7.8971706151330423</c:v>
                </c:pt>
                <c:pt idx="164">
                  <c:v>8.0666233741888416</c:v>
                </c:pt>
                <c:pt idx="165">
                  <c:v>7.6926085921289022</c:v>
                </c:pt>
                <c:pt idx="166">
                  <c:v>7.680025731289386</c:v>
                </c:pt>
                <c:pt idx="167">
                  <c:v>7.6812863756189342</c:v>
                </c:pt>
                <c:pt idx="168">
                  <c:v>7.7565194987424757</c:v>
                </c:pt>
                <c:pt idx="169">
                  <c:v>7.7346057746614294</c:v>
                </c:pt>
                <c:pt idx="170">
                  <c:v>7.7709130158831741</c:v>
                </c:pt>
                <c:pt idx="171">
                  <c:v>8.1433966541116796</c:v>
                </c:pt>
                <c:pt idx="172">
                  <c:v>8.1473803072004571</c:v>
                </c:pt>
                <c:pt idx="173">
                  <c:v>8.1365063722155906</c:v>
                </c:pt>
                <c:pt idx="174">
                  <c:v>8.1411021169528688</c:v>
                </c:pt>
                <c:pt idx="175">
                  <c:v>7.8507387645651905</c:v>
                </c:pt>
                <c:pt idx="176">
                  <c:v>7.7330377964726082</c:v>
                </c:pt>
                <c:pt idx="177">
                  <c:v>7.75485315687654</c:v>
                </c:pt>
                <c:pt idx="178">
                  <c:v>8.1267233001137029</c:v>
                </c:pt>
                <c:pt idx="179">
                  <c:v>7.7490459672647782</c:v>
                </c:pt>
                <c:pt idx="180">
                  <c:v>8.1428569076793735</c:v>
                </c:pt>
                <c:pt idx="181">
                  <c:v>8.1687699608178566</c:v>
                </c:pt>
                <c:pt idx="182">
                  <c:v>8.16986086481608</c:v>
                </c:pt>
                <c:pt idx="183">
                  <c:v>7.7396218350366253</c:v>
                </c:pt>
                <c:pt idx="184">
                  <c:v>8.1585636249457583</c:v>
                </c:pt>
                <c:pt idx="185">
                  <c:v>8.2199559991341644</c:v>
                </c:pt>
                <c:pt idx="186">
                  <c:v>7.9197615364975604</c:v>
                </c:pt>
                <c:pt idx="187">
                  <c:v>8.2288215191616665</c:v>
                </c:pt>
                <c:pt idx="188" formatCode="#,##0.00">
                  <c:v>8.2230339442435962</c:v>
                </c:pt>
                <c:pt idx="189" formatCode="#,##0.00">
                  <c:v>8.2417184342628005</c:v>
                </c:pt>
                <c:pt idx="190" formatCode="#,##0.00">
                  <c:v>8.2377532743523894</c:v>
                </c:pt>
                <c:pt idx="191" formatCode="#,##0.00">
                  <c:v>8.2496730405827066</c:v>
                </c:pt>
                <c:pt idx="192" formatCode="#,##0.00">
                  <c:v>8.2544386552543045</c:v>
                </c:pt>
                <c:pt idx="193" formatCode="#,##0.00">
                  <c:v>8.3273946722120193</c:v>
                </c:pt>
                <c:pt idx="194" formatCode="#,##0.00">
                  <c:v>8.2938649679353382</c:v>
                </c:pt>
                <c:pt idx="195" formatCode="#,##0.00">
                  <c:v>8.2914658537637678</c:v>
                </c:pt>
                <c:pt idx="196" formatCode="#,##0.00">
                  <c:v>8.2612515312640014</c:v>
                </c:pt>
                <c:pt idx="197" formatCode="#,##0.00">
                  <c:v>8.3139426627715665</c:v>
                </c:pt>
                <c:pt idx="198" formatCode="#,##0.00">
                  <c:v>8.2866273444707197</c:v>
                </c:pt>
                <c:pt idx="199" formatCode="#,##0.00">
                  <c:v>8.3471681293764597</c:v>
                </c:pt>
                <c:pt idx="200" formatCode="#,##0.00">
                  <c:v>8.3436047070637684</c:v>
                </c:pt>
                <c:pt idx="201" formatCode="#,##0.00">
                  <c:v>8.359749293588159</c:v>
                </c:pt>
                <c:pt idx="202" formatCode="#,##0.00">
                  <c:v>8.4117904362885696</c:v>
                </c:pt>
                <c:pt idx="203" formatCode="#,##0.00">
                  <c:v>7.9677651539022953</c:v>
                </c:pt>
                <c:pt idx="204" formatCode="#,##0.00">
                  <c:v>8.3786179781785375</c:v>
                </c:pt>
                <c:pt idx="205" formatCode="#,##0.00">
                  <c:v>8.4529144778827678</c:v>
                </c:pt>
                <c:pt idx="206" formatCode="#,##0.00">
                  <c:v>8.0290152435770423</c:v>
                </c:pt>
                <c:pt idx="207" formatCode="#,##0.00">
                  <c:v>8.4787669617251815</c:v>
                </c:pt>
                <c:pt idx="208" formatCode="#,##0.00">
                  <c:v>8.2665372100155565</c:v>
                </c:pt>
                <c:pt idx="209" formatCode="#,##0.00">
                  <c:v>8.9238808207963807</c:v>
                </c:pt>
                <c:pt idx="210">
                  <c:v>8.6281551895367237</c:v>
                </c:pt>
                <c:pt idx="211">
                  <c:v>8.6804166636564659</c:v>
                </c:pt>
                <c:pt idx="212">
                  <c:v>8.7015182124552837</c:v>
                </c:pt>
                <c:pt idx="213">
                  <c:v>8.7190516076451896</c:v>
                </c:pt>
                <c:pt idx="214">
                  <c:v>8.6771072366446322</c:v>
                </c:pt>
                <c:pt idx="215">
                  <c:v>8.3015804635834023</c:v>
                </c:pt>
                <c:pt idx="216">
                  <c:v>8.4071141425610563</c:v>
                </c:pt>
                <c:pt idx="217">
                  <c:v>8.7476597512224927</c:v>
                </c:pt>
                <c:pt idx="218">
                  <c:v>8.9671565045821104</c:v>
                </c:pt>
                <c:pt idx="219">
                  <c:v>8.8105175529438853</c:v>
                </c:pt>
                <c:pt idx="220">
                  <c:v>8.3497115298243774</c:v>
                </c:pt>
                <c:pt idx="221">
                  <c:v>8.7823300943822069</c:v>
                </c:pt>
                <c:pt idx="222">
                  <c:v>8.4106727325816024</c:v>
                </c:pt>
                <c:pt idx="223">
                  <c:v>8.4199897575008684</c:v>
                </c:pt>
                <c:pt idx="224">
                  <c:v>8.8274750244752518</c:v>
                </c:pt>
                <c:pt idx="225">
                  <c:v>8.8483464325050498</c:v>
                </c:pt>
                <c:pt idx="226">
                  <c:v>8.843404691579515</c:v>
                </c:pt>
                <c:pt idx="227">
                  <c:v>8.8313145114139235</c:v>
                </c:pt>
                <c:pt idx="228">
                  <c:v>8.8221045382507626</c:v>
                </c:pt>
                <c:pt idx="229">
                  <c:v>8.8270552992674176</c:v>
                </c:pt>
                <c:pt idx="230">
                  <c:v>8.8481451982986172</c:v>
                </c:pt>
                <c:pt idx="231">
                  <c:v>8.8892114614131721</c:v>
                </c:pt>
                <c:pt idx="232">
                  <c:v>8.8234953902443856</c:v>
                </c:pt>
                <c:pt idx="233">
                  <c:v>8.8756307131061085</c:v>
                </c:pt>
                <c:pt idx="234">
                  <c:v>8.8445543490205623</c:v>
                </c:pt>
                <c:pt idx="235">
                  <c:v>8.8262731230285496</c:v>
                </c:pt>
                <c:pt idx="236">
                  <c:v>8.8196893518773578</c:v>
                </c:pt>
                <c:pt idx="237">
                  <c:v>8.8199533565431523</c:v>
                </c:pt>
                <c:pt idx="238">
                  <c:v>8.8662771737542769</c:v>
                </c:pt>
                <c:pt idx="239">
                  <c:v>8.3067065567973266</c:v>
                </c:pt>
                <c:pt idx="240">
                  <c:v>8.8770375910681043</c:v>
                </c:pt>
                <c:pt idx="241">
                  <c:v>8.8700815974358314</c:v>
                </c:pt>
                <c:pt idx="242">
                  <c:v>8.8628174189300246</c:v>
                </c:pt>
                <c:pt idx="243">
                  <c:v>9.0831067750506413</c:v>
                </c:pt>
                <c:pt idx="244">
                  <c:v>8.9177923140413498</c:v>
                </c:pt>
                <c:pt idx="245">
                  <c:v>8.8738175207393244</c:v>
                </c:pt>
                <c:pt idx="246">
                  <c:v>9.405507505795164</c:v>
                </c:pt>
                <c:pt idx="247">
                  <c:v>10.293006694411332</c:v>
                </c:pt>
                <c:pt idx="248">
                  <c:v>8.3830588709540308</c:v>
                </c:pt>
                <c:pt idx="249">
                  <c:v>8.5660148146508241</c:v>
                </c:pt>
                <c:pt idx="250">
                  <c:v>9.0373912389160491</c:v>
                </c:pt>
                <c:pt idx="251">
                  <c:v>9.2393472889560346</c:v>
                </c:pt>
                <c:pt idx="252">
                  <c:v>9.3145373937710616</c:v>
                </c:pt>
                <c:pt idx="253">
                  <c:v>9.5370857594761382</c:v>
                </c:pt>
                <c:pt idx="254">
                  <c:v>9.4785260078191094</c:v>
                </c:pt>
                <c:pt idx="255">
                  <c:v>9.5044066207130342</c:v>
                </c:pt>
                <c:pt idx="256">
                  <c:v>9.47953036055209</c:v>
                </c:pt>
                <c:pt idx="257">
                  <c:v>9.1022245923617398</c:v>
                </c:pt>
                <c:pt idx="258">
                  <c:v>9.2417500177957468</c:v>
                </c:pt>
                <c:pt idx="259">
                  <c:v>9.1192532807308204</c:v>
                </c:pt>
                <c:pt idx="260">
                  <c:v>9.2323102065906326</c:v>
                </c:pt>
                <c:pt idx="261">
                  <c:v>9.2513180414670835</c:v>
                </c:pt>
                <c:pt idx="262">
                  <c:v>9.1904305066056615</c:v>
                </c:pt>
                <c:pt idx="263">
                  <c:v>9.200645397567996</c:v>
                </c:pt>
                <c:pt idx="264">
                  <c:v>9.2038700811183816</c:v>
                </c:pt>
                <c:pt idx="265">
                  <c:v>9.2669807213282986</c:v>
                </c:pt>
                <c:pt idx="266">
                  <c:v>9.0953988584674192</c:v>
                </c:pt>
                <c:pt idx="267">
                  <c:v>8.9421305764597179</c:v>
                </c:pt>
                <c:pt idx="268">
                  <c:v>9.0693945490501129</c:v>
                </c:pt>
                <c:pt idx="269">
                  <c:v>9.0548657531704038</c:v>
                </c:pt>
                <c:pt idx="270">
                  <c:v>8.964482888334512</c:v>
                </c:pt>
                <c:pt idx="271">
                  <c:v>9.0614889861740266</c:v>
                </c:pt>
                <c:pt idx="272">
                  <c:v>9.0699160149559255</c:v>
                </c:pt>
                <c:pt idx="273">
                  <c:v>8.9649136482720984</c:v>
                </c:pt>
                <c:pt idx="274">
                  <c:v>8.9769734942693358</c:v>
                </c:pt>
                <c:pt idx="275">
                  <c:v>8.9904170515282988</c:v>
                </c:pt>
                <c:pt idx="276">
                  <c:v>9.0015643270372703</c:v>
                </c:pt>
                <c:pt idx="277">
                  <c:v>9.112039189618315</c:v>
                </c:pt>
                <c:pt idx="278">
                  <c:v>9.1024968471429712</c:v>
                </c:pt>
                <c:pt idx="279">
                  <c:v>9.100412556341464</c:v>
                </c:pt>
                <c:pt idx="280">
                  <c:v>9.1222849560471442</c:v>
                </c:pt>
                <c:pt idx="281">
                  <c:v>9.1398127598755856</c:v>
                </c:pt>
                <c:pt idx="282">
                  <c:v>9.0292489223965546</c:v>
                </c:pt>
                <c:pt idx="283">
                  <c:v>9.1538812451112914</c:v>
                </c:pt>
                <c:pt idx="284">
                  <c:v>9.1567225355454624</c:v>
                </c:pt>
                <c:pt idx="285">
                  <c:v>9.1682344611893001</c:v>
                </c:pt>
                <c:pt idx="286">
                  <c:v>9.1711368044699917</c:v>
                </c:pt>
                <c:pt idx="287">
                  <c:v>9.0701486054887965</c:v>
                </c:pt>
                <c:pt idx="288">
                  <c:v>9.1254477850050719</c:v>
                </c:pt>
                <c:pt idx="289">
                  <c:v>9.1337466110221701</c:v>
                </c:pt>
                <c:pt idx="290">
                  <c:v>9.1472564292861662</c:v>
                </c:pt>
                <c:pt idx="291">
                  <c:v>9.148280323138426</c:v>
                </c:pt>
                <c:pt idx="292">
                  <c:v>9.1527384858657896</c:v>
                </c:pt>
                <c:pt idx="293">
                  <c:v>9.1702467987394432</c:v>
                </c:pt>
                <c:pt idx="294">
                  <c:v>9.1772797609769423</c:v>
                </c:pt>
                <c:pt idx="295">
                  <c:v>9.1651083756493605</c:v>
                </c:pt>
                <c:pt idx="296">
                  <c:v>9.119221594852494</c:v>
                </c:pt>
                <c:pt idx="297">
                  <c:v>9.3107869211571384</c:v>
                </c:pt>
                <c:pt idx="298">
                  <c:v>9.1885758931756438</c:v>
                </c:pt>
                <c:pt idx="299">
                  <c:v>9.2848916912439314</c:v>
                </c:pt>
                <c:pt idx="300">
                  <c:v>9.284295093889245</c:v>
                </c:pt>
                <c:pt idx="301">
                  <c:v>9.2971707944160471</c:v>
                </c:pt>
                <c:pt idx="302">
                  <c:v>9.3345541780884815</c:v>
                </c:pt>
                <c:pt idx="303">
                  <c:v>9.3605782036962744</c:v>
                </c:pt>
                <c:pt idx="304">
                  <c:v>9.5686476316591929</c:v>
                </c:pt>
                <c:pt idx="305">
                  <c:v>9.638407105878116</c:v>
                </c:pt>
                <c:pt idx="306">
                  <c:v>9.6275504285192213</c:v>
                </c:pt>
                <c:pt idx="307">
                  <c:v>9.6432772575748817</c:v>
                </c:pt>
                <c:pt idx="308">
                  <c:v>9.428295176976615</c:v>
                </c:pt>
                <c:pt idx="309">
                  <c:v>9.7422423041843267</c:v>
                </c:pt>
                <c:pt idx="310">
                  <c:v>9.7899999999999991</c:v>
                </c:pt>
                <c:pt idx="311">
                  <c:v>9.81</c:v>
                </c:pt>
                <c:pt idx="312">
                  <c:v>9.82</c:v>
                </c:pt>
                <c:pt idx="313">
                  <c:v>9.83</c:v>
                </c:pt>
                <c:pt idx="314">
                  <c:v>9.83</c:v>
                </c:pt>
                <c:pt idx="315">
                  <c:v>9.6999999999999993</c:v>
                </c:pt>
                <c:pt idx="316">
                  <c:v>9.68</c:v>
                </c:pt>
                <c:pt idx="317">
                  <c:v>9.85</c:v>
                </c:pt>
                <c:pt idx="318">
                  <c:v>9.85</c:v>
                </c:pt>
                <c:pt idx="319">
                  <c:v>9.93</c:v>
                </c:pt>
                <c:pt idx="320">
                  <c:v>9.99</c:v>
                </c:pt>
                <c:pt idx="321">
                  <c:v>10.01</c:v>
                </c:pt>
                <c:pt idx="322">
                  <c:v>9.92</c:v>
                </c:pt>
                <c:pt idx="323">
                  <c:v>9.92</c:v>
                </c:pt>
                <c:pt idx="324">
                  <c:v>9.8699999999999992</c:v>
                </c:pt>
                <c:pt idx="325">
                  <c:v>10.31</c:v>
                </c:pt>
                <c:pt idx="326">
                  <c:v>10.33</c:v>
                </c:pt>
                <c:pt idx="327">
                  <c:v>10.130000000000001</c:v>
                </c:pt>
                <c:pt idx="328">
                  <c:v>10.119999999999999</c:v>
                </c:pt>
                <c:pt idx="329">
                  <c:v>10.130000000000001</c:v>
                </c:pt>
                <c:pt idx="330">
                  <c:v>10.130000000000001</c:v>
                </c:pt>
                <c:pt idx="331">
                  <c:v>10.14</c:v>
                </c:pt>
                <c:pt idx="332">
                  <c:v>9.8767983931232948</c:v>
                </c:pt>
                <c:pt idx="333">
                  <c:v>9.9013445920324195</c:v>
                </c:pt>
                <c:pt idx="334">
                  <c:v>9.9105179827558132</c:v>
                </c:pt>
                <c:pt idx="335">
                  <c:v>9.9281832267217514</c:v>
                </c:pt>
                <c:pt idx="336">
                  <c:v>9.9284143152644404</c:v>
                </c:pt>
                <c:pt idx="337">
                  <c:v>9.9360092556034854</c:v>
                </c:pt>
                <c:pt idx="338">
                  <c:v>9.9386197681800006</c:v>
                </c:pt>
                <c:pt idx="339">
                  <c:v>9.9572756242585996</c:v>
                </c:pt>
                <c:pt idx="340">
                  <c:v>10.447694384633678</c:v>
                </c:pt>
                <c:pt idx="341">
                  <c:v>10.403375938170623</c:v>
                </c:pt>
                <c:pt idx="342">
                  <c:v>10.448179012804873</c:v>
                </c:pt>
                <c:pt idx="343">
                  <c:v>10.408931162267754</c:v>
                </c:pt>
                <c:pt idx="344">
                  <c:v>10.447105957864219</c:v>
                </c:pt>
                <c:pt idx="345">
                  <c:v>10.20777794552558</c:v>
                </c:pt>
                <c:pt idx="346">
                  <c:v>10.376201011124635</c:v>
                </c:pt>
                <c:pt idx="347">
                  <c:v>9.9810846792405403</c:v>
                </c:pt>
                <c:pt idx="348">
                  <c:v>10.061004858814979</c:v>
                </c:pt>
                <c:pt idx="349">
                  <c:v>9.6967663225856544</c:v>
                </c:pt>
                <c:pt idx="350">
                  <c:v>9.6749565038071665</c:v>
                </c:pt>
                <c:pt idx="351">
                  <c:v>9.6591285111800005</c:v>
                </c:pt>
                <c:pt idx="352">
                  <c:v>9.5921347942300006</c:v>
                </c:pt>
                <c:pt idx="353">
                  <c:v>9.8492912189199995</c:v>
                </c:pt>
                <c:pt idx="354">
                  <c:v>10.410965682400001</c:v>
                </c:pt>
                <c:pt idx="355">
                  <c:v>10.4338487391</c:v>
                </c:pt>
                <c:pt idx="356">
                  <c:v>10.458499185100001</c:v>
                </c:pt>
                <c:pt idx="357">
                  <c:v>10.157803201</c:v>
                </c:pt>
                <c:pt idx="358">
                  <c:v>10.11087433</c:v>
                </c:pt>
                <c:pt idx="359">
                  <c:v>9.8938833724000013</c:v>
                </c:pt>
                <c:pt idx="360">
                  <c:v>10.3140725663</c:v>
                </c:pt>
                <c:pt idx="361">
                  <c:v>10.2301217617</c:v>
                </c:pt>
                <c:pt idx="362">
                  <c:v>10.173933981899999</c:v>
                </c:pt>
                <c:pt idx="363">
                  <c:v>10.2439893141</c:v>
                </c:pt>
                <c:pt idx="364">
                  <c:v>12.0585298776</c:v>
                </c:pt>
                <c:pt idx="365">
                  <c:v>10.760490134299999</c:v>
                </c:pt>
                <c:pt idx="366">
                  <c:v>10.717653803000001</c:v>
                </c:pt>
                <c:pt idx="367">
                  <c:v>10.7480390008</c:v>
                </c:pt>
                <c:pt idx="368">
                  <c:v>10.7541269567</c:v>
                </c:pt>
                <c:pt idx="369">
                  <c:v>10.644606899000001</c:v>
                </c:pt>
                <c:pt idx="370">
                  <c:v>9.787234261650001</c:v>
                </c:pt>
                <c:pt idx="371">
                  <c:v>9.9345968465900008</c:v>
                </c:pt>
                <c:pt idx="372">
                  <c:v>9.8938885837800008</c:v>
                </c:pt>
                <c:pt idx="373">
                  <c:v>9.9117675593900003</c:v>
                </c:pt>
                <c:pt idx="374">
                  <c:v>9.8933840740099992</c:v>
                </c:pt>
                <c:pt idx="375">
                  <c:v>9.8917303054900003</c:v>
                </c:pt>
                <c:pt idx="376">
                  <c:v>9.9260459691899996</c:v>
                </c:pt>
                <c:pt idx="377">
                  <c:v>9.8678772426800005</c:v>
                </c:pt>
                <c:pt idx="378">
                  <c:v>9.8373545624300007</c:v>
                </c:pt>
                <c:pt idx="379">
                  <c:v>9.804053315860001</c:v>
                </c:pt>
                <c:pt idx="380">
                  <c:v>9.8795588176399995</c:v>
                </c:pt>
                <c:pt idx="381">
                  <c:v>9.8988977334600001</c:v>
                </c:pt>
                <c:pt idx="382">
                  <c:v>9.9854019653799995</c:v>
                </c:pt>
                <c:pt idx="383">
                  <c:v>9.9541180052700007</c:v>
                </c:pt>
                <c:pt idx="384">
                  <c:v>9.7479280648800017</c:v>
                </c:pt>
                <c:pt idx="385">
                  <c:v>9.8938071525800009</c:v>
                </c:pt>
                <c:pt idx="386">
                  <c:v>9.9557324517199994</c:v>
                </c:pt>
                <c:pt idx="387">
                  <c:v>10.067960145900001</c:v>
                </c:pt>
                <c:pt idx="388">
                  <c:v>9.91520436307</c:v>
                </c:pt>
                <c:pt idx="389">
                  <c:v>10.546232658700001</c:v>
                </c:pt>
                <c:pt idx="390">
                  <c:v>10.497358240500001</c:v>
                </c:pt>
                <c:pt idx="391">
                  <c:v>9.9955802887999994</c:v>
                </c:pt>
                <c:pt idx="392">
                  <c:v>10.0533479661</c:v>
                </c:pt>
                <c:pt idx="393">
                  <c:v>9.9811066846499994</c:v>
                </c:pt>
                <c:pt idx="394">
                  <c:v>10.009808083699999</c:v>
                </c:pt>
                <c:pt idx="395">
                  <c:v>10.0129344799</c:v>
                </c:pt>
                <c:pt idx="396">
                  <c:v>10.0085396175</c:v>
                </c:pt>
                <c:pt idx="397">
                  <c:v>10.021943115799999</c:v>
                </c:pt>
                <c:pt idx="398">
                  <c:v>10.7356110795</c:v>
                </c:pt>
                <c:pt idx="399">
                  <c:v>10.730832406600001</c:v>
                </c:pt>
                <c:pt idx="400">
                  <c:v>10.739025098800001</c:v>
                </c:pt>
                <c:pt idx="401">
                  <c:v>10.743578939900001</c:v>
                </c:pt>
                <c:pt idx="402">
                  <c:v>10.741589536100001</c:v>
                </c:pt>
                <c:pt idx="403">
                  <c:v>10.707782308700001</c:v>
                </c:pt>
                <c:pt idx="404">
                  <c:v>10.732186238500001</c:v>
                </c:pt>
                <c:pt idx="405">
                  <c:v>10.768397569099999</c:v>
                </c:pt>
                <c:pt idx="406">
                  <c:v>10.687230790399999</c:v>
                </c:pt>
                <c:pt idx="407">
                  <c:v>10.790507516900002</c:v>
                </c:pt>
                <c:pt idx="408">
                  <c:v>10.9106224665</c:v>
                </c:pt>
                <c:pt idx="409">
                  <c:v>10.9242906978</c:v>
                </c:pt>
                <c:pt idx="410">
                  <c:v>10.8594871333</c:v>
                </c:pt>
                <c:pt idx="411">
                  <c:v>10.6570837024</c:v>
                </c:pt>
                <c:pt idx="412">
                  <c:v>10.6692554704</c:v>
                </c:pt>
                <c:pt idx="413">
                  <c:v>10.676874919099999</c:v>
                </c:pt>
                <c:pt idx="414">
                  <c:v>10.773338582299999</c:v>
                </c:pt>
                <c:pt idx="415">
                  <c:v>10.930467372399999</c:v>
                </c:pt>
                <c:pt idx="416">
                  <c:v>11.230797413800001</c:v>
                </c:pt>
                <c:pt idx="417">
                  <c:v>11.2429701975</c:v>
                </c:pt>
                <c:pt idx="418">
                  <c:v>10.853795295599999</c:v>
                </c:pt>
                <c:pt idx="419">
                  <c:v>10.847518044999999</c:v>
                </c:pt>
                <c:pt idx="420">
                  <c:v>10.690174089399999</c:v>
                </c:pt>
                <c:pt idx="421">
                  <c:v>10.6611280865</c:v>
                </c:pt>
                <c:pt idx="422">
                  <c:v>11.370143413200001</c:v>
                </c:pt>
                <c:pt idx="423">
                  <c:v>11.296108874100002</c:v>
                </c:pt>
                <c:pt idx="424">
                  <c:v>11.3153218247</c:v>
                </c:pt>
                <c:pt idx="425">
                  <c:v>10.7956225429</c:v>
                </c:pt>
                <c:pt idx="426">
                  <c:v>10.7814873167</c:v>
                </c:pt>
                <c:pt idx="427">
                  <c:v>10.874111816700001</c:v>
                </c:pt>
                <c:pt idx="428">
                  <c:v>10.8757541459</c:v>
                </c:pt>
                <c:pt idx="429">
                  <c:v>11.3597289381</c:v>
                </c:pt>
                <c:pt idx="430">
                  <c:v>11.2741750862</c:v>
                </c:pt>
                <c:pt idx="431">
                  <c:v>11.2138888764</c:v>
                </c:pt>
                <c:pt idx="432">
                  <c:v>11.1920011562</c:v>
                </c:pt>
                <c:pt idx="433">
                  <c:v>10.4739055146</c:v>
                </c:pt>
                <c:pt idx="434">
                  <c:v>11.9023552338</c:v>
                </c:pt>
                <c:pt idx="435">
                  <c:v>11.232903107</c:v>
                </c:pt>
                <c:pt idx="436">
                  <c:v>11.172364036499999</c:v>
                </c:pt>
                <c:pt idx="437">
                  <c:v>11.035836782199999</c:v>
                </c:pt>
                <c:pt idx="438">
                  <c:v>11.03638301</c:v>
                </c:pt>
                <c:pt idx="439">
                  <c:v>11.0291226156</c:v>
                </c:pt>
                <c:pt idx="440">
                  <c:v>11.0196512595</c:v>
                </c:pt>
                <c:pt idx="441">
                  <c:v>11.0192124186</c:v>
                </c:pt>
                <c:pt idx="442">
                  <c:v>11.026225870299999</c:v>
                </c:pt>
                <c:pt idx="443">
                  <c:v>11.130201812700001</c:v>
                </c:pt>
                <c:pt idx="444">
                  <c:v>11.0908317608</c:v>
                </c:pt>
                <c:pt idx="445">
                  <c:v>11.317873887000001</c:v>
                </c:pt>
                <c:pt idx="446">
                  <c:v>11.226571114</c:v>
                </c:pt>
                <c:pt idx="447">
                  <c:v>11.244550732</c:v>
                </c:pt>
                <c:pt idx="448">
                  <c:v>11.243967962899999</c:v>
                </c:pt>
                <c:pt idx="449">
                  <c:v>11.237146836700001</c:v>
                </c:pt>
                <c:pt idx="450">
                  <c:v>11.246924761500001</c:v>
                </c:pt>
                <c:pt idx="451">
                  <c:v>11.271947707299999</c:v>
                </c:pt>
                <c:pt idx="452">
                  <c:v>11.380925125900001</c:v>
                </c:pt>
                <c:pt idx="453">
                  <c:v>11.3432340352</c:v>
                </c:pt>
                <c:pt idx="454">
                  <c:v>11.2754846549</c:v>
                </c:pt>
                <c:pt idx="455">
                  <c:v>11.229313339100001</c:v>
                </c:pt>
                <c:pt idx="456">
                  <c:v>11.1626109177</c:v>
                </c:pt>
                <c:pt idx="457">
                  <c:v>13.415758825099999</c:v>
                </c:pt>
                <c:pt idx="458" formatCode="#,##0.00">
                  <c:v>13.4130920537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A8-402D-864C-93EDA8D86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588239"/>
        <c:axId val="1"/>
      </c:lineChart>
      <c:lineChart>
        <c:grouping val="standard"/>
        <c:varyColors val="0"/>
        <c:ser>
          <c:idx val="0"/>
          <c:order val="0"/>
          <c:tx>
            <c:strRef>
              <c:f>'График 3.2.4'!$C$3</c:f>
              <c:strCache>
                <c:ptCount val="1"/>
                <c:pt idx="0">
                  <c:v> индекс KASE (Shares) - правая шкала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3.2.4'!$B$6:$B$464</c:f>
              <c:numCache>
                <c:formatCode>dd/mm/yy;@</c:formatCode>
                <c:ptCount val="459"/>
                <c:pt idx="0">
                  <c:v>39085</c:v>
                </c:pt>
                <c:pt idx="1">
                  <c:v>39086</c:v>
                </c:pt>
                <c:pt idx="2">
                  <c:v>39087</c:v>
                </c:pt>
                <c:pt idx="3">
                  <c:v>39090</c:v>
                </c:pt>
                <c:pt idx="4">
                  <c:v>39091</c:v>
                </c:pt>
                <c:pt idx="5">
                  <c:v>39092</c:v>
                </c:pt>
                <c:pt idx="6">
                  <c:v>39093</c:v>
                </c:pt>
                <c:pt idx="7">
                  <c:v>39094</c:v>
                </c:pt>
                <c:pt idx="8">
                  <c:v>39097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39132</c:v>
                </c:pt>
                <c:pt idx="34">
                  <c:v>39133</c:v>
                </c:pt>
                <c:pt idx="35">
                  <c:v>39134</c:v>
                </c:pt>
                <c:pt idx="36">
                  <c:v>39135</c:v>
                </c:pt>
                <c:pt idx="37">
                  <c:v>39136</c:v>
                </c:pt>
                <c:pt idx="38">
                  <c:v>39139</c:v>
                </c:pt>
                <c:pt idx="39">
                  <c:v>39140</c:v>
                </c:pt>
                <c:pt idx="40">
                  <c:v>39141</c:v>
                </c:pt>
                <c:pt idx="41">
                  <c:v>39142</c:v>
                </c:pt>
                <c:pt idx="42">
                  <c:v>39143</c:v>
                </c:pt>
                <c:pt idx="43">
                  <c:v>39146</c:v>
                </c:pt>
                <c:pt idx="44">
                  <c:v>39147</c:v>
                </c:pt>
                <c:pt idx="45">
                  <c:v>39148</c:v>
                </c:pt>
                <c:pt idx="46">
                  <c:v>39152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39166</c:v>
                </c:pt>
                <c:pt idx="56">
                  <c:v>39167</c:v>
                </c:pt>
                <c:pt idx="57">
                  <c:v>39168</c:v>
                </c:pt>
                <c:pt idx="58">
                  <c:v>39169</c:v>
                </c:pt>
                <c:pt idx="59">
                  <c:v>39170</c:v>
                </c:pt>
                <c:pt idx="60">
                  <c:v>39171</c:v>
                </c:pt>
                <c:pt idx="61">
                  <c:v>39174</c:v>
                </c:pt>
                <c:pt idx="62">
                  <c:v>39175</c:v>
                </c:pt>
                <c:pt idx="63">
                  <c:v>39176</c:v>
                </c:pt>
                <c:pt idx="64">
                  <c:v>39177</c:v>
                </c:pt>
                <c:pt idx="65">
                  <c:v>39178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39204</c:v>
                </c:pt>
                <c:pt idx="83">
                  <c:v>39205</c:v>
                </c:pt>
                <c:pt idx="84">
                  <c:v>39206</c:v>
                </c:pt>
                <c:pt idx="85">
                  <c:v>39209</c:v>
                </c:pt>
                <c:pt idx="86">
                  <c:v>39210</c:v>
                </c:pt>
                <c:pt idx="87">
                  <c:v>39212</c:v>
                </c:pt>
                <c:pt idx="88">
                  <c:v>39213</c:v>
                </c:pt>
                <c:pt idx="89">
                  <c:v>39216</c:v>
                </c:pt>
                <c:pt idx="90">
                  <c:v>39217</c:v>
                </c:pt>
                <c:pt idx="91">
                  <c:v>39218</c:v>
                </c:pt>
                <c:pt idx="92">
                  <c:v>39219</c:v>
                </c:pt>
                <c:pt idx="93">
                  <c:v>39220</c:v>
                </c:pt>
                <c:pt idx="94">
                  <c:v>39223</c:v>
                </c:pt>
                <c:pt idx="95">
                  <c:v>39224</c:v>
                </c:pt>
                <c:pt idx="96">
                  <c:v>39225</c:v>
                </c:pt>
                <c:pt idx="97">
                  <c:v>39226</c:v>
                </c:pt>
                <c:pt idx="98">
                  <c:v>39227</c:v>
                </c:pt>
                <c:pt idx="99">
                  <c:v>39230</c:v>
                </c:pt>
                <c:pt idx="100">
                  <c:v>39231</c:v>
                </c:pt>
                <c:pt idx="101">
                  <c:v>39232</c:v>
                </c:pt>
                <c:pt idx="102">
                  <c:v>39233</c:v>
                </c:pt>
                <c:pt idx="103">
                  <c:v>39234</c:v>
                </c:pt>
                <c:pt idx="104">
                  <c:v>39237</c:v>
                </c:pt>
                <c:pt idx="105">
                  <c:v>39238</c:v>
                </c:pt>
                <c:pt idx="106">
                  <c:v>39239</c:v>
                </c:pt>
                <c:pt idx="107">
                  <c:v>39240</c:v>
                </c:pt>
                <c:pt idx="108">
                  <c:v>39241</c:v>
                </c:pt>
                <c:pt idx="109">
                  <c:v>39244</c:v>
                </c:pt>
                <c:pt idx="110">
                  <c:v>39245</c:v>
                </c:pt>
                <c:pt idx="111">
                  <c:v>39246</c:v>
                </c:pt>
                <c:pt idx="112">
                  <c:v>39247</c:v>
                </c:pt>
                <c:pt idx="113">
                  <c:v>39248</c:v>
                </c:pt>
                <c:pt idx="114">
                  <c:v>39251</c:v>
                </c:pt>
                <c:pt idx="115">
                  <c:v>39252</c:v>
                </c:pt>
                <c:pt idx="116">
                  <c:v>39253</c:v>
                </c:pt>
                <c:pt idx="117">
                  <c:v>39254</c:v>
                </c:pt>
                <c:pt idx="118">
                  <c:v>39255</c:v>
                </c:pt>
                <c:pt idx="119">
                  <c:v>39258</c:v>
                </c:pt>
                <c:pt idx="120">
                  <c:v>39259</c:v>
                </c:pt>
                <c:pt idx="121">
                  <c:v>39260</c:v>
                </c:pt>
                <c:pt idx="122">
                  <c:v>39261</c:v>
                </c:pt>
                <c:pt idx="123">
                  <c:v>39262</c:v>
                </c:pt>
                <c:pt idx="124">
                  <c:v>39265</c:v>
                </c:pt>
                <c:pt idx="125">
                  <c:v>39266</c:v>
                </c:pt>
                <c:pt idx="126">
                  <c:v>39267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39327</c:v>
                </c:pt>
                <c:pt idx="168">
                  <c:v>39328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39363</c:v>
                </c:pt>
                <c:pt idx="194">
                  <c:v>39364</c:v>
                </c:pt>
                <c:pt idx="195">
                  <c:v>39365</c:v>
                </c:pt>
                <c:pt idx="196">
                  <c:v>39366</c:v>
                </c:pt>
                <c:pt idx="197">
                  <c:v>39367</c:v>
                </c:pt>
                <c:pt idx="198">
                  <c:v>39370</c:v>
                </c:pt>
                <c:pt idx="199">
                  <c:v>39371</c:v>
                </c:pt>
                <c:pt idx="200">
                  <c:v>39372</c:v>
                </c:pt>
                <c:pt idx="201">
                  <c:v>39373</c:v>
                </c:pt>
                <c:pt idx="202">
                  <c:v>39374</c:v>
                </c:pt>
                <c:pt idx="203">
                  <c:v>39377</c:v>
                </c:pt>
                <c:pt idx="204">
                  <c:v>39378</c:v>
                </c:pt>
                <c:pt idx="205">
                  <c:v>39379</c:v>
                </c:pt>
                <c:pt idx="206">
                  <c:v>39383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39398</c:v>
                </c:pt>
                <c:pt idx="218">
                  <c:v>39399</c:v>
                </c:pt>
                <c:pt idx="219">
                  <c:v>39400</c:v>
                </c:pt>
                <c:pt idx="220">
                  <c:v>39401</c:v>
                </c:pt>
                <c:pt idx="221">
                  <c:v>39402</c:v>
                </c:pt>
                <c:pt idx="222">
                  <c:v>39405</c:v>
                </c:pt>
                <c:pt idx="223">
                  <c:v>39406</c:v>
                </c:pt>
                <c:pt idx="224">
                  <c:v>39407</c:v>
                </c:pt>
                <c:pt idx="225">
                  <c:v>39408</c:v>
                </c:pt>
                <c:pt idx="226">
                  <c:v>39409</c:v>
                </c:pt>
                <c:pt idx="227">
                  <c:v>39412</c:v>
                </c:pt>
                <c:pt idx="228">
                  <c:v>39413</c:v>
                </c:pt>
                <c:pt idx="229">
                  <c:v>39414</c:v>
                </c:pt>
                <c:pt idx="230">
                  <c:v>39415</c:v>
                </c:pt>
                <c:pt idx="231">
                  <c:v>39416</c:v>
                </c:pt>
                <c:pt idx="232">
                  <c:v>39419</c:v>
                </c:pt>
                <c:pt idx="233">
                  <c:v>39420</c:v>
                </c:pt>
                <c:pt idx="234">
                  <c:v>39421</c:v>
                </c:pt>
                <c:pt idx="235">
                  <c:v>39422</c:v>
                </c:pt>
                <c:pt idx="236">
                  <c:v>39423</c:v>
                </c:pt>
                <c:pt idx="237">
                  <c:v>39426</c:v>
                </c:pt>
                <c:pt idx="238">
                  <c:v>39427</c:v>
                </c:pt>
                <c:pt idx="239">
                  <c:v>39428</c:v>
                </c:pt>
                <c:pt idx="240">
                  <c:v>39429</c:v>
                </c:pt>
                <c:pt idx="241">
                  <c:v>39430</c:v>
                </c:pt>
                <c:pt idx="242">
                  <c:v>39435</c:v>
                </c:pt>
                <c:pt idx="243">
                  <c:v>39437</c:v>
                </c:pt>
                <c:pt idx="244">
                  <c:v>39440</c:v>
                </c:pt>
                <c:pt idx="245">
                  <c:v>39441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39445</c:v>
                </c:pt>
                <c:pt idx="250">
                  <c:v>39450</c:v>
                </c:pt>
                <c:pt idx="251">
                  <c:v>39451</c:v>
                </c:pt>
                <c:pt idx="252">
                  <c:v>39455</c:v>
                </c:pt>
                <c:pt idx="253">
                  <c:v>39456</c:v>
                </c:pt>
                <c:pt idx="254">
                  <c:v>39457</c:v>
                </c:pt>
                <c:pt idx="255">
                  <c:v>39458</c:v>
                </c:pt>
                <c:pt idx="256">
                  <c:v>39461</c:v>
                </c:pt>
                <c:pt idx="257">
                  <c:v>39462</c:v>
                </c:pt>
                <c:pt idx="258">
                  <c:v>39463</c:v>
                </c:pt>
                <c:pt idx="259">
                  <c:v>39464</c:v>
                </c:pt>
                <c:pt idx="260">
                  <c:v>39465</c:v>
                </c:pt>
                <c:pt idx="261">
                  <c:v>39468</c:v>
                </c:pt>
                <c:pt idx="262">
                  <c:v>39469</c:v>
                </c:pt>
                <c:pt idx="263">
                  <c:v>39470</c:v>
                </c:pt>
                <c:pt idx="264">
                  <c:v>39471</c:v>
                </c:pt>
                <c:pt idx="265">
                  <c:v>39472</c:v>
                </c:pt>
                <c:pt idx="266">
                  <c:v>39475</c:v>
                </c:pt>
                <c:pt idx="267">
                  <c:v>39476</c:v>
                </c:pt>
                <c:pt idx="268">
                  <c:v>39477</c:v>
                </c:pt>
                <c:pt idx="269">
                  <c:v>39478</c:v>
                </c:pt>
                <c:pt idx="270">
                  <c:v>39479</c:v>
                </c:pt>
                <c:pt idx="271">
                  <c:v>39482</c:v>
                </c:pt>
                <c:pt idx="272">
                  <c:v>39483</c:v>
                </c:pt>
                <c:pt idx="273">
                  <c:v>39484</c:v>
                </c:pt>
                <c:pt idx="274">
                  <c:v>39485</c:v>
                </c:pt>
                <c:pt idx="275">
                  <c:v>39486</c:v>
                </c:pt>
                <c:pt idx="276">
                  <c:v>39489</c:v>
                </c:pt>
                <c:pt idx="277">
                  <c:v>39490</c:v>
                </c:pt>
                <c:pt idx="278">
                  <c:v>39491</c:v>
                </c:pt>
                <c:pt idx="279">
                  <c:v>39492</c:v>
                </c:pt>
                <c:pt idx="280">
                  <c:v>39493</c:v>
                </c:pt>
                <c:pt idx="281">
                  <c:v>39496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39518</c:v>
                </c:pt>
                <c:pt idx="297">
                  <c:v>39519</c:v>
                </c:pt>
                <c:pt idx="298">
                  <c:v>39520</c:v>
                </c:pt>
                <c:pt idx="299">
                  <c:v>39521</c:v>
                </c:pt>
                <c:pt idx="300">
                  <c:v>39524</c:v>
                </c:pt>
                <c:pt idx="301">
                  <c:v>39525</c:v>
                </c:pt>
                <c:pt idx="302">
                  <c:v>39526</c:v>
                </c:pt>
                <c:pt idx="303">
                  <c:v>39527</c:v>
                </c:pt>
                <c:pt idx="304">
                  <c:v>39528</c:v>
                </c:pt>
                <c:pt idx="305">
                  <c:v>39532</c:v>
                </c:pt>
                <c:pt idx="306">
                  <c:v>39533</c:v>
                </c:pt>
                <c:pt idx="307">
                  <c:v>39534</c:v>
                </c:pt>
                <c:pt idx="308">
                  <c:v>39535</c:v>
                </c:pt>
                <c:pt idx="309">
                  <c:v>39538</c:v>
                </c:pt>
                <c:pt idx="310">
                  <c:v>39539</c:v>
                </c:pt>
                <c:pt idx="311">
                  <c:v>39540</c:v>
                </c:pt>
                <c:pt idx="312">
                  <c:v>39541</c:v>
                </c:pt>
                <c:pt idx="313">
                  <c:v>39542</c:v>
                </c:pt>
                <c:pt idx="314">
                  <c:v>39545</c:v>
                </c:pt>
                <c:pt idx="315">
                  <c:v>39546</c:v>
                </c:pt>
                <c:pt idx="316">
                  <c:v>39547</c:v>
                </c:pt>
                <c:pt idx="317">
                  <c:v>39548</c:v>
                </c:pt>
                <c:pt idx="318">
                  <c:v>39549</c:v>
                </c:pt>
                <c:pt idx="319">
                  <c:v>39552</c:v>
                </c:pt>
                <c:pt idx="320">
                  <c:v>39553</c:v>
                </c:pt>
                <c:pt idx="321">
                  <c:v>39554</c:v>
                </c:pt>
                <c:pt idx="322">
                  <c:v>39555</c:v>
                </c:pt>
                <c:pt idx="323">
                  <c:v>39556</c:v>
                </c:pt>
                <c:pt idx="324">
                  <c:v>39559</c:v>
                </c:pt>
                <c:pt idx="325">
                  <c:v>39560</c:v>
                </c:pt>
                <c:pt idx="326">
                  <c:v>39561</c:v>
                </c:pt>
                <c:pt idx="327">
                  <c:v>39562</c:v>
                </c:pt>
                <c:pt idx="328">
                  <c:v>39563</c:v>
                </c:pt>
                <c:pt idx="329">
                  <c:v>39566</c:v>
                </c:pt>
                <c:pt idx="330">
                  <c:v>39567</c:v>
                </c:pt>
                <c:pt idx="331">
                  <c:v>39568</c:v>
                </c:pt>
                <c:pt idx="332">
                  <c:v>39572</c:v>
                </c:pt>
                <c:pt idx="333">
                  <c:v>39573</c:v>
                </c:pt>
                <c:pt idx="334">
                  <c:v>39574</c:v>
                </c:pt>
                <c:pt idx="335">
                  <c:v>39575</c:v>
                </c:pt>
                <c:pt idx="336">
                  <c:v>39576</c:v>
                </c:pt>
                <c:pt idx="337">
                  <c:v>39580</c:v>
                </c:pt>
                <c:pt idx="338">
                  <c:v>39581</c:v>
                </c:pt>
                <c:pt idx="339">
                  <c:v>39582</c:v>
                </c:pt>
                <c:pt idx="340">
                  <c:v>39583</c:v>
                </c:pt>
                <c:pt idx="341">
                  <c:v>39584</c:v>
                </c:pt>
                <c:pt idx="342">
                  <c:v>39587</c:v>
                </c:pt>
                <c:pt idx="343">
                  <c:v>39588</c:v>
                </c:pt>
                <c:pt idx="344">
                  <c:v>39589</c:v>
                </c:pt>
                <c:pt idx="345">
                  <c:v>39590</c:v>
                </c:pt>
                <c:pt idx="346">
                  <c:v>39591</c:v>
                </c:pt>
                <c:pt idx="347">
                  <c:v>39594</c:v>
                </c:pt>
                <c:pt idx="348">
                  <c:v>39595</c:v>
                </c:pt>
                <c:pt idx="349">
                  <c:v>39596</c:v>
                </c:pt>
                <c:pt idx="350">
                  <c:v>39597</c:v>
                </c:pt>
                <c:pt idx="351">
                  <c:v>39598</c:v>
                </c:pt>
                <c:pt idx="352">
                  <c:v>39601</c:v>
                </c:pt>
                <c:pt idx="353">
                  <c:v>39602</c:v>
                </c:pt>
                <c:pt idx="354">
                  <c:v>39603</c:v>
                </c:pt>
                <c:pt idx="355">
                  <c:v>39604</c:v>
                </c:pt>
                <c:pt idx="356">
                  <c:v>39605</c:v>
                </c:pt>
                <c:pt idx="357">
                  <c:v>39608</c:v>
                </c:pt>
                <c:pt idx="358">
                  <c:v>39609</c:v>
                </c:pt>
                <c:pt idx="359">
                  <c:v>39610</c:v>
                </c:pt>
                <c:pt idx="360">
                  <c:v>39611</c:v>
                </c:pt>
                <c:pt idx="361">
                  <c:v>39612</c:v>
                </c:pt>
                <c:pt idx="362">
                  <c:v>39615</c:v>
                </c:pt>
                <c:pt idx="363">
                  <c:v>39616</c:v>
                </c:pt>
                <c:pt idx="364">
                  <c:v>39617</c:v>
                </c:pt>
                <c:pt idx="365">
                  <c:v>39618</c:v>
                </c:pt>
                <c:pt idx="366">
                  <c:v>39619</c:v>
                </c:pt>
                <c:pt idx="367">
                  <c:v>39622</c:v>
                </c:pt>
                <c:pt idx="368">
                  <c:v>39623</c:v>
                </c:pt>
                <c:pt idx="369">
                  <c:v>39624</c:v>
                </c:pt>
                <c:pt idx="370">
                  <c:v>39625</c:v>
                </c:pt>
                <c:pt idx="371">
                  <c:v>39626</c:v>
                </c:pt>
                <c:pt idx="372">
                  <c:v>39629</c:v>
                </c:pt>
                <c:pt idx="373">
                  <c:v>39630</c:v>
                </c:pt>
                <c:pt idx="374">
                  <c:v>39631</c:v>
                </c:pt>
                <c:pt idx="375">
                  <c:v>39632</c:v>
                </c:pt>
                <c:pt idx="376">
                  <c:v>39633</c:v>
                </c:pt>
                <c:pt idx="377">
                  <c:v>39637</c:v>
                </c:pt>
                <c:pt idx="378">
                  <c:v>39638</c:v>
                </c:pt>
                <c:pt idx="379">
                  <c:v>39639</c:v>
                </c:pt>
                <c:pt idx="380">
                  <c:v>39640</c:v>
                </c:pt>
                <c:pt idx="381">
                  <c:v>39643</c:v>
                </c:pt>
                <c:pt idx="382">
                  <c:v>39644</c:v>
                </c:pt>
                <c:pt idx="383">
                  <c:v>39645</c:v>
                </c:pt>
                <c:pt idx="384">
                  <c:v>39646</c:v>
                </c:pt>
                <c:pt idx="385">
                  <c:v>39647</c:v>
                </c:pt>
                <c:pt idx="386">
                  <c:v>39650</c:v>
                </c:pt>
                <c:pt idx="387">
                  <c:v>39651</c:v>
                </c:pt>
                <c:pt idx="388">
                  <c:v>39652</c:v>
                </c:pt>
                <c:pt idx="389">
                  <c:v>39653</c:v>
                </c:pt>
                <c:pt idx="390">
                  <c:v>39654</c:v>
                </c:pt>
                <c:pt idx="391">
                  <c:v>39657</c:v>
                </c:pt>
                <c:pt idx="392">
                  <c:v>39658</c:v>
                </c:pt>
                <c:pt idx="393">
                  <c:v>39659</c:v>
                </c:pt>
                <c:pt idx="394">
                  <c:v>39660</c:v>
                </c:pt>
                <c:pt idx="395">
                  <c:v>39661</c:v>
                </c:pt>
                <c:pt idx="396">
                  <c:v>39664</c:v>
                </c:pt>
                <c:pt idx="397">
                  <c:v>39665</c:v>
                </c:pt>
                <c:pt idx="398">
                  <c:v>39666</c:v>
                </c:pt>
                <c:pt idx="399">
                  <c:v>39667</c:v>
                </c:pt>
                <c:pt idx="400">
                  <c:v>39668</c:v>
                </c:pt>
                <c:pt idx="401">
                  <c:v>39671</c:v>
                </c:pt>
                <c:pt idx="402">
                  <c:v>39672</c:v>
                </c:pt>
                <c:pt idx="403">
                  <c:v>39673</c:v>
                </c:pt>
                <c:pt idx="404">
                  <c:v>39674</c:v>
                </c:pt>
                <c:pt idx="405">
                  <c:v>39675</c:v>
                </c:pt>
                <c:pt idx="406">
                  <c:v>39678</c:v>
                </c:pt>
                <c:pt idx="407">
                  <c:v>39679</c:v>
                </c:pt>
                <c:pt idx="408">
                  <c:v>39680</c:v>
                </c:pt>
                <c:pt idx="409">
                  <c:v>39681</c:v>
                </c:pt>
                <c:pt idx="410">
                  <c:v>39682</c:v>
                </c:pt>
                <c:pt idx="411">
                  <c:v>39685</c:v>
                </c:pt>
                <c:pt idx="412">
                  <c:v>39686</c:v>
                </c:pt>
                <c:pt idx="413">
                  <c:v>39687</c:v>
                </c:pt>
                <c:pt idx="414">
                  <c:v>39688</c:v>
                </c:pt>
                <c:pt idx="415">
                  <c:v>39689</c:v>
                </c:pt>
                <c:pt idx="416">
                  <c:v>39693</c:v>
                </c:pt>
                <c:pt idx="417">
                  <c:v>39694</c:v>
                </c:pt>
                <c:pt idx="418">
                  <c:v>39695</c:v>
                </c:pt>
                <c:pt idx="419">
                  <c:v>39696</c:v>
                </c:pt>
                <c:pt idx="420">
                  <c:v>39699</c:v>
                </c:pt>
                <c:pt idx="421">
                  <c:v>39700</c:v>
                </c:pt>
                <c:pt idx="422">
                  <c:v>39701</c:v>
                </c:pt>
                <c:pt idx="423">
                  <c:v>39702</c:v>
                </c:pt>
                <c:pt idx="424">
                  <c:v>39703</c:v>
                </c:pt>
                <c:pt idx="425">
                  <c:v>39706</c:v>
                </c:pt>
                <c:pt idx="426">
                  <c:v>39707</c:v>
                </c:pt>
                <c:pt idx="427">
                  <c:v>39708</c:v>
                </c:pt>
                <c:pt idx="428">
                  <c:v>39709</c:v>
                </c:pt>
                <c:pt idx="429">
                  <c:v>39710</c:v>
                </c:pt>
                <c:pt idx="430">
                  <c:v>39713</c:v>
                </c:pt>
                <c:pt idx="431">
                  <c:v>39714</c:v>
                </c:pt>
                <c:pt idx="432">
                  <c:v>39715</c:v>
                </c:pt>
                <c:pt idx="433">
                  <c:v>39716</c:v>
                </c:pt>
                <c:pt idx="434">
                  <c:v>39717</c:v>
                </c:pt>
                <c:pt idx="435">
                  <c:v>39720</c:v>
                </c:pt>
                <c:pt idx="436">
                  <c:v>39721</c:v>
                </c:pt>
                <c:pt idx="437">
                  <c:v>39722</c:v>
                </c:pt>
                <c:pt idx="438">
                  <c:v>39723</c:v>
                </c:pt>
                <c:pt idx="439">
                  <c:v>39724</c:v>
                </c:pt>
                <c:pt idx="440">
                  <c:v>39727</c:v>
                </c:pt>
                <c:pt idx="441">
                  <c:v>39728</c:v>
                </c:pt>
                <c:pt idx="442">
                  <c:v>39729</c:v>
                </c:pt>
                <c:pt idx="443">
                  <c:v>39730</c:v>
                </c:pt>
                <c:pt idx="444">
                  <c:v>39731</c:v>
                </c:pt>
                <c:pt idx="445">
                  <c:v>39734</c:v>
                </c:pt>
                <c:pt idx="446">
                  <c:v>39735</c:v>
                </c:pt>
                <c:pt idx="447">
                  <c:v>39736</c:v>
                </c:pt>
                <c:pt idx="448">
                  <c:v>39737</c:v>
                </c:pt>
                <c:pt idx="449">
                  <c:v>39738</c:v>
                </c:pt>
                <c:pt idx="450">
                  <c:v>39741</c:v>
                </c:pt>
                <c:pt idx="451">
                  <c:v>39742</c:v>
                </c:pt>
                <c:pt idx="452">
                  <c:v>39743</c:v>
                </c:pt>
                <c:pt idx="453">
                  <c:v>39744</c:v>
                </c:pt>
                <c:pt idx="454">
                  <c:v>39745</c:v>
                </c:pt>
                <c:pt idx="455">
                  <c:v>39749</c:v>
                </c:pt>
                <c:pt idx="456">
                  <c:v>39750</c:v>
                </c:pt>
                <c:pt idx="457">
                  <c:v>39751</c:v>
                </c:pt>
                <c:pt idx="458">
                  <c:v>39752</c:v>
                </c:pt>
              </c:numCache>
            </c:numRef>
          </c:cat>
          <c:val>
            <c:numRef>
              <c:f>'График 3.2.4'!$C$6:$C$464</c:f>
              <c:numCache>
                <c:formatCode>#,##0.00</c:formatCode>
                <c:ptCount val="459"/>
                <c:pt idx="0">
                  <c:v>2349.9849883494835</c:v>
                </c:pt>
                <c:pt idx="1">
                  <c:v>2315.3520376747138</c:v>
                </c:pt>
                <c:pt idx="2">
                  <c:v>2361.271662120871</c:v>
                </c:pt>
                <c:pt idx="3">
                  <c:v>2325.320420219794</c:v>
                </c:pt>
                <c:pt idx="4">
                  <c:v>2369.3650592095964</c:v>
                </c:pt>
                <c:pt idx="5">
                  <c:v>2335.1602842406128</c:v>
                </c:pt>
                <c:pt idx="6">
                  <c:v>2343.7176591254643</c:v>
                </c:pt>
                <c:pt idx="7">
                  <c:v>2359.8664012009599</c:v>
                </c:pt>
                <c:pt idx="8">
                  <c:v>2276.2294106474201</c:v>
                </c:pt>
                <c:pt idx="9">
                  <c:v>2284.8536616349265</c:v>
                </c:pt>
                <c:pt idx="10">
                  <c:v>2541.7993989290253</c:v>
                </c:pt>
                <c:pt idx="11">
                  <c:v>2430.8508665298159</c:v>
                </c:pt>
                <c:pt idx="12">
                  <c:v>2436.0090860896066</c:v>
                </c:pt>
                <c:pt idx="13">
                  <c:v>2505.0307929966284</c:v>
                </c:pt>
                <c:pt idx="14">
                  <c:v>2480.1597151714709</c:v>
                </c:pt>
                <c:pt idx="15">
                  <c:v>2538.1449144190155</c:v>
                </c:pt>
                <c:pt idx="16">
                  <c:v>2499.8064339727312</c:v>
                </c:pt>
                <c:pt idx="17">
                  <c:v>2440.8190022174899</c:v>
                </c:pt>
                <c:pt idx="18">
                  <c:v>2434.6372304574011</c:v>
                </c:pt>
                <c:pt idx="19">
                  <c:v>2406.0844341181632</c:v>
                </c:pt>
                <c:pt idx="20">
                  <c:v>2535.6256850792583</c:v>
                </c:pt>
                <c:pt idx="21">
                  <c:v>2501.1640309821764</c:v>
                </c:pt>
                <c:pt idx="22">
                  <c:v>2611.264853279939</c:v>
                </c:pt>
                <c:pt idx="23">
                  <c:v>2590.1648855958465</c:v>
                </c:pt>
                <c:pt idx="24">
                  <c:v>2630.5719908674341</c:v>
                </c:pt>
                <c:pt idx="25">
                  <c:v>2603.3418567043095</c:v>
                </c:pt>
                <c:pt idx="26">
                  <c:v>2613.986864634036</c:v>
                </c:pt>
                <c:pt idx="27">
                  <c:v>2656.3962952668699</c:v>
                </c:pt>
                <c:pt idx="28">
                  <c:v>2808.3800099675786</c:v>
                </c:pt>
                <c:pt idx="29">
                  <c:v>2676.6474434835086</c:v>
                </c:pt>
                <c:pt idx="30">
                  <c:v>2596.9525205772807</c:v>
                </c:pt>
                <c:pt idx="31">
                  <c:v>2634.3850758366716</c:v>
                </c:pt>
                <c:pt idx="32">
                  <c:v>2664.8016947737779</c:v>
                </c:pt>
                <c:pt idx="33">
                  <c:v>2663.3426558017163</c:v>
                </c:pt>
                <c:pt idx="34">
                  <c:v>2679.5504522588108</c:v>
                </c:pt>
                <c:pt idx="35">
                  <c:v>2638.4365989811736</c:v>
                </c:pt>
                <c:pt idx="36">
                  <c:v>2645.4544797682133</c:v>
                </c:pt>
                <c:pt idx="37">
                  <c:v>2648.7332301729339</c:v>
                </c:pt>
                <c:pt idx="38">
                  <c:v>2573.8188994346192</c:v>
                </c:pt>
                <c:pt idx="39">
                  <c:v>2590.3179031259006</c:v>
                </c:pt>
                <c:pt idx="40">
                  <c:v>2562.0484368336647</c:v>
                </c:pt>
                <c:pt idx="41">
                  <c:v>2601.3666035930764</c:v>
                </c:pt>
                <c:pt idx="42">
                  <c:v>2521.0138809143054</c:v>
                </c:pt>
                <c:pt idx="43">
                  <c:v>2539.5542676340683</c:v>
                </c:pt>
                <c:pt idx="44">
                  <c:v>2517.6046652223858</c:v>
                </c:pt>
                <c:pt idx="45">
                  <c:v>2539.6</c:v>
                </c:pt>
                <c:pt idx="46">
                  <c:v>2564.9913365116263</c:v>
                </c:pt>
                <c:pt idx="47">
                  <c:v>2602.0810235242775</c:v>
                </c:pt>
                <c:pt idx="48">
                  <c:v>2600.7332432706694</c:v>
                </c:pt>
                <c:pt idx="49">
                  <c:v>2577.3864823719919</c:v>
                </c:pt>
                <c:pt idx="50">
                  <c:v>2587.2515850093714</c:v>
                </c:pt>
                <c:pt idx="51">
                  <c:v>2533.3445322064504</c:v>
                </c:pt>
                <c:pt idx="52">
                  <c:v>2593.7534737396013</c:v>
                </c:pt>
                <c:pt idx="53">
                  <c:v>2553.6825289094077</c:v>
                </c:pt>
                <c:pt idx="54">
                  <c:v>2542.6670022126877</c:v>
                </c:pt>
                <c:pt idx="55">
                  <c:v>2549.0606079830332</c:v>
                </c:pt>
                <c:pt idx="56">
                  <c:v>2555.0239031043552</c:v>
                </c:pt>
                <c:pt idx="57">
                  <c:v>2542.4861161394574</c:v>
                </c:pt>
                <c:pt idx="58">
                  <c:v>2547.441381176583</c:v>
                </c:pt>
                <c:pt idx="59">
                  <c:v>2546.7433746267293</c:v>
                </c:pt>
                <c:pt idx="60">
                  <c:v>2646.9059100108352</c:v>
                </c:pt>
                <c:pt idx="61">
                  <c:v>2561.7693230388495</c:v>
                </c:pt>
                <c:pt idx="62">
                  <c:v>2547.5720445819102</c:v>
                </c:pt>
                <c:pt idx="63">
                  <c:v>2590.9042997737674</c:v>
                </c:pt>
                <c:pt idx="64">
                  <c:v>2562.5544449533027</c:v>
                </c:pt>
                <c:pt idx="65">
                  <c:v>2542.5876066981768</c:v>
                </c:pt>
                <c:pt idx="66">
                  <c:v>2504.5294931693693</c:v>
                </c:pt>
                <c:pt idx="67">
                  <c:v>2540.7115477503676</c:v>
                </c:pt>
                <c:pt idx="68">
                  <c:v>2577.7453442490878</c:v>
                </c:pt>
                <c:pt idx="69">
                  <c:v>2544.901620876793</c:v>
                </c:pt>
                <c:pt idx="70">
                  <c:v>2576.4093368602771</c:v>
                </c:pt>
                <c:pt idx="71">
                  <c:v>2559.0599995578091</c:v>
                </c:pt>
                <c:pt idx="72">
                  <c:v>2586.0675142403834</c:v>
                </c:pt>
                <c:pt idx="73">
                  <c:v>2589.668760963667</c:v>
                </c:pt>
                <c:pt idx="74">
                  <c:v>2584.4767880785662</c:v>
                </c:pt>
                <c:pt idx="75">
                  <c:v>2603.7015943025135</c:v>
                </c:pt>
                <c:pt idx="76">
                  <c:v>2557.9233723401067</c:v>
                </c:pt>
                <c:pt idx="77">
                  <c:v>2537.1746610003547</c:v>
                </c:pt>
                <c:pt idx="78">
                  <c:v>2566.3781439174768</c:v>
                </c:pt>
                <c:pt idx="79">
                  <c:v>2539.1181139510786</c:v>
                </c:pt>
                <c:pt idx="80">
                  <c:v>2584.5163376347164</c:v>
                </c:pt>
                <c:pt idx="81">
                  <c:v>2555.2569989439535</c:v>
                </c:pt>
                <c:pt idx="82">
                  <c:v>2529.0231734476711</c:v>
                </c:pt>
                <c:pt idx="83">
                  <c:v>2552.3389757702926</c:v>
                </c:pt>
                <c:pt idx="84">
                  <c:v>2616.5628778932869</c:v>
                </c:pt>
                <c:pt idx="85">
                  <c:v>2597.8862959934786</c:v>
                </c:pt>
                <c:pt idx="86">
                  <c:v>2623.5724369407999</c:v>
                </c:pt>
                <c:pt idx="87">
                  <c:v>2712.820360075299</c:v>
                </c:pt>
                <c:pt idx="88">
                  <c:v>2618.0740361105791</c:v>
                </c:pt>
                <c:pt idx="89">
                  <c:v>2603.8814025903989</c:v>
                </c:pt>
                <c:pt idx="90">
                  <c:v>2583.9275572812044</c:v>
                </c:pt>
                <c:pt idx="91">
                  <c:v>2572.4452317239097</c:v>
                </c:pt>
                <c:pt idx="92">
                  <c:v>2604.9285197215295</c:v>
                </c:pt>
                <c:pt idx="93">
                  <c:v>2626.9272818830373</c:v>
                </c:pt>
                <c:pt idx="94">
                  <c:v>2600.5883872308336</c:v>
                </c:pt>
                <c:pt idx="95">
                  <c:v>2626.6712985638046</c:v>
                </c:pt>
                <c:pt idx="96">
                  <c:v>2639.607598931907</c:v>
                </c:pt>
                <c:pt idx="97">
                  <c:v>2600.0159595618993</c:v>
                </c:pt>
                <c:pt idx="98">
                  <c:v>2606.9737056118342</c:v>
                </c:pt>
                <c:pt idx="99">
                  <c:v>2579.5210438724866</c:v>
                </c:pt>
                <c:pt idx="100">
                  <c:v>2573.0796389816855</c:v>
                </c:pt>
                <c:pt idx="101">
                  <c:v>2544.8493876606599</c:v>
                </c:pt>
                <c:pt idx="102">
                  <c:v>2561.7256513548159</c:v>
                </c:pt>
                <c:pt idx="103">
                  <c:v>2588.2025155722281</c:v>
                </c:pt>
                <c:pt idx="104">
                  <c:v>2579.8003069849469</c:v>
                </c:pt>
                <c:pt idx="105">
                  <c:v>2564.263731655245</c:v>
                </c:pt>
                <c:pt idx="106">
                  <c:v>2596.1513885584554</c:v>
                </c:pt>
                <c:pt idx="107">
                  <c:v>2581.1795764056342</c:v>
                </c:pt>
                <c:pt idx="108">
                  <c:v>2602.2754723177563</c:v>
                </c:pt>
                <c:pt idx="109">
                  <c:v>2560.8801505338474</c:v>
                </c:pt>
                <c:pt idx="110">
                  <c:v>2551.7127360033278</c:v>
                </c:pt>
                <c:pt idx="111">
                  <c:v>2537.2884214852857</c:v>
                </c:pt>
                <c:pt idx="112">
                  <c:v>2552.3726030788675</c:v>
                </c:pt>
                <c:pt idx="113">
                  <c:v>2577.1470972151319</c:v>
                </c:pt>
                <c:pt idx="114">
                  <c:v>2623.0157291046758</c:v>
                </c:pt>
                <c:pt idx="115">
                  <c:v>2665.5958426038078</c:v>
                </c:pt>
                <c:pt idx="116">
                  <c:v>2619.7174853473143</c:v>
                </c:pt>
                <c:pt idx="117">
                  <c:v>2696.9695322672874</c:v>
                </c:pt>
                <c:pt idx="118">
                  <c:v>2708.7595951006542</c:v>
                </c:pt>
                <c:pt idx="119">
                  <c:v>2734.0281407428943</c:v>
                </c:pt>
                <c:pt idx="120">
                  <c:v>2695.2791682878783</c:v>
                </c:pt>
                <c:pt idx="121">
                  <c:v>2704.5844584781257</c:v>
                </c:pt>
                <c:pt idx="122">
                  <c:v>2703.1137482341801</c:v>
                </c:pt>
                <c:pt idx="123">
                  <c:v>2699.8871639505378</c:v>
                </c:pt>
                <c:pt idx="124">
                  <c:v>2684.6549683812336</c:v>
                </c:pt>
                <c:pt idx="125">
                  <c:v>2678.4852207044823</c:v>
                </c:pt>
                <c:pt idx="126">
                  <c:v>2718.0684609798059</c:v>
                </c:pt>
                <c:pt idx="127">
                  <c:v>2730.7062748455746</c:v>
                </c:pt>
                <c:pt idx="128">
                  <c:v>2716.6884502682606</c:v>
                </c:pt>
                <c:pt idx="129">
                  <c:v>2717.6153207543057</c:v>
                </c:pt>
                <c:pt idx="130">
                  <c:v>2755.917455817616</c:v>
                </c:pt>
                <c:pt idx="131">
                  <c:v>2746.7811795895846</c:v>
                </c:pt>
                <c:pt idx="132">
                  <c:v>2754.6272146752021</c:v>
                </c:pt>
                <c:pt idx="133">
                  <c:v>2846.6256250210381</c:v>
                </c:pt>
                <c:pt idx="134">
                  <c:v>2818.41989324311</c:v>
                </c:pt>
                <c:pt idx="135">
                  <c:v>2876.1738266390298</c:v>
                </c:pt>
                <c:pt idx="136">
                  <c:v>2799.6916033682282</c:v>
                </c:pt>
                <c:pt idx="137">
                  <c:v>2855.7756655511712</c:v>
                </c:pt>
                <c:pt idx="138">
                  <c:v>2830.3285442779625</c:v>
                </c:pt>
                <c:pt idx="139">
                  <c:v>2759.4997614664221</c:v>
                </c:pt>
                <c:pt idx="140">
                  <c:v>2699.9388800945503</c:v>
                </c:pt>
                <c:pt idx="141">
                  <c:v>2776.0298917354789</c:v>
                </c:pt>
                <c:pt idx="142">
                  <c:v>2782.6804028515912</c:v>
                </c:pt>
                <c:pt idx="143">
                  <c:v>2740.3881779788144</c:v>
                </c:pt>
                <c:pt idx="144">
                  <c:v>2686.7627766494584</c:v>
                </c:pt>
                <c:pt idx="145">
                  <c:v>2708.141003535537</c:v>
                </c:pt>
                <c:pt idx="146">
                  <c:v>2697.1724586468881</c:v>
                </c:pt>
                <c:pt idx="147">
                  <c:v>2674.4546419351332</c:v>
                </c:pt>
                <c:pt idx="148">
                  <c:v>2686.5410623391285</c:v>
                </c:pt>
                <c:pt idx="149">
                  <c:v>2669.7460485034203</c:v>
                </c:pt>
                <c:pt idx="150">
                  <c:v>2661.4735133870145</c:v>
                </c:pt>
                <c:pt idx="151">
                  <c:v>2612.5401564887529</c:v>
                </c:pt>
                <c:pt idx="152">
                  <c:v>2705.9761535861221</c:v>
                </c:pt>
                <c:pt idx="153">
                  <c:v>2635.2377874601066</c:v>
                </c:pt>
                <c:pt idx="154">
                  <c:v>2592.0349642032743</c:v>
                </c:pt>
                <c:pt idx="155">
                  <c:v>2572.2522448123336</c:v>
                </c:pt>
                <c:pt idx="156">
                  <c:v>2558.2460057649723</c:v>
                </c:pt>
                <c:pt idx="157">
                  <c:v>2506.147331011774</c:v>
                </c:pt>
                <c:pt idx="158">
                  <c:v>2419.4491827233915</c:v>
                </c:pt>
                <c:pt idx="159">
                  <c:v>2387.3419953461353</c:v>
                </c:pt>
                <c:pt idx="160">
                  <c:v>2419.3760642077327</c:v>
                </c:pt>
                <c:pt idx="161">
                  <c:v>2625.7312040993343</c:v>
                </c:pt>
                <c:pt idx="162">
                  <c:v>2666.6134526448736</c:v>
                </c:pt>
                <c:pt idx="163">
                  <c:v>2653.1144159417067</c:v>
                </c:pt>
                <c:pt idx="164">
                  <c:v>2630.060400756025</c:v>
                </c:pt>
                <c:pt idx="165">
                  <c:v>2623.1730209783891</c:v>
                </c:pt>
                <c:pt idx="166">
                  <c:v>2609.431449667994</c:v>
                </c:pt>
                <c:pt idx="167">
                  <c:v>2587.7455604798492</c:v>
                </c:pt>
                <c:pt idx="168">
                  <c:v>2592.9278454146365</c:v>
                </c:pt>
                <c:pt idx="169">
                  <c:v>2606.7600386873928</c:v>
                </c:pt>
                <c:pt idx="170">
                  <c:v>2576.01155262777</c:v>
                </c:pt>
                <c:pt idx="171">
                  <c:v>2568.8651862005286</c:v>
                </c:pt>
                <c:pt idx="172">
                  <c:v>2533.7380042224859</c:v>
                </c:pt>
                <c:pt idx="173">
                  <c:v>2495.7573234543056</c:v>
                </c:pt>
                <c:pt idx="174">
                  <c:v>2482.9200825655867</c:v>
                </c:pt>
                <c:pt idx="175">
                  <c:v>2509.5201564945928</c:v>
                </c:pt>
                <c:pt idx="176">
                  <c:v>2472.5005164397985</c:v>
                </c:pt>
                <c:pt idx="177">
                  <c:v>2499.6158319861597</c:v>
                </c:pt>
                <c:pt idx="178">
                  <c:v>2472.9024460602805</c:v>
                </c:pt>
                <c:pt idx="179">
                  <c:v>2445.0057134075969</c:v>
                </c:pt>
                <c:pt idx="180">
                  <c:v>2492.154344866236</c:v>
                </c:pt>
                <c:pt idx="181">
                  <c:v>2508.0739265902739</c:v>
                </c:pt>
                <c:pt idx="182">
                  <c:v>2485.4349761088397</c:v>
                </c:pt>
                <c:pt idx="183">
                  <c:v>2437.6854003374342</c:v>
                </c:pt>
                <c:pt idx="184">
                  <c:v>2439.8381205533533</c:v>
                </c:pt>
                <c:pt idx="185">
                  <c:v>2421.365108639031</c:v>
                </c:pt>
                <c:pt idx="186">
                  <c:v>2419.7853994908478</c:v>
                </c:pt>
                <c:pt idx="187">
                  <c:v>2545.7852284289447</c:v>
                </c:pt>
                <c:pt idx="188">
                  <c:v>2560.7199999999998</c:v>
                </c:pt>
                <c:pt idx="189">
                  <c:v>2681.17</c:v>
                </c:pt>
                <c:pt idx="190">
                  <c:v>2612.81</c:v>
                </c:pt>
                <c:pt idx="191">
                  <c:v>2422.4699999999998</c:v>
                </c:pt>
                <c:pt idx="192">
                  <c:v>2443.75</c:v>
                </c:pt>
                <c:pt idx="193">
                  <c:v>2453.19</c:v>
                </c:pt>
                <c:pt idx="194">
                  <c:v>2446.88</c:v>
                </c:pt>
                <c:pt idx="195">
                  <c:v>2550.66</c:v>
                </c:pt>
                <c:pt idx="196">
                  <c:v>2546.62</c:v>
                </c:pt>
                <c:pt idx="197">
                  <c:v>2631.79</c:v>
                </c:pt>
                <c:pt idx="198">
                  <c:v>2665.42</c:v>
                </c:pt>
                <c:pt idx="199">
                  <c:v>2624.99</c:v>
                </c:pt>
                <c:pt idx="200">
                  <c:v>2625.35</c:v>
                </c:pt>
                <c:pt idx="201">
                  <c:v>2630.13</c:v>
                </c:pt>
                <c:pt idx="202">
                  <c:v>2613.9499999999998</c:v>
                </c:pt>
                <c:pt idx="203">
                  <c:v>2539.61</c:v>
                </c:pt>
                <c:pt idx="204">
                  <c:v>2569.02</c:v>
                </c:pt>
                <c:pt idx="205">
                  <c:v>2535.52</c:v>
                </c:pt>
                <c:pt idx="206">
                  <c:v>2581.9899999999998</c:v>
                </c:pt>
                <c:pt idx="207">
                  <c:v>2613.37</c:v>
                </c:pt>
                <c:pt idx="208">
                  <c:v>2616.56</c:v>
                </c:pt>
                <c:pt idx="209">
                  <c:v>2640.83</c:v>
                </c:pt>
                <c:pt idx="210">
                  <c:v>2590.3200000000002</c:v>
                </c:pt>
                <c:pt idx="211">
                  <c:v>2556.2600000000002</c:v>
                </c:pt>
                <c:pt idx="212">
                  <c:v>2513.4899999999998</c:v>
                </c:pt>
                <c:pt idx="213">
                  <c:v>2513.77</c:v>
                </c:pt>
                <c:pt idx="214">
                  <c:v>2551.84</c:v>
                </c:pt>
                <c:pt idx="215">
                  <c:v>2535.31</c:v>
                </c:pt>
                <c:pt idx="216">
                  <c:v>2562.6999999999998</c:v>
                </c:pt>
                <c:pt idx="217">
                  <c:v>2566.5100000000002</c:v>
                </c:pt>
                <c:pt idx="218">
                  <c:v>2541.73</c:v>
                </c:pt>
                <c:pt idx="219">
                  <c:v>2523.11</c:v>
                </c:pt>
                <c:pt idx="220">
                  <c:v>2516.67</c:v>
                </c:pt>
                <c:pt idx="221">
                  <c:v>2508.8000000000002</c:v>
                </c:pt>
                <c:pt idx="222">
                  <c:v>2474.3200000000002</c:v>
                </c:pt>
                <c:pt idx="223">
                  <c:v>2428.8200000000002</c:v>
                </c:pt>
                <c:pt idx="224">
                  <c:v>2421.15</c:v>
                </c:pt>
                <c:pt idx="225">
                  <c:v>2393.67</c:v>
                </c:pt>
                <c:pt idx="226">
                  <c:v>2415.0500000000002</c:v>
                </c:pt>
                <c:pt idx="227">
                  <c:v>2491.37</c:v>
                </c:pt>
                <c:pt idx="228">
                  <c:v>2503.84</c:v>
                </c:pt>
                <c:pt idx="229">
                  <c:v>2483.37</c:v>
                </c:pt>
                <c:pt idx="230">
                  <c:v>2502.4899999999998</c:v>
                </c:pt>
                <c:pt idx="231">
                  <c:v>2567.35</c:v>
                </c:pt>
                <c:pt idx="232">
                  <c:v>2559.02</c:v>
                </c:pt>
                <c:pt idx="233">
                  <c:v>2512.29</c:v>
                </c:pt>
                <c:pt idx="234">
                  <c:v>2478.65</c:v>
                </c:pt>
                <c:pt idx="235">
                  <c:v>2476.81</c:v>
                </c:pt>
                <c:pt idx="236">
                  <c:v>2517.71</c:v>
                </c:pt>
                <c:pt idx="237">
                  <c:v>2540.9299999999998</c:v>
                </c:pt>
                <c:pt idx="238">
                  <c:v>2546.9899999999998</c:v>
                </c:pt>
                <c:pt idx="239">
                  <c:v>2483.9699999999998</c:v>
                </c:pt>
                <c:pt idx="240">
                  <c:v>2528.34</c:v>
                </c:pt>
                <c:pt idx="241">
                  <c:v>2608.4</c:v>
                </c:pt>
                <c:pt idx="242">
                  <c:v>2604.2399999999998</c:v>
                </c:pt>
                <c:pt idx="243">
                  <c:v>2631.14</c:v>
                </c:pt>
                <c:pt idx="244">
                  <c:v>2632.27</c:v>
                </c:pt>
                <c:pt idx="245">
                  <c:v>2587.84</c:v>
                </c:pt>
                <c:pt idx="246">
                  <c:v>2608.21</c:v>
                </c:pt>
                <c:pt idx="247">
                  <c:v>2529.98</c:v>
                </c:pt>
                <c:pt idx="248">
                  <c:v>2596.08</c:v>
                </c:pt>
                <c:pt idx="249">
                  <c:v>2637.02</c:v>
                </c:pt>
                <c:pt idx="250">
                  <c:v>2640.15</c:v>
                </c:pt>
                <c:pt idx="251">
                  <c:v>2600.12</c:v>
                </c:pt>
                <c:pt idx="252">
                  <c:v>2587.9</c:v>
                </c:pt>
                <c:pt idx="253">
                  <c:v>2624.95</c:v>
                </c:pt>
                <c:pt idx="254">
                  <c:v>2640.19</c:v>
                </c:pt>
                <c:pt idx="255">
                  <c:v>2676.91</c:v>
                </c:pt>
                <c:pt idx="256">
                  <c:v>2680.48</c:v>
                </c:pt>
                <c:pt idx="257">
                  <c:v>2740.6</c:v>
                </c:pt>
                <c:pt idx="258">
                  <c:v>2675.15</c:v>
                </c:pt>
                <c:pt idx="259">
                  <c:v>2650.86</c:v>
                </c:pt>
                <c:pt idx="260">
                  <c:v>2609.12</c:v>
                </c:pt>
                <c:pt idx="261">
                  <c:v>2607.29</c:v>
                </c:pt>
                <c:pt idx="262">
                  <c:v>2518.0100000000002</c:v>
                </c:pt>
                <c:pt idx="263">
                  <c:v>2582.2399999999998</c:v>
                </c:pt>
                <c:pt idx="264">
                  <c:v>2591.71</c:v>
                </c:pt>
                <c:pt idx="265">
                  <c:v>2610.5100000000002</c:v>
                </c:pt>
                <c:pt idx="266">
                  <c:v>2596.34</c:v>
                </c:pt>
                <c:pt idx="267">
                  <c:v>2611.59</c:v>
                </c:pt>
                <c:pt idx="268">
                  <c:v>2599.54</c:v>
                </c:pt>
                <c:pt idx="269">
                  <c:v>2625.54</c:v>
                </c:pt>
                <c:pt idx="270">
                  <c:v>2627.62</c:v>
                </c:pt>
                <c:pt idx="271">
                  <c:v>2635.19</c:v>
                </c:pt>
                <c:pt idx="272">
                  <c:v>2640.02</c:v>
                </c:pt>
                <c:pt idx="273">
                  <c:v>2545.5700000000002</c:v>
                </c:pt>
                <c:pt idx="274">
                  <c:v>2544.4299999999998</c:v>
                </c:pt>
                <c:pt idx="275">
                  <c:v>2577.73</c:v>
                </c:pt>
                <c:pt idx="276">
                  <c:v>2578.98</c:v>
                </c:pt>
                <c:pt idx="277">
                  <c:v>2625.55</c:v>
                </c:pt>
                <c:pt idx="278">
                  <c:v>2625.96</c:v>
                </c:pt>
                <c:pt idx="279">
                  <c:v>2647.5</c:v>
                </c:pt>
                <c:pt idx="280">
                  <c:v>2657.52</c:v>
                </c:pt>
                <c:pt idx="281">
                  <c:v>2710.64</c:v>
                </c:pt>
                <c:pt idx="282">
                  <c:v>2725.3</c:v>
                </c:pt>
                <c:pt idx="283">
                  <c:v>2794.59</c:v>
                </c:pt>
                <c:pt idx="284">
                  <c:v>2858.11</c:v>
                </c:pt>
                <c:pt idx="285">
                  <c:v>2755.16</c:v>
                </c:pt>
                <c:pt idx="286">
                  <c:v>2768.41</c:v>
                </c:pt>
                <c:pt idx="287">
                  <c:v>2774.85</c:v>
                </c:pt>
                <c:pt idx="288">
                  <c:v>2759.35</c:v>
                </c:pt>
                <c:pt idx="289">
                  <c:v>2735.09</c:v>
                </c:pt>
                <c:pt idx="290">
                  <c:v>2701.84</c:v>
                </c:pt>
                <c:pt idx="291">
                  <c:v>2671.02</c:v>
                </c:pt>
                <c:pt idx="292">
                  <c:v>2665.31</c:v>
                </c:pt>
                <c:pt idx="293">
                  <c:v>2695.18</c:v>
                </c:pt>
                <c:pt idx="294">
                  <c:v>2713.5</c:v>
                </c:pt>
                <c:pt idx="295">
                  <c:v>2678.64</c:v>
                </c:pt>
                <c:pt idx="296">
                  <c:v>2700.3</c:v>
                </c:pt>
                <c:pt idx="297">
                  <c:v>2724.32</c:v>
                </c:pt>
                <c:pt idx="298">
                  <c:v>2724.09</c:v>
                </c:pt>
                <c:pt idx="299">
                  <c:v>2743.6</c:v>
                </c:pt>
                <c:pt idx="300">
                  <c:v>2691.62</c:v>
                </c:pt>
                <c:pt idx="301">
                  <c:v>2671.32</c:v>
                </c:pt>
                <c:pt idx="302">
                  <c:v>2668.17</c:v>
                </c:pt>
                <c:pt idx="303">
                  <c:v>2606.66</c:v>
                </c:pt>
                <c:pt idx="304">
                  <c:v>2614.4</c:v>
                </c:pt>
                <c:pt idx="305">
                  <c:v>2643.61</c:v>
                </c:pt>
                <c:pt idx="306">
                  <c:v>2605.02</c:v>
                </c:pt>
                <c:pt idx="307">
                  <c:v>2593.83</c:v>
                </c:pt>
                <c:pt idx="308">
                  <c:v>2587.42</c:v>
                </c:pt>
                <c:pt idx="309">
                  <c:v>2567.1</c:v>
                </c:pt>
                <c:pt idx="310">
                  <c:v>2597.46</c:v>
                </c:pt>
                <c:pt idx="311">
                  <c:v>2615.4499999999998</c:v>
                </c:pt>
                <c:pt idx="312">
                  <c:v>2594.2399999999998</c:v>
                </c:pt>
                <c:pt idx="313">
                  <c:v>2571.7399999999998</c:v>
                </c:pt>
                <c:pt idx="314">
                  <c:v>2585.9499999999998</c:v>
                </c:pt>
                <c:pt idx="315">
                  <c:v>2611.39</c:v>
                </c:pt>
                <c:pt idx="316">
                  <c:v>2610.7399999999998</c:v>
                </c:pt>
                <c:pt idx="317">
                  <c:v>2613.5500000000002</c:v>
                </c:pt>
                <c:pt idx="318">
                  <c:v>2654.29</c:v>
                </c:pt>
                <c:pt idx="319">
                  <c:v>2636.87</c:v>
                </c:pt>
                <c:pt idx="320">
                  <c:v>2624.31</c:v>
                </c:pt>
                <c:pt idx="321">
                  <c:v>2604.8200000000002</c:v>
                </c:pt>
                <c:pt idx="322">
                  <c:v>2607.85</c:v>
                </c:pt>
                <c:pt idx="323">
                  <c:v>2644.26</c:v>
                </c:pt>
                <c:pt idx="324">
                  <c:v>2633.37</c:v>
                </c:pt>
                <c:pt idx="325">
                  <c:v>2638.92</c:v>
                </c:pt>
                <c:pt idx="326">
                  <c:v>2654.4</c:v>
                </c:pt>
                <c:pt idx="327">
                  <c:v>2638.4</c:v>
                </c:pt>
                <c:pt idx="328">
                  <c:v>2619.66</c:v>
                </c:pt>
                <c:pt idx="329">
                  <c:v>2618.73</c:v>
                </c:pt>
                <c:pt idx="330">
                  <c:v>2588.5100000000002</c:v>
                </c:pt>
                <c:pt idx="331">
                  <c:v>2583.25</c:v>
                </c:pt>
                <c:pt idx="332">
                  <c:v>2607.1</c:v>
                </c:pt>
                <c:pt idx="333">
                  <c:v>2608.7399999999998</c:v>
                </c:pt>
                <c:pt idx="334">
                  <c:v>2604.5100000000002</c:v>
                </c:pt>
                <c:pt idx="335">
                  <c:v>2622.34</c:v>
                </c:pt>
                <c:pt idx="336">
                  <c:v>2646</c:v>
                </c:pt>
                <c:pt idx="337">
                  <c:v>2655.86</c:v>
                </c:pt>
                <c:pt idx="338">
                  <c:v>2681.19</c:v>
                </c:pt>
                <c:pt idx="339">
                  <c:v>2686.37</c:v>
                </c:pt>
                <c:pt idx="340">
                  <c:v>2717.49</c:v>
                </c:pt>
                <c:pt idx="341">
                  <c:v>2722.78</c:v>
                </c:pt>
                <c:pt idx="342">
                  <c:v>2750.54</c:v>
                </c:pt>
                <c:pt idx="343">
                  <c:v>2768.32</c:v>
                </c:pt>
                <c:pt idx="344">
                  <c:v>2762.83</c:v>
                </c:pt>
                <c:pt idx="345">
                  <c:v>2766.84</c:v>
                </c:pt>
                <c:pt idx="346">
                  <c:v>2722.93</c:v>
                </c:pt>
                <c:pt idx="347">
                  <c:v>2706.93</c:v>
                </c:pt>
                <c:pt idx="348">
                  <c:v>2708.9</c:v>
                </c:pt>
                <c:pt idx="349">
                  <c:v>2669.97</c:v>
                </c:pt>
                <c:pt idx="350">
                  <c:v>2668.79</c:v>
                </c:pt>
                <c:pt idx="351">
                  <c:v>2654.89</c:v>
                </c:pt>
                <c:pt idx="352">
                  <c:v>2660.03</c:v>
                </c:pt>
                <c:pt idx="353">
                  <c:v>2692.87</c:v>
                </c:pt>
                <c:pt idx="354">
                  <c:v>2663.16</c:v>
                </c:pt>
                <c:pt idx="355">
                  <c:v>2675.69</c:v>
                </c:pt>
                <c:pt idx="356">
                  <c:v>2688.12</c:v>
                </c:pt>
                <c:pt idx="357">
                  <c:v>2657.31</c:v>
                </c:pt>
                <c:pt idx="358">
                  <c:v>2636.89</c:v>
                </c:pt>
                <c:pt idx="359">
                  <c:v>2693.79</c:v>
                </c:pt>
                <c:pt idx="360">
                  <c:v>2681.89</c:v>
                </c:pt>
                <c:pt idx="361">
                  <c:v>2688.61</c:v>
                </c:pt>
                <c:pt idx="362">
                  <c:v>2665.38</c:v>
                </c:pt>
                <c:pt idx="363">
                  <c:v>2630.66</c:v>
                </c:pt>
                <c:pt idx="364">
                  <c:v>2619.56</c:v>
                </c:pt>
                <c:pt idx="365">
                  <c:v>2628.07</c:v>
                </c:pt>
                <c:pt idx="366">
                  <c:v>2686.14</c:v>
                </c:pt>
                <c:pt idx="367">
                  <c:v>2641.41</c:v>
                </c:pt>
                <c:pt idx="368">
                  <c:v>2594.42</c:v>
                </c:pt>
                <c:pt idx="369">
                  <c:v>2617.11</c:v>
                </c:pt>
                <c:pt idx="370">
                  <c:v>2625.4</c:v>
                </c:pt>
                <c:pt idx="371">
                  <c:v>2675.85</c:v>
                </c:pt>
                <c:pt idx="372">
                  <c:v>2613.7600000000002</c:v>
                </c:pt>
                <c:pt idx="373">
                  <c:v>2603.35</c:v>
                </c:pt>
                <c:pt idx="374">
                  <c:v>2598.0300000000002</c:v>
                </c:pt>
                <c:pt idx="375">
                  <c:v>2630.62</c:v>
                </c:pt>
                <c:pt idx="376">
                  <c:v>2479.15</c:v>
                </c:pt>
                <c:pt idx="377">
                  <c:v>2424.85</c:v>
                </c:pt>
                <c:pt idx="378">
                  <c:v>2374</c:v>
                </c:pt>
                <c:pt idx="379">
                  <c:v>2411.14</c:v>
                </c:pt>
                <c:pt idx="380">
                  <c:v>2407.79</c:v>
                </c:pt>
                <c:pt idx="381">
                  <c:v>2421</c:v>
                </c:pt>
                <c:pt idx="382">
                  <c:v>2457.09</c:v>
                </c:pt>
                <c:pt idx="383">
                  <c:v>2426.0300000000002</c:v>
                </c:pt>
                <c:pt idx="384">
                  <c:v>2419.73</c:v>
                </c:pt>
                <c:pt idx="385">
                  <c:v>2400.6799999999998</c:v>
                </c:pt>
                <c:pt idx="386">
                  <c:v>2392.04</c:v>
                </c:pt>
                <c:pt idx="387">
                  <c:v>2384.38</c:v>
                </c:pt>
                <c:pt idx="388">
                  <c:v>2366.0300000000002</c:v>
                </c:pt>
                <c:pt idx="389">
                  <c:v>2354.16</c:v>
                </c:pt>
                <c:pt idx="390">
                  <c:v>2350.84</c:v>
                </c:pt>
                <c:pt idx="391">
                  <c:v>2357.7399999999998</c:v>
                </c:pt>
                <c:pt idx="392">
                  <c:v>2288.38</c:v>
                </c:pt>
                <c:pt idx="393">
                  <c:v>2335.89</c:v>
                </c:pt>
                <c:pt idx="394">
                  <c:v>2335.6799999999998</c:v>
                </c:pt>
                <c:pt idx="395">
                  <c:v>2348.81</c:v>
                </c:pt>
                <c:pt idx="396">
                  <c:v>2317.3000000000002</c:v>
                </c:pt>
                <c:pt idx="397">
                  <c:v>2283.9699999999998</c:v>
                </c:pt>
                <c:pt idx="398">
                  <c:v>2276.23</c:v>
                </c:pt>
                <c:pt idx="399">
                  <c:v>2324.29</c:v>
                </c:pt>
                <c:pt idx="400">
                  <c:v>2252.2800000000002</c:v>
                </c:pt>
                <c:pt idx="401">
                  <c:v>2196.31</c:v>
                </c:pt>
                <c:pt idx="402">
                  <c:v>2200.17</c:v>
                </c:pt>
                <c:pt idx="403">
                  <c:v>2196.37</c:v>
                </c:pt>
                <c:pt idx="404">
                  <c:v>2170.64</c:v>
                </c:pt>
                <c:pt idx="405">
                  <c:v>2164.41</c:v>
                </c:pt>
                <c:pt idx="406">
                  <c:v>2122.9699999999998</c:v>
                </c:pt>
                <c:pt idx="407">
                  <c:v>2109.98</c:v>
                </c:pt>
                <c:pt idx="408">
                  <c:v>2109.94</c:v>
                </c:pt>
                <c:pt idx="409">
                  <c:v>2048.5100000000002</c:v>
                </c:pt>
                <c:pt idx="410">
                  <c:v>2054.9299999999998</c:v>
                </c:pt>
                <c:pt idx="411">
                  <c:v>2088.6</c:v>
                </c:pt>
                <c:pt idx="412">
                  <c:v>2037.9</c:v>
                </c:pt>
                <c:pt idx="413">
                  <c:v>2013.3</c:v>
                </c:pt>
                <c:pt idx="414">
                  <c:v>1978.6</c:v>
                </c:pt>
                <c:pt idx="415">
                  <c:v>1996.3</c:v>
                </c:pt>
                <c:pt idx="416">
                  <c:v>1943.09</c:v>
                </c:pt>
                <c:pt idx="417">
                  <c:v>1951.66</c:v>
                </c:pt>
                <c:pt idx="418">
                  <c:v>1910.51</c:v>
                </c:pt>
                <c:pt idx="419">
                  <c:v>1899.95</c:v>
                </c:pt>
                <c:pt idx="420">
                  <c:v>1866.77</c:v>
                </c:pt>
                <c:pt idx="421">
                  <c:v>1782.8</c:v>
                </c:pt>
                <c:pt idx="422">
                  <c:v>1731.95</c:v>
                </c:pt>
                <c:pt idx="423">
                  <c:v>1682.91</c:v>
                </c:pt>
                <c:pt idx="424">
                  <c:v>1709.72</c:v>
                </c:pt>
                <c:pt idx="425">
                  <c:v>1690.9</c:v>
                </c:pt>
                <c:pt idx="426">
                  <c:v>1588.18</c:v>
                </c:pt>
                <c:pt idx="427">
                  <c:v>1556.11</c:v>
                </c:pt>
                <c:pt idx="428">
                  <c:v>1533.62</c:v>
                </c:pt>
                <c:pt idx="429">
                  <c:v>1617.85</c:v>
                </c:pt>
                <c:pt idx="430">
                  <c:v>1596.84</c:v>
                </c:pt>
                <c:pt idx="431">
                  <c:v>1587.55</c:v>
                </c:pt>
                <c:pt idx="432">
                  <c:v>1590.88</c:v>
                </c:pt>
                <c:pt idx="433">
                  <c:v>1604.02</c:v>
                </c:pt>
                <c:pt idx="434">
                  <c:v>1539.86</c:v>
                </c:pt>
                <c:pt idx="435">
                  <c:v>1511</c:v>
                </c:pt>
                <c:pt idx="436">
                  <c:v>1426.19</c:v>
                </c:pt>
                <c:pt idx="437">
                  <c:v>1440.75</c:v>
                </c:pt>
                <c:pt idx="438">
                  <c:v>1390.17</c:v>
                </c:pt>
                <c:pt idx="439">
                  <c:v>1394.21</c:v>
                </c:pt>
                <c:pt idx="440">
                  <c:v>1262.17</c:v>
                </c:pt>
                <c:pt idx="441">
                  <c:v>1193.6400000000001</c:v>
                </c:pt>
                <c:pt idx="442">
                  <c:v>1048.99</c:v>
                </c:pt>
                <c:pt idx="443">
                  <c:v>1117.93</c:v>
                </c:pt>
                <c:pt idx="444">
                  <c:v>1044.6300000000001</c:v>
                </c:pt>
                <c:pt idx="445">
                  <c:v>1029.51</c:v>
                </c:pt>
                <c:pt idx="446">
                  <c:v>1087.74</c:v>
                </c:pt>
                <c:pt idx="447">
                  <c:v>1027.52</c:v>
                </c:pt>
                <c:pt idx="448">
                  <c:v>930.82</c:v>
                </c:pt>
                <c:pt idx="449">
                  <c:v>912.69</c:v>
                </c:pt>
                <c:pt idx="450">
                  <c:v>907.98</c:v>
                </c:pt>
                <c:pt idx="451">
                  <c:v>885.04</c:v>
                </c:pt>
                <c:pt idx="452">
                  <c:v>881.94</c:v>
                </c:pt>
                <c:pt idx="453">
                  <c:v>851.85</c:v>
                </c:pt>
                <c:pt idx="454">
                  <c:v>827.76</c:v>
                </c:pt>
                <c:pt idx="455">
                  <c:v>797.52</c:v>
                </c:pt>
                <c:pt idx="456">
                  <c:v>867.1</c:v>
                </c:pt>
                <c:pt idx="457">
                  <c:v>951.2</c:v>
                </c:pt>
                <c:pt idx="458">
                  <c:v>971.83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A8-402D-864C-93EDA8D86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103588239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7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in val="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88239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4"/>
        <c:crossesAt val="500"/>
        <c:auto val="1"/>
        <c:lblOffset val="100"/>
        <c:baseTimeUnit val="days"/>
      </c:dateAx>
      <c:valAx>
        <c:axId val="4"/>
        <c:scaling>
          <c:orientation val="minMax"/>
          <c:min val="50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039744653592282E-2"/>
          <c:y val="4.9342184515998463E-2"/>
          <c:w val="0.87712746367654892"/>
          <c:h val="0.4309217447730532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3.2.5'!$C$5</c:f>
              <c:strCache>
                <c:ptCount val="1"/>
                <c:pt idx="0">
                  <c:v>АО "Народный Банк Казахстана"-USD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3.2.5'!$B$6:$B$324</c:f>
              <c:numCache>
                <c:formatCode>m/d/yyyy</c:formatCode>
                <c:ptCount val="319"/>
                <c:pt idx="0">
                  <c:v>39295</c:v>
                </c:pt>
                <c:pt idx="1">
                  <c:v>39296</c:v>
                </c:pt>
                <c:pt idx="2">
                  <c:v>39297</c:v>
                </c:pt>
                <c:pt idx="3">
                  <c:v>39300</c:v>
                </c:pt>
                <c:pt idx="4">
                  <c:v>39301</c:v>
                </c:pt>
                <c:pt idx="5">
                  <c:v>39302</c:v>
                </c:pt>
                <c:pt idx="6">
                  <c:v>39303</c:v>
                </c:pt>
                <c:pt idx="7">
                  <c:v>39304</c:v>
                </c:pt>
                <c:pt idx="8">
                  <c:v>39307</c:v>
                </c:pt>
                <c:pt idx="9">
                  <c:v>39308</c:v>
                </c:pt>
                <c:pt idx="10">
                  <c:v>39309</c:v>
                </c:pt>
                <c:pt idx="11">
                  <c:v>39310</c:v>
                </c:pt>
                <c:pt idx="12">
                  <c:v>39311</c:v>
                </c:pt>
                <c:pt idx="13">
                  <c:v>39314</c:v>
                </c:pt>
                <c:pt idx="14">
                  <c:v>39315</c:v>
                </c:pt>
                <c:pt idx="15">
                  <c:v>39316</c:v>
                </c:pt>
                <c:pt idx="16">
                  <c:v>39317</c:v>
                </c:pt>
                <c:pt idx="17">
                  <c:v>39318</c:v>
                </c:pt>
                <c:pt idx="18">
                  <c:v>39322</c:v>
                </c:pt>
                <c:pt idx="19">
                  <c:v>39323</c:v>
                </c:pt>
                <c:pt idx="20">
                  <c:v>39324</c:v>
                </c:pt>
                <c:pt idx="21">
                  <c:v>39325</c:v>
                </c:pt>
                <c:pt idx="22">
                  <c:v>39328</c:v>
                </c:pt>
                <c:pt idx="23">
                  <c:v>39329</c:v>
                </c:pt>
                <c:pt idx="24">
                  <c:v>39330</c:v>
                </c:pt>
                <c:pt idx="25">
                  <c:v>39331</c:v>
                </c:pt>
                <c:pt idx="26">
                  <c:v>39332</c:v>
                </c:pt>
                <c:pt idx="27">
                  <c:v>39335</c:v>
                </c:pt>
                <c:pt idx="28">
                  <c:v>39336</c:v>
                </c:pt>
                <c:pt idx="29">
                  <c:v>39337</c:v>
                </c:pt>
                <c:pt idx="30">
                  <c:v>39338</c:v>
                </c:pt>
                <c:pt idx="31">
                  <c:v>39339</c:v>
                </c:pt>
                <c:pt idx="32">
                  <c:v>39342</c:v>
                </c:pt>
                <c:pt idx="33">
                  <c:v>39343</c:v>
                </c:pt>
                <c:pt idx="34">
                  <c:v>39344</c:v>
                </c:pt>
                <c:pt idx="35">
                  <c:v>39345</c:v>
                </c:pt>
                <c:pt idx="36">
                  <c:v>39346</c:v>
                </c:pt>
                <c:pt idx="37">
                  <c:v>39349</c:v>
                </c:pt>
                <c:pt idx="38">
                  <c:v>39350</c:v>
                </c:pt>
                <c:pt idx="39">
                  <c:v>39351</c:v>
                </c:pt>
                <c:pt idx="40">
                  <c:v>39352</c:v>
                </c:pt>
                <c:pt idx="41">
                  <c:v>39353</c:v>
                </c:pt>
                <c:pt idx="42">
                  <c:v>39356</c:v>
                </c:pt>
                <c:pt idx="43">
                  <c:v>39357</c:v>
                </c:pt>
                <c:pt idx="44">
                  <c:v>39358</c:v>
                </c:pt>
                <c:pt idx="45">
                  <c:v>39359</c:v>
                </c:pt>
                <c:pt idx="46">
                  <c:v>39360</c:v>
                </c:pt>
                <c:pt idx="47">
                  <c:v>39363</c:v>
                </c:pt>
                <c:pt idx="48">
                  <c:v>39364</c:v>
                </c:pt>
                <c:pt idx="49">
                  <c:v>39365</c:v>
                </c:pt>
                <c:pt idx="50">
                  <c:v>39366</c:v>
                </c:pt>
                <c:pt idx="51">
                  <c:v>39367</c:v>
                </c:pt>
                <c:pt idx="52">
                  <c:v>39370</c:v>
                </c:pt>
                <c:pt idx="53">
                  <c:v>39371</c:v>
                </c:pt>
                <c:pt idx="54">
                  <c:v>39372</c:v>
                </c:pt>
                <c:pt idx="55">
                  <c:v>39373</c:v>
                </c:pt>
                <c:pt idx="56">
                  <c:v>39374</c:v>
                </c:pt>
                <c:pt idx="57">
                  <c:v>39377</c:v>
                </c:pt>
                <c:pt idx="58">
                  <c:v>39378</c:v>
                </c:pt>
                <c:pt idx="59">
                  <c:v>39379</c:v>
                </c:pt>
                <c:pt idx="60">
                  <c:v>39380</c:v>
                </c:pt>
                <c:pt idx="61">
                  <c:v>39381</c:v>
                </c:pt>
                <c:pt idx="62">
                  <c:v>39384</c:v>
                </c:pt>
                <c:pt idx="63">
                  <c:v>39385</c:v>
                </c:pt>
                <c:pt idx="64">
                  <c:v>39386</c:v>
                </c:pt>
                <c:pt idx="65">
                  <c:v>39387</c:v>
                </c:pt>
                <c:pt idx="66">
                  <c:v>39388</c:v>
                </c:pt>
                <c:pt idx="67">
                  <c:v>39391</c:v>
                </c:pt>
                <c:pt idx="68">
                  <c:v>39392</c:v>
                </c:pt>
                <c:pt idx="69">
                  <c:v>39393</c:v>
                </c:pt>
                <c:pt idx="70">
                  <c:v>39394</c:v>
                </c:pt>
                <c:pt idx="71">
                  <c:v>39395</c:v>
                </c:pt>
                <c:pt idx="72">
                  <c:v>39398</c:v>
                </c:pt>
                <c:pt idx="73">
                  <c:v>39399</c:v>
                </c:pt>
                <c:pt idx="74">
                  <c:v>39400</c:v>
                </c:pt>
                <c:pt idx="75">
                  <c:v>39401</c:v>
                </c:pt>
                <c:pt idx="76">
                  <c:v>39402</c:v>
                </c:pt>
                <c:pt idx="77">
                  <c:v>39405</c:v>
                </c:pt>
                <c:pt idx="78">
                  <c:v>39406</c:v>
                </c:pt>
                <c:pt idx="79">
                  <c:v>39407</c:v>
                </c:pt>
                <c:pt idx="80">
                  <c:v>39408</c:v>
                </c:pt>
                <c:pt idx="81">
                  <c:v>39409</c:v>
                </c:pt>
                <c:pt idx="82">
                  <c:v>39412</c:v>
                </c:pt>
                <c:pt idx="83">
                  <c:v>39413</c:v>
                </c:pt>
                <c:pt idx="84">
                  <c:v>39414</c:v>
                </c:pt>
                <c:pt idx="85">
                  <c:v>39415</c:v>
                </c:pt>
                <c:pt idx="86">
                  <c:v>39416</c:v>
                </c:pt>
                <c:pt idx="87">
                  <c:v>39419</c:v>
                </c:pt>
                <c:pt idx="88">
                  <c:v>39420</c:v>
                </c:pt>
                <c:pt idx="89">
                  <c:v>39421</c:v>
                </c:pt>
                <c:pt idx="90">
                  <c:v>39422</c:v>
                </c:pt>
                <c:pt idx="91">
                  <c:v>39423</c:v>
                </c:pt>
                <c:pt idx="92">
                  <c:v>39426</c:v>
                </c:pt>
                <c:pt idx="93">
                  <c:v>39427</c:v>
                </c:pt>
                <c:pt idx="94">
                  <c:v>39428</c:v>
                </c:pt>
                <c:pt idx="95">
                  <c:v>39429</c:v>
                </c:pt>
                <c:pt idx="96">
                  <c:v>39430</c:v>
                </c:pt>
                <c:pt idx="97">
                  <c:v>39433</c:v>
                </c:pt>
                <c:pt idx="98">
                  <c:v>39434</c:v>
                </c:pt>
                <c:pt idx="99">
                  <c:v>39435</c:v>
                </c:pt>
                <c:pt idx="100">
                  <c:v>39436</c:v>
                </c:pt>
                <c:pt idx="101">
                  <c:v>39437</c:v>
                </c:pt>
                <c:pt idx="102">
                  <c:v>39440</c:v>
                </c:pt>
                <c:pt idx="103">
                  <c:v>39443</c:v>
                </c:pt>
                <c:pt idx="104">
                  <c:v>39444</c:v>
                </c:pt>
                <c:pt idx="105">
                  <c:v>39447</c:v>
                </c:pt>
                <c:pt idx="106">
                  <c:v>39449</c:v>
                </c:pt>
                <c:pt idx="107">
                  <c:v>39450</c:v>
                </c:pt>
                <c:pt idx="108">
                  <c:v>39451</c:v>
                </c:pt>
                <c:pt idx="109">
                  <c:v>39454</c:v>
                </c:pt>
                <c:pt idx="110">
                  <c:v>39455</c:v>
                </c:pt>
                <c:pt idx="111">
                  <c:v>39456</c:v>
                </c:pt>
                <c:pt idx="112">
                  <c:v>39457</c:v>
                </c:pt>
                <c:pt idx="113">
                  <c:v>39458</c:v>
                </c:pt>
                <c:pt idx="114">
                  <c:v>39461</c:v>
                </c:pt>
                <c:pt idx="115">
                  <c:v>39462</c:v>
                </c:pt>
                <c:pt idx="116">
                  <c:v>39463</c:v>
                </c:pt>
                <c:pt idx="117">
                  <c:v>39464</c:v>
                </c:pt>
                <c:pt idx="118">
                  <c:v>39465</c:v>
                </c:pt>
                <c:pt idx="119">
                  <c:v>39468</c:v>
                </c:pt>
                <c:pt idx="120">
                  <c:v>39469</c:v>
                </c:pt>
                <c:pt idx="121">
                  <c:v>39470</c:v>
                </c:pt>
                <c:pt idx="122">
                  <c:v>39471</c:v>
                </c:pt>
                <c:pt idx="123">
                  <c:v>39472</c:v>
                </c:pt>
                <c:pt idx="124">
                  <c:v>39475</c:v>
                </c:pt>
                <c:pt idx="125">
                  <c:v>39476</c:v>
                </c:pt>
                <c:pt idx="126">
                  <c:v>39477</c:v>
                </c:pt>
                <c:pt idx="127">
                  <c:v>39478</c:v>
                </c:pt>
                <c:pt idx="128">
                  <c:v>39479</c:v>
                </c:pt>
                <c:pt idx="129">
                  <c:v>39482</c:v>
                </c:pt>
                <c:pt idx="130">
                  <c:v>39483</c:v>
                </c:pt>
                <c:pt idx="131">
                  <c:v>39484</c:v>
                </c:pt>
                <c:pt idx="132">
                  <c:v>39485</c:v>
                </c:pt>
                <c:pt idx="133">
                  <c:v>39486</c:v>
                </c:pt>
                <c:pt idx="134">
                  <c:v>39489</c:v>
                </c:pt>
                <c:pt idx="135">
                  <c:v>39490</c:v>
                </c:pt>
                <c:pt idx="136">
                  <c:v>39491</c:v>
                </c:pt>
                <c:pt idx="137">
                  <c:v>39492</c:v>
                </c:pt>
                <c:pt idx="138">
                  <c:v>39493</c:v>
                </c:pt>
                <c:pt idx="139">
                  <c:v>39496</c:v>
                </c:pt>
                <c:pt idx="140">
                  <c:v>39497</c:v>
                </c:pt>
                <c:pt idx="141">
                  <c:v>39498</c:v>
                </c:pt>
                <c:pt idx="142">
                  <c:v>39499</c:v>
                </c:pt>
                <c:pt idx="143">
                  <c:v>39500</c:v>
                </c:pt>
                <c:pt idx="144">
                  <c:v>39503</c:v>
                </c:pt>
                <c:pt idx="145">
                  <c:v>39504</c:v>
                </c:pt>
                <c:pt idx="146">
                  <c:v>39505</c:v>
                </c:pt>
                <c:pt idx="147">
                  <c:v>39506</c:v>
                </c:pt>
                <c:pt idx="148">
                  <c:v>39507</c:v>
                </c:pt>
                <c:pt idx="149">
                  <c:v>39510</c:v>
                </c:pt>
                <c:pt idx="150">
                  <c:v>39511</c:v>
                </c:pt>
                <c:pt idx="151">
                  <c:v>39512</c:v>
                </c:pt>
                <c:pt idx="152">
                  <c:v>39513</c:v>
                </c:pt>
                <c:pt idx="153">
                  <c:v>39514</c:v>
                </c:pt>
                <c:pt idx="154">
                  <c:v>39517</c:v>
                </c:pt>
                <c:pt idx="155">
                  <c:v>39518</c:v>
                </c:pt>
                <c:pt idx="156">
                  <c:v>39519</c:v>
                </c:pt>
                <c:pt idx="157">
                  <c:v>39520</c:v>
                </c:pt>
                <c:pt idx="158">
                  <c:v>39521</c:v>
                </c:pt>
                <c:pt idx="159">
                  <c:v>39524</c:v>
                </c:pt>
                <c:pt idx="160">
                  <c:v>39525</c:v>
                </c:pt>
                <c:pt idx="161">
                  <c:v>39526</c:v>
                </c:pt>
                <c:pt idx="162">
                  <c:v>39527</c:v>
                </c:pt>
                <c:pt idx="163">
                  <c:v>39532</c:v>
                </c:pt>
                <c:pt idx="164">
                  <c:v>39533</c:v>
                </c:pt>
                <c:pt idx="165">
                  <c:v>39534</c:v>
                </c:pt>
                <c:pt idx="166">
                  <c:v>39535</c:v>
                </c:pt>
                <c:pt idx="167">
                  <c:v>39538</c:v>
                </c:pt>
                <c:pt idx="168">
                  <c:v>39539</c:v>
                </c:pt>
                <c:pt idx="169">
                  <c:v>39540</c:v>
                </c:pt>
                <c:pt idx="170">
                  <c:v>39541</c:v>
                </c:pt>
                <c:pt idx="171">
                  <c:v>39542</c:v>
                </c:pt>
                <c:pt idx="172">
                  <c:v>39545</c:v>
                </c:pt>
                <c:pt idx="173">
                  <c:v>39546</c:v>
                </c:pt>
                <c:pt idx="174">
                  <c:v>39547</c:v>
                </c:pt>
                <c:pt idx="175">
                  <c:v>39548</c:v>
                </c:pt>
                <c:pt idx="176">
                  <c:v>39549</c:v>
                </c:pt>
                <c:pt idx="177">
                  <c:v>39552</c:v>
                </c:pt>
                <c:pt idx="178">
                  <c:v>39553</c:v>
                </c:pt>
                <c:pt idx="179">
                  <c:v>39554</c:v>
                </c:pt>
                <c:pt idx="180">
                  <c:v>39555</c:v>
                </c:pt>
                <c:pt idx="181">
                  <c:v>39556</c:v>
                </c:pt>
                <c:pt idx="182">
                  <c:v>39559</c:v>
                </c:pt>
                <c:pt idx="183">
                  <c:v>39560</c:v>
                </c:pt>
                <c:pt idx="184">
                  <c:v>39561</c:v>
                </c:pt>
                <c:pt idx="185">
                  <c:v>39562</c:v>
                </c:pt>
                <c:pt idx="186">
                  <c:v>39563</c:v>
                </c:pt>
                <c:pt idx="187">
                  <c:v>39566</c:v>
                </c:pt>
                <c:pt idx="188">
                  <c:v>39567</c:v>
                </c:pt>
                <c:pt idx="189">
                  <c:v>39568</c:v>
                </c:pt>
                <c:pt idx="190">
                  <c:v>39569</c:v>
                </c:pt>
                <c:pt idx="191">
                  <c:v>39570</c:v>
                </c:pt>
                <c:pt idx="192">
                  <c:v>39574</c:v>
                </c:pt>
                <c:pt idx="193">
                  <c:v>39575</c:v>
                </c:pt>
                <c:pt idx="194">
                  <c:v>39576</c:v>
                </c:pt>
                <c:pt idx="195">
                  <c:v>39577</c:v>
                </c:pt>
                <c:pt idx="196">
                  <c:v>39580</c:v>
                </c:pt>
                <c:pt idx="197">
                  <c:v>39581</c:v>
                </c:pt>
                <c:pt idx="198">
                  <c:v>39582</c:v>
                </c:pt>
                <c:pt idx="199">
                  <c:v>39583</c:v>
                </c:pt>
                <c:pt idx="200">
                  <c:v>39584</c:v>
                </c:pt>
                <c:pt idx="201">
                  <c:v>39587</c:v>
                </c:pt>
                <c:pt idx="202">
                  <c:v>39588</c:v>
                </c:pt>
                <c:pt idx="203">
                  <c:v>39589</c:v>
                </c:pt>
                <c:pt idx="204">
                  <c:v>39590</c:v>
                </c:pt>
                <c:pt idx="205">
                  <c:v>39591</c:v>
                </c:pt>
                <c:pt idx="206">
                  <c:v>39595</c:v>
                </c:pt>
                <c:pt idx="207">
                  <c:v>39596</c:v>
                </c:pt>
                <c:pt idx="208">
                  <c:v>39597</c:v>
                </c:pt>
                <c:pt idx="209">
                  <c:v>39598</c:v>
                </c:pt>
                <c:pt idx="210">
                  <c:v>39601</c:v>
                </c:pt>
                <c:pt idx="211">
                  <c:v>39602</c:v>
                </c:pt>
                <c:pt idx="212">
                  <c:v>39603</c:v>
                </c:pt>
                <c:pt idx="213">
                  <c:v>39604</c:v>
                </c:pt>
                <c:pt idx="214">
                  <c:v>39605</c:v>
                </c:pt>
                <c:pt idx="215">
                  <c:v>39608</c:v>
                </c:pt>
                <c:pt idx="216">
                  <c:v>39609</c:v>
                </c:pt>
                <c:pt idx="217">
                  <c:v>39610</c:v>
                </c:pt>
                <c:pt idx="218">
                  <c:v>39611</c:v>
                </c:pt>
                <c:pt idx="219">
                  <c:v>39612</c:v>
                </c:pt>
                <c:pt idx="220">
                  <c:v>39615</c:v>
                </c:pt>
                <c:pt idx="221">
                  <c:v>39616</c:v>
                </c:pt>
                <c:pt idx="222">
                  <c:v>39617</c:v>
                </c:pt>
                <c:pt idx="223">
                  <c:v>39618</c:v>
                </c:pt>
                <c:pt idx="224">
                  <c:v>39619</c:v>
                </c:pt>
                <c:pt idx="225">
                  <c:v>39622</c:v>
                </c:pt>
                <c:pt idx="226">
                  <c:v>39623</c:v>
                </c:pt>
                <c:pt idx="227">
                  <c:v>39624</c:v>
                </c:pt>
                <c:pt idx="228">
                  <c:v>39625</c:v>
                </c:pt>
                <c:pt idx="229">
                  <c:v>39626</c:v>
                </c:pt>
                <c:pt idx="230">
                  <c:v>39629</c:v>
                </c:pt>
                <c:pt idx="231">
                  <c:v>39630</c:v>
                </c:pt>
                <c:pt idx="232">
                  <c:v>39631</c:v>
                </c:pt>
                <c:pt idx="233">
                  <c:v>39632</c:v>
                </c:pt>
                <c:pt idx="234">
                  <c:v>39633</c:v>
                </c:pt>
                <c:pt idx="235">
                  <c:v>39636</c:v>
                </c:pt>
                <c:pt idx="236">
                  <c:v>39637</c:v>
                </c:pt>
                <c:pt idx="237">
                  <c:v>39638</c:v>
                </c:pt>
                <c:pt idx="238">
                  <c:v>39639</c:v>
                </c:pt>
                <c:pt idx="239">
                  <c:v>39640</c:v>
                </c:pt>
                <c:pt idx="240">
                  <c:v>39643</c:v>
                </c:pt>
                <c:pt idx="241">
                  <c:v>39644</c:v>
                </c:pt>
                <c:pt idx="242">
                  <c:v>39645</c:v>
                </c:pt>
                <c:pt idx="243">
                  <c:v>39646</c:v>
                </c:pt>
                <c:pt idx="244">
                  <c:v>39647</c:v>
                </c:pt>
                <c:pt idx="245">
                  <c:v>39650</c:v>
                </c:pt>
                <c:pt idx="246">
                  <c:v>39651</c:v>
                </c:pt>
                <c:pt idx="247">
                  <c:v>39652</c:v>
                </c:pt>
                <c:pt idx="248">
                  <c:v>39653</c:v>
                </c:pt>
                <c:pt idx="249">
                  <c:v>39654</c:v>
                </c:pt>
                <c:pt idx="250">
                  <c:v>39657</c:v>
                </c:pt>
                <c:pt idx="251">
                  <c:v>39658</c:v>
                </c:pt>
                <c:pt idx="252">
                  <c:v>39659</c:v>
                </c:pt>
                <c:pt idx="253">
                  <c:v>39660</c:v>
                </c:pt>
                <c:pt idx="254">
                  <c:v>39661</c:v>
                </c:pt>
                <c:pt idx="255">
                  <c:v>39664</c:v>
                </c:pt>
                <c:pt idx="256">
                  <c:v>39665</c:v>
                </c:pt>
                <c:pt idx="257">
                  <c:v>39666</c:v>
                </c:pt>
                <c:pt idx="258">
                  <c:v>39667</c:v>
                </c:pt>
                <c:pt idx="259">
                  <c:v>39668</c:v>
                </c:pt>
                <c:pt idx="260">
                  <c:v>39671</c:v>
                </c:pt>
                <c:pt idx="261">
                  <c:v>39672</c:v>
                </c:pt>
                <c:pt idx="262">
                  <c:v>39673</c:v>
                </c:pt>
                <c:pt idx="263">
                  <c:v>39674</c:v>
                </c:pt>
                <c:pt idx="264">
                  <c:v>39675</c:v>
                </c:pt>
                <c:pt idx="265">
                  <c:v>39678</c:v>
                </c:pt>
                <c:pt idx="266">
                  <c:v>39679</c:v>
                </c:pt>
                <c:pt idx="267">
                  <c:v>39680</c:v>
                </c:pt>
                <c:pt idx="268">
                  <c:v>39681</c:v>
                </c:pt>
                <c:pt idx="269">
                  <c:v>39682</c:v>
                </c:pt>
                <c:pt idx="270">
                  <c:v>39686</c:v>
                </c:pt>
                <c:pt idx="271">
                  <c:v>39687</c:v>
                </c:pt>
                <c:pt idx="272">
                  <c:v>39688</c:v>
                </c:pt>
                <c:pt idx="273">
                  <c:v>39689</c:v>
                </c:pt>
                <c:pt idx="274">
                  <c:v>39692</c:v>
                </c:pt>
                <c:pt idx="275">
                  <c:v>39693</c:v>
                </c:pt>
                <c:pt idx="276">
                  <c:v>39694</c:v>
                </c:pt>
                <c:pt idx="277">
                  <c:v>39695</c:v>
                </c:pt>
                <c:pt idx="278">
                  <c:v>39696</c:v>
                </c:pt>
                <c:pt idx="279">
                  <c:v>39699</c:v>
                </c:pt>
                <c:pt idx="280">
                  <c:v>39700</c:v>
                </c:pt>
                <c:pt idx="281">
                  <c:v>39701</c:v>
                </c:pt>
                <c:pt idx="282">
                  <c:v>39702</c:v>
                </c:pt>
                <c:pt idx="283">
                  <c:v>39703</c:v>
                </c:pt>
                <c:pt idx="284">
                  <c:v>39706</c:v>
                </c:pt>
                <c:pt idx="285">
                  <c:v>39707</c:v>
                </c:pt>
                <c:pt idx="286">
                  <c:v>39708</c:v>
                </c:pt>
                <c:pt idx="287">
                  <c:v>39709</c:v>
                </c:pt>
                <c:pt idx="288">
                  <c:v>39710</c:v>
                </c:pt>
                <c:pt idx="289">
                  <c:v>39713</c:v>
                </c:pt>
                <c:pt idx="290">
                  <c:v>39714</c:v>
                </c:pt>
                <c:pt idx="291">
                  <c:v>39715</c:v>
                </c:pt>
                <c:pt idx="292">
                  <c:v>39716</c:v>
                </c:pt>
                <c:pt idx="293">
                  <c:v>39717</c:v>
                </c:pt>
                <c:pt idx="294">
                  <c:v>39720</c:v>
                </c:pt>
                <c:pt idx="295">
                  <c:v>39721</c:v>
                </c:pt>
                <c:pt idx="296">
                  <c:v>39722</c:v>
                </c:pt>
                <c:pt idx="297">
                  <c:v>39723</c:v>
                </c:pt>
                <c:pt idx="298">
                  <c:v>39724</c:v>
                </c:pt>
                <c:pt idx="299">
                  <c:v>39727</c:v>
                </c:pt>
                <c:pt idx="300">
                  <c:v>39728</c:v>
                </c:pt>
                <c:pt idx="301">
                  <c:v>39729</c:v>
                </c:pt>
                <c:pt idx="302">
                  <c:v>39730</c:v>
                </c:pt>
                <c:pt idx="303">
                  <c:v>39731</c:v>
                </c:pt>
                <c:pt idx="304">
                  <c:v>39734</c:v>
                </c:pt>
                <c:pt idx="305">
                  <c:v>39735</c:v>
                </c:pt>
                <c:pt idx="306">
                  <c:v>39736</c:v>
                </c:pt>
                <c:pt idx="307">
                  <c:v>39737</c:v>
                </c:pt>
                <c:pt idx="308">
                  <c:v>39738</c:v>
                </c:pt>
                <c:pt idx="309">
                  <c:v>39741</c:v>
                </c:pt>
                <c:pt idx="310">
                  <c:v>39742</c:v>
                </c:pt>
                <c:pt idx="311">
                  <c:v>39743</c:v>
                </c:pt>
                <c:pt idx="312">
                  <c:v>39744</c:v>
                </c:pt>
                <c:pt idx="313">
                  <c:v>39745</c:v>
                </c:pt>
                <c:pt idx="314">
                  <c:v>39748</c:v>
                </c:pt>
                <c:pt idx="315">
                  <c:v>39749</c:v>
                </c:pt>
                <c:pt idx="316">
                  <c:v>39750</c:v>
                </c:pt>
                <c:pt idx="317">
                  <c:v>39751</c:v>
                </c:pt>
                <c:pt idx="318">
                  <c:v>39752</c:v>
                </c:pt>
              </c:numCache>
            </c:numRef>
          </c:cat>
          <c:val>
            <c:numRef>
              <c:f>'График 3.2.5'!$C$6:$C$324</c:f>
              <c:numCache>
                <c:formatCode>General</c:formatCode>
                <c:ptCount val="319"/>
                <c:pt idx="0">
                  <c:v>20.6</c:v>
                </c:pt>
                <c:pt idx="1">
                  <c:v>20.5</c:v>
                </c:pt>
                <c:pt idx="2">
                  <c:v>19.899999999999999</c:v>
                </c:pt>
                <c:pt idx="3">
                  <c:v>19.3</c:v>
                </c:pt>
                <c:pt idx="4">
                  <c:v>19.649999999999999</c:v>
                </c:pt>
                <c:pt idx="5">
                  <c:v>20</c:v>
                </c:pt>
                <c:pt idx="6">
                  <c:v>19.399999999999999</c:v>
                </c:pt>
                <c:pt idx="7">
                  <c:v>18.7</c:v>
                </c:pt>
                <c:pt idx="8">
                  <c:v>19.350000000000001</c:v>
                </c:pt>
                <c:pt idx="9">
                  <c:v>19</c:v>
                </c:pt>
                <c:pt idx="10">
                  <c:v>18.43</c:v>
                </c:pt>
                <c:pt idx="11">
                  <c:v>17.2</c:v>
                </c:pt>
                <c:pt idx="12">
                  <c:v>16.899999999999999</c:v>
                </c:pt>
                <c:pt idx="13">
                  <c:v>16.87</c:v>
                </c:pt>
                <c:pt idx="14">
                  <c:v>16.21</c:v>
                </c:pt>
                <c:pt idx="15">
                  <c:v>16.95</c:v>
                </c:pt>
                <c:pt idx="16">
                  <c:v>17.399999999999999</c:v>
                </c:pt>
                <c:pt idx="17">
                  <c:v>17.670000000000002</c:v>
                </c:pt>
                <c:pt idx="18">
                  <c:v>17.95</c:v>
                </c:pt>
                <c:pt idx="19">
                  <c:v>18.98</c:v>
                </c:pt>
                <c:pt idx="20">
                  <c:v>19.190000000000001</c:v>
                </c:pt>
                <c:pt idx="21">
                  <c:v>20.239999999999998</c:v>
                </c:pt>
                <c:pt idx="22">
                  <c:v>19.98</c:v>
                </c:pt>
                <c:pt idx="23">
                  <c:v>20.149999999999999</c:v>
                </c:pt>
                <c:pt idx="24">
                  <c:v>20.149999999999999</c:v>
                </c:pt>
                <c:pt idx="25">
                  <c:v>20</c:v>
                </c:pt>
                <c:pt idx="26">
                  <c:v>19.5</c:v>
                </c:pt>
                <c:pt idx="27">
                  <c:v>19.649999999999999</c:v>
                </c:pt>
                <c:pt idx="28">
                  <c:v>19.8</c:v>
                </c:pt>
                <c:pt idx="29">
                  <c:v>19.98</c:v>
                </c:pt>
                <c:pt idx="30">
                  <c:v>20.010000000000002</c:v>
                </c:pt>
                <c:pt idx="31">
                  <c:v>20</c:v>
                </c:pt>
                <c:pt idx="32">
                  <c:v>20.100000000000001</c:v>
                </c:pt>
                <c:pt idx="33">
                  <c:v>20.350000000000001</c:v>
                </c:pt>
                <c:pt idx="34">
                  <c:v>21.2</c:v>
                </c:pt>
                <c:pt idx="35">
                  <c:v>20.99</c:v>
                </c:pt>
                <c:pt idx="36">
                  <c:v>20.8</c:v>
                </c:pt>
                <c:pt idx="37">
                  <c:v>20.85</c:v>
                </c:pt>
                <c:pt idx="38">
                  <c:v>20.63</c:v>
                </c:pt>
                <c:pt idx="39">
                  <c:v>20.399999999999999</c:v>
                </c:pt>
                <c:pt idx="40">
                  <c:v>20.95</c:v>
                </c:pt>
                <c:pt idx="41">
                  <c:v>20.100000000000001</c:v>
                </c:pt>
                <c:pt idx="42">
                  <c:v>19.8</c:v>
                </c:pt>
                <c:pt idx="43">
                  <c:v>19.75</c:v>
                </c:pt>
                <c:pt idx="44">
                  <c:v>18.38</c:v>
                </c:pt>
                <c:pt idx="45">
                  <c:v>18.04</c:v>
                </c:pt>
                <c:pt idx="46">
                  <c:v>17.5</c:v>
                </c:pt>
                <c:pt idx="47">
                  <c:v>17.670000000000002</c:v>
                </c:pt>
                <c:pt idx="48">
                  <c:v>19.18</c:v>
                </c:pt>
                <c:pt idx="49">
                  <c:v>19.43</c:v>
                </c:pt>
                <c:pt idx="50">
                  <c:v>19.8</c:v>
                </c:pt>
                <c:pt idx="51">
                  <c:v>20.18</c:v>
                </c:pt>
                <c:pt idx="52">
                  <c:v>20.36</c:v>
                </c:pt>
                <c:pt idx="53">
                  <c:v>19.97</c:v>
                </c:pt>
                <c:pt idx="54">
                  <c:v>20.010000000000002</c:v>
                </c:pt>
                <c:pt idx="55">
                  <c:v>19.5</c:v>
                </c:pt>
                <c:pt idx="56">
                  <c:v>19.440000000000001</c:v>
                </c:pt>
                <c:pt idx="57">
                  <c:v>19.14</c:v>
                </c:pt>
                <c:pt idx="58">
                  <c:v>19.21</c:v>
                </c:pt>
                <c:pt idx="59">
                  <c:v>18.899999999999999</c:v>
                </c:pt>
                <c:pt idx="60">
                  <c:v>19</c:v>
                </c:pt>
                <c:pt idx="61">
                  <c:v>18.78</c:v>
                </c:pt>
                <c:pt idx="62">
                  <c:v>18.88</c:v>
                </c:pt>
                <c:pt idx="63">
                  <c:v>18.7</c:v>
                </c:pt>
                <c:pt idx="64">
                  <c:v>18.46</c:v>
                </c:pt>
                <c:pt idx="65">
                  <c:v>17.52</c:v>
                </c:pt>
                <c:pt idx="66">
                  <c:v>17.48</c:v>
                </c:pt>
                <c:pt idx="67">
                  <c:v>16.850000000000001</c:v>
                </c:pt>
                <c:pt idx="68">
                  <c:v>17.25</c:v>
                </c:pt>
                <c:pt idx="69">
                  <c:v>17.18</c:v>
                </c:pt>
                <c:pt idx="70">
                  <c:v>17.149999999999999</c:v>
                </c:pt>
                <c:pt idx="71">
                  <c:v>16.93</c:v>
                </c:pt>
                <c:pt idx="72">
                  <c:v>16.5</c:v>
                </c:pt>
                <c:pt idx="73">
                  <c:v>16.850000000000001</c:v>
                </c:pt>
                <c:pt idx="74">
                  <c:v>17.100000000000001</c:v>
                </c:pt>
                <c:pt idx="75">
                  <c:v>17.3</c:v>
                </c:pt>
                <c:pt idx="76">
                  <c:v>17.3</c:v>
                </c:pt>
                <c:pt idx="77">
                  <c:v>16.579999999999998</c:v>
                </c:pt>
                <c:pt idx="78">
                  <c:v>16.600000000000001</c:v>
                </c:pt>
                <c:pt idx="79">
                  <c:v>16</c:v>
                </c:pt>
                <c:pt idx="80">
                  <c:v>16.100000000000001</c:v>
                </c:pt>
                <c:pt idx="81">
                  <c:v>16</c:v>
                </c:pt>
                <c:pt idx="82">
                  <c:v>16.190000000000001</c:v>
                </c:pt>
                <c:pt idx="83">
                  <c:v>16.100000000000001</c:v>
                </c:pt>
                <c:pt idx="84">
                  <c:v>16.5</c:v>
                </c:pt>
                <c:pt idx="85">
                  <c:v>17.2</c:v>
                </c:pt>
                <c:pt idx="86">
                  <c:v>17.66</c:v>
                </c:pt>
                <c:pt idx="87">
                  <c:v>17.07</c:v>
                </c:pt>
                <c:pt idx="88">
                  <c:v>17</c:v>
                </c:pt>
                <c:pt idx="89">
                  <c:v>16.7</c:v>
                </c:pt>
                <c:pt idx="90">
                  <c:v>16.7</c:v>
                </c:pt>
                <c:pt idx="91">
                  <c:v>17.2</c:v>
                </c:pt>
                <c:pt idx="92">
                  <c:v>16.8</c:v>
                </c:pt>
                <c:pt idx="93">
                  <c:v>16.8</c:v>
                </c:pt>
                <c:pt idx="94">
                  <c:v>16.98</c:v>
                </c:pt>
                <c:pt idx="95">
                  <c:v>15.92</c:v>
                </c:pt>
                <c:pt idx="96">
                  <c:v>15.9</c:v>
                </c:pt>
                <c:pt idx="97">
                  <c:v>15.95</c:v>
                </c:pt>
                <c:pt idx="98">
                  <c:v>15.95</c:v>
                </c:pt>
                <c:pt idx="99">
                  <c:v>15.85</c:v>
                </c:pt>
                <c:pt idx="100">
                  <c:v>16</c:v>
                </c:pt>
                <c:pt idx="101">
                  <c:v>15.95</c:v>
                </c:pt>
                <c:pt idx="102">
                  <c:v>16.5</c:v>
                </c:pt>
                <c:pt idx="103">
                  <c:v>15.9</c:v>
                </c:pt>
                <c:pt idx="104">
                  <c:v>15.35</c:v>
                </c:pt>
                <c:pt idx="105">
                  <c:v>15.5</c:v>
                </c:pt>
                <c:pt idx="106">
                  <c:v>16.25</c:v>
                </c:pt>
                <c:pt idx="107">
                  <c:v>16</c:v>
                </c:pt>
                <c:pt idx="108">
                  <c:v>15.92</c:v>
                </c:pt>
                <c:pt idx="109">
                  <c:v>15.75</c:v>
                </c:pt>
                <c:pt idx="110">
                  <c:v>17.5</c:v>
                </c:pt>
                <c:pt idx="111">
                  <c:v>16.5</c:v>
                </c:pt>
                <c:pt idx="112">
                  <c:v>16.45</c:v>
                </c:pt>
                <c:pt idx="113">
                  <c:v>16.440000000000001</c:v>
                </c:pt>
                <c:pt idx="114">
                  <c:v>16.399999999999999</c:v>
                </c:pt>
                <c:pt idx="115">
                  <c:v>15.86</c:v>
                </c:pt>
                <c:pt idx="116">
                  <c:v>14.5</c:v>
                </c:pt>
                <c:pt idx="117">
                  <c:v>14.94</c:v>
                </c:pt>
                <c:pt idx="118">
                  <c:v>15.25</c:v>
                </c:pt>
                <c:pt idx="119">
                  <c:v>15.12</c:v>
                </c:pt>
                <c:pt idx="120">
                  <c:v>15.25</c:v>
                </c:pt>
                <c:pt idx="121">
                  <c:v>15.25</c:v>
                </c:pt>
                <c:pt idx="122">
                  <c:v>15.8</c:v>
                </c:pt>
                <c:pt idx="123">
                  <c:v>16</c:v>
                </c:pt>
                <c:pt idx="124">
                  <c:v>16</c:v>
                </c:pt>
                <c:pt idx="125">
                  <c:v>16.8</c:v>
                </c:pt>
                <c:pt idx="126">
                  <c:v>17.5</c:v>
                </c:pt>
                <c:pt idx="127">
                  <c:v>16.75</c:v>
                </c:pt>
                <c:pt idx="128">
                  <c:v>17.5</c:v>
                </c:pt>
                <c:pt idx="129">
                  <c:v>16.5</c:v>
                </c:pt>
                <c:pt idx="130">
                  <c:v>16.52</c:v>
                </c:pt>
                <c:pt idx="131">
                  <c:v>16.5</c:v>
                </c:pt>
                <c:pt idx="132">
                  <c:v>16.39</c:v>
                </c:pt>
                <c:pt idx="133">
                  <c:v>16.600000000000001</c:v>
                </c:pt>
                <c:pt idx="134">
                  <c:v>17.5</c:v>
                </c:pt>
                <c:pt idx="135">
                  <c:v>16.95</c:v>
                </c:pt>
                <c:pt idx="136">
                  <c:v>16.5</c:v>
                </c:pt>
                <c:pt idx="137">
                  <c:v>16.5</c:v>
                </c:pt>
                <c:pt idx="138">
                  <c:v>17.350000000000001</c:v>
                </c:pt>
                <c:pt idx="139">
                  <c:v>18.5</c:v>
                </c:pt>
                <c:pt idx="140">
                  <c:v>18.78</c:v>
                </c:pt>
                <c:pt idx="141">
                  <c:v>18.5</c:v>
                </c:pt>
                <c:pt idx="142">
                  <c:v>18.399999999999999</c:v>
                </c:pt>
                <c:pt idx="143">
                  <c:v>17.5</c:v>
                </c:pt>
                <c:pt idx="144">
                  <c:v>17.850000000000001</c:v>
                </c:pt>
                <c:pt idx="145">
                  <c:v>17.399999999999999</c:v>
                </c:pt>
                <c:pt idx="146">
                  <c:v>17.13</c:v>
                </c:pt>
                <c:pt idx="147">
                  <c:v>17.25</c:v>
                </c:pt>
                <c:pt idx="148">
                  <c:v>18.25</c:v>
                </c:pt>
                <c:pt idx="149">
                  <c:v>17.53</c:v>
                </c:pt>
                <c:pt idx="150">
                  <c:v>17.95</c:v>
                </c:pt>
                <c:pt idx="151">
                  <c:v>17.75</c:v>
                </c:pt>
                <c:pt idx="152">
                  <c:v>17.75</c:v>
                </c:pt>
                <c:pt idx="153">
                  <c:v>17.55</c:v>
                </c:pt>
                <c:pt idx="154">
                  <c:v>17.899999999999999</c:v>
                </c:pt>
                <c:pt idx="155">
                  <c:v>18</c:v>
                </c:pt>
                <c:pt idx="156">
                  <c:v>18.149999999999999</c:v>
                </c:pt>
                <c:pt idx="157">
                  <c:v>17.45</c:v>
                </c:pt>
                <c:pt idx="158">
                  <c:v>17.5</c:v>
                </c:pt>
                <c:pt idx="159">
                  <c:v>16.32</c:v>
                </c:pt>
                <c:pt idx="160">
                  <c:v>17</c:v>
                </c:pt>
                <c:pt idx="161">
                  <c:v>17.149999999999999</c:v>
                </c:pt>
                <c:pt idx="162">
                  <c:v>17.059999999999999</c:v>
                </c:pt>
                <c:pt idx="163">
                  <c:v>17</c:v>
                </c:pt>
                <c:pt idx="164">
                  <c:v>16.899999999999999</c:v>
                </c:pt>
                <c:pt idx="165">
                  <c:v>16.78</c:v>
                </c:pt>
                <c:pt idx="166">
                  <c:v>16.8</c:v>
                </c:pt>
                <c:pt idx="167">
                  <c:v>16.5</c:v>
                </c:pt>
                <c:pt idx="168">
                  <c:v>16.579999999999998</c:v>
                </c:pt>
                <c:pt idx="169">
                  <c:v>16.95</c:v>
                </c:pt>
                <c:pt idx="170">
                  <c:v>16.829999999999998</c:v>
                </c:pt>
                <c:pt idx="171">
                  <c:v>16.829999999999998</c:v>
                </c:pt>
                <c:pt idx="172">
                  <c:v>17.010000000000002</c:v>
                </c:pt>
                <c:pt idx="173">
                  <c:v>16.899999999999999</c:v>
                </c:pt>
                <c:pt idx="174">
                  <c:v>16.95</c:v>
                </c:pt>
                <c:pt idx="175">
                  <c:v>17.21</c:v>
                </c:pt>
                <c:pt idx="176">
                  <c:v>17.32</c:v>
                </c:pt>
                <c:pt idx="177">
                  <c:v>17.149999999999999</c:v>
                </c:pt>
                <c:pt idx="178">
                  <c:v>17</c:v>
                </c:pt>
                <c:pt idx="179">
                  <c:v>17.100000000000001</c:v>
                </c:pt>
                <c:pt idx="180">
                  <c:v>17.32</c:v>
                </c:pt>
                <c:pt idx="181">
                  <c:v>17.13</c:v>
                </c:pt>
                <c:pt idx="182">
                  <c:v>16.93</c:v>
                </c:pt>
                <c:pt idx="183">
                  <c:v>16.88</c:v>
                </c:pt>
                <c:pt idx="184">
                  <c:v>16.98</c:v>
                </c:pt>
                <c:pt idx="185">
                  <c:v>16.579999999999998</c:v>
                </c:pt>
                <c:pt idx="186">
                  <c:v>16.7</c:v>
                </c:pt>
                <c:pt idx="187">
                  <c:v>16.8</c:v>
                </c:pt>
                <c:pt idx="188">
                  <c:v>16.43</c:v>
                </c:pt>
                <c:pt idx="189">
                  <c:v>16.100000000000001</c:v>
                </c:pt>
                <c:pt idx="190">
                  <c:v>16.75</c:v>
                </c:pt>
                <c:pt idx="191">
                  <c:v>16.2</c:v>
                </c:pt>
                <c:pt idx="192">
                  <c:v>16.89</c:v>
                </c:pt>
                <c:pt idx="193">
                  <c:v>16.79</c:v>
                </c:pt>
                <c:pt idx="194">
                  <c:v>16.920000000000002</c:v>
                </c:pt>
                <c:pt idx="195">
                  <c:v>16.5</c:v>
                </c:pt>
                <c:pt idx="196">
                  <c:v>16.78</c:v>
                </c:pt>
                <c:pt idx="197">
                  <c:v>16.75</c:v>
                </c:pt>
                <c:pt idx="198">
                  <c:v>16.75</c:v>
                </c:pt>
                <c:pt idx="199">
                  <c:v>16.899999999999999</c:v>
                </c:pt>
                <c:pt idx="200">
                  <c:v>17.420000000000002</c:v>
                </c:pt>
                <c:pt idx="201">
                  <c:v>17.23</c:v>
                </c:pt>
                <c:pt idx="202">
                  <c:v>17.149999999999999</c:v>
                </c:pt>
                <c:pt idx="203">
                  <c:v>16.059999999999999</c:v>
                </c:pt>
                <c:pt idx="204">
                  <c:v>16.649999999999999</c:v>
                </c:pt>
                <c:pt idx="205">
                  <c:v>16.66</c:v>
                </c:pt>
                <c:pt idx="206">
                  <c:v>17.87</c:v>
                </c:pt>
                <c:pt idx="207">
                  <c:v>17.350000000000001</c:v>
                </c:pt>
                <c:pt idx="208">
                  <c:v>17.579999999999998</c:v>
                </c:pt>
                <c:pt idx="209">
                  <c:v>17.95</c:v>
                </c:pt>
                <c:pt idx="210">
                  <c:v>17.600000000000001</c:v>
                </c:pt>
                <c:pt idx="211">
                  <c:v>17</c:v>
                </c:pt>
                <c:pt idx="212">
                  <c:v>16.25</c:v>
                </c:pt>
                <c:pt idx="213">
                  <c:v>16.309999999999999</c:v>
                </c:pt>
                <c:pt idx="214">
                  <c:v>16.45</c:v>
                </c:pt>
                <c:pt idx="215">
                  <c:v>16.5</c:v>
                </c:pt>
                <c:pt idx="216">
                  <c:v>16.45</c:v>
                </c:pt>
                <c:pt idx="217">
                  <c:v>16.100000000000001</c:v>
                </c:pt>
                <c:pt idx="218">
                  <c:v>15.84</c:v>
                </c:pt>
                <c:pt idx="219">
                  <c:v>15.95</c:v>
                </c:pt>
                <c:pt idx="220">
                  <c:v>16.2</c:v>
                </c:pt>
                <c:pt idx="221">
                  <c:v>16.54</c:v>
                </c:pt>
                <c:pt idx="222">
                  <c:v>16.420000000000002</c:v>
                </c:pt>
                <c:pt idx="223">
                  <c:v>15.8</c:v>
                </c:pt>
                <c:pt idx="224">
                  <c:v>16.190000000000001</c:v>
                </c:pt>
                <c:pt idx="225">
                  <c:v>16.14</c:v>
                </c:pt>
                <c:pt idx="226">
                  <c:v>15.6</c:v>
                </c:pt>
                <c:pt idx="227">
                  <c:v>15.51</c:v>
                </c:pt>
                <c:pt idx="228">
                  <c:v>15.8</c:v>
                </c:pt>
                <c:pt idx="229">
                  <c:v>15.4</c:v>
                </c:pt>
                <c:pt idx="230">
                  <c:v>15.43</c:v>
                </c:pt>
                <c:pt idx="231">
                  <c:v>14.8</c:v>
                </c:pt>
                <c:pt idx="232">
                  <c:v>14.76</c:v>
                </c:pt>
                <c:pt idx="233">
                  <c:v>14</c:v>
                </c:pt>
                <c:pt idx="234">
                  <c:v>14</c:v>
                </c:pt>
                <c:pt idx="235">
                  <c:v>14.19</c:v>
                </c:pt>
                <c:pt idx="236">
                  <c:v>13.62</c:v>
                </c:pt>
                <c:pt idx="237">
                  <c:v>13.39</c:v>
                </c:pt>
                <c:pt idx="238">
                  <c:v>13.65</c:v>
                </c:pt>
                <c:pt idx="239">
                  <c:v>13.25</c:v>
                </c:pt>
                <c:pt idx="240">
                  <c:v>12.8</c:v>
                </c:pt>
                <c:pt idx="241">
                  <c:v>12.75</c:v>
                </c:pt>
                <c:pt idx="242">
                  <c:v>12.8</c:v>
                </c:pt>
                <c:pt idx="243">
                  <c:v>13</c:v>
                </c:pt>
                <c:pt idx="244">
                  <c:v>13</c:v>
                </c:pt>
                <c:pt idx="245">
                  <c:v>12.8</c:v>
                </c:pt>
                <c:pt idx="246">
                  <c:v>12.95</c:v>
                </c:pt>
                <c:pt idx="247">
                  <c:v>13</c:v>
                </c:pt>
                <c:pt idx="248">
                  <c:v>13</c:v>
                </c:pt>
                <c:pt idx="249">
                  <c:v>13</c:v>
                </c:pt>
                <c:pt idx="250">
                  <c:v>12.45</c:v>
                </c:pt>
                <c:pt idx="251">
                  <c:v>12.9</c:v>
                </c:pt>
                <c:pt idx="252">
                  <c:v>12.65</c:v>
                </c:pt>
                <c:pt idx="253">
                  <c:v>12.9</c:v>
                </c:pt>
                <c:pt idx="254">
                  <c:v>12.6</c:v>
                </c:pt>
                <c:pt idx="255">
                  <c:v>12.15</c:v>
                </c:pt>
                <c:pt idx="256">
                  <c:v>12</c:v>
                </c:pt>
                <c:pt idx="257">
                  <c:v>11.66</c:v>
                </c:pt>
                <c:pt idx="258">
                  <c:v>12</c:v>
                </c:pt>
                <c:pt idx="259">
                  <c:v>11.95</c:v>
                </c:pt>
                <c:pt idx="260">
                  <c:v>11</c:v>
                </c:pt>
                <c:pt idx="261">
                  <c:v>11.19</c:v>
                </c:pt>
                <c:pt idx="262">
                  <c:v>10.98</c:v>
                </c:pt>
                <c:pt idx="263">
                  <c:v>10.9</c:v>
                </c:pt>
                <c:pt idx="264">
                  <c:v>10.88</c:v>
                </c:pt>
                <c:pt idx="265">
                  <c:v>10.75</c:v>
                </c:pt>
                <c:pt idx="266">
                  <c:v>10.47</c:v>
                </c:pt>
                <c:pt idx="267">
                  <c:v>10.39</c:v>
                </c:pt>
                <c:pt idx="268">
                  <c:v>10.24</c:v>
                </c:pt>
                <c:pt idx="269">
                  <c:v>10.01</c:v>
                </c:pt>
                <c:pt idx="270">
                  <c:v>10.35</c:v>
                </c:pt>
                <c:pt idx="271">
                  <c:v>10.3</c:v>
                </c:pt>
                <c:pt idx="272">
                  <c:v>10.25</c:v>
                </c:pt>
                <c:pt idx="273">
                  <c:v>10.15</c:v>
                </c:pt>
                <c:pt idx="274">
                  <c:v>10</c:v>
                </c:pt>
                <c:pt idx="275">
                  <c:v>9.99</c:v>
                </c:pt>
                <c:pt idx="276">
                  <c:v>10</c:v>
                </c:pt>
                <c:pt idx="277">
                  <c:v>9.9700000000000006</c:v>
                </c:pt>
                <c:pt idx="278">
                  <c:v>9.74</c:v>
                </c:pt>
                <c:pt idx="279">
                  <c:v>9.74</c:v>
                </c:pt>
                <c:pt idx="280">
                  <c:v>9.64</c:v>
                </c:pt>
                <c:pt idx="281">
                  <c:v>9.7899999999999991</c:v>
                </c:pt>
                <c:pt idx="282">
                  <c:v>9.0299999999999994</c:v>
                </c:pt>
                <c:pt idx="283">
                  <c:v>9</c:v>
                </c:pt>
                <c:pt idx="284">
                  <c:v>8.9700000000000006</c:v>
                </c:pt>
                <c:pt idx="285">
                  <c:v>8.68</c:v>
                </c:pt>
                <c:pt idx="286">
                  <c:v>7.67</c:v>
                </c:pt>
                <c:pt idx="287">
                  <c:v>7.75</c:v>
                </c:pt>
                <c:pt idx="288">
                  <c:v>8</c:v>
                </c:pt>
                <c:pt idx="289">
                  <c:v>7.81</c:v>
                </c:pt>
                <c:pt idx="290">
                  <c:v>7.75</c:v>
                </c:pt>
                <c:pt idx="291">
                  <c:v>7.7</c:v>
                </c:pt>
                <c:pt idx="292">
                  <c:v>7.93</c:v>
                </c:pt>
                <c:pt idx="293">
                  <c:v>7.52</c:v>
                </c:pt>
                <c:pt idx="294">
                  <c:v>6.74</c:v>
                </c:pt>
                <c:pt idx="295">
                  <c:v>6.97</c:v>
                </c:pt>
                <c:pt idx="296">
                  <c:v>6.47</c:v>
                </c:pt>
                <c:pt idx="297">
                  <c:v>6.17</c:v>
                </c:pt>
                <c:pt idx="298">
                  <c:v>5.0999999999999996</c:v>
                </c:pt>
                <c:pt idx="299">
                  <c:v>4.55</c:v>
                </c:pt>
                <c:pt idx="300">
                  <c:v>3.99</c:v>
                </c:pt>
                <c:pt idx="301">
                  <c:v>3.9</c:v>
                </c:pt>
                <c:pt idx="302">
                  <c:v>3.88</c:v>
                </c:pt>
                <c:pt idx="303">
                  <c:v>3.09</c:v>
                </c:pt>
                <c:pt idx="304">
                  <c:v>3.08</c:v>
                </c:pt>
                <c:pt idx="305">
                  <c:v>3.35</c:v>
                </c:pt>
                <c:pt idx="306">
                  <c:v>3</c:v>
                </c:pt>
                <c:pt idx="307">
                  <c:v>2.91</c:v>
                </c:pt>
                <c:pt idx="308">
                  <c:v>2.86</c:v>
                </c:pt>
                <c:pt idx="309">
                  <c:v>2.99</c:v>
                </c:pt>
                <c:pt idx="310">
                  <c:v>2.85</c:v>
                </c:pt>
                <c:pt idx="311">
                  <c:v>2.7</c:v>
                </c:pt>
                <c:pt idx="312">
                  <c:v>2.7</c:v>
                </c:pt>
                <c:pt idx="313">
                  <c:v>2.75</c:v>
                </c:pt>
                <c:pt idx="314">
                  <c:v>2.35</c:v>
                </c:pt>
                <c:pt idx="315">
                  <c:v>2.4</c:v>
                </c:pt>
                <c:pt idx="316">
                  <c:v>3.5</c:v>
                </c:pt>
                <c:pt idx="317">
                  <c:v>4.22</c:v>
                </c:pt>
                <c:pt idx="318">
                  <c:v>4.25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4F8-4F3B-89EE-E4806CFA813D}"/>
            </c:ext>
          </c:extLst>
        </c:ser>
        <c:ser>
          <c:idx val="2"/>
          <c:order val="2"/>
          <c:tx>
            <c:strRef>
              <c:f>'График 3.2.5'!$E$5</c:f>
              <c:strCache>
                <c:ptCount val="1"/>
                <c:pt idx="0">
                  <c:v>АО "Казкоммерцбанк"-USD</c:v>
                </c:pt>
              </c:strCache>
            </c:strRef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Ref>
              <c:f>'График 3.2.5'!$E$6:$E$324</c:f>
              <c:numCache>
                <c:formatCode>General</c:formatCode>
                <c:ptCount val="319"/>
                <c:pt idx="0">
                  <c:v>17.7</c:v>
                </c:pt>
                <c:pt idx="1">
                  <c:v>17.600000000000001</c:v>
                </c:pt>
                <c:pt idx="2">
                  <c:v>17.52</c:v>
                </c:pt>
                <c:pt idx="3">
                  <c:v>16.5</c:v>
                </c:pt>
                <c:pt idx="4">
                  <c:v>16.100000000000001</c:v>
                </c:pt>
                <c:pt idx="5">
                  <c:v>16.71</c:v>
                </c:pt>
                <c:pt idx="6">
                  <c:v>16.2</c:v>
                </c:pt>
                <c:pt idx="7">
                  <c:v>15.8</c:v>
                </c:pt>
                <c:pt idx="8">
                  <c:v>16.2</c:v>
                </c:pt>
                <c:pt idx="9">
                  <c:v>15.95</c:v>
                </c:pt>
                <c:pt idx="10">
                  <c:v>15.4</c:v>
                </c:pt>
                <c:pt idx="11">
                  <c:v>13.8</c:v>
                </c:pt>
                <c:pt idx="12">
                  <c:v>13.55</c:v>
                </c:pt>
                <c:pt idx="13">
                  <c:v>14.35</c:v>
                </c:pt>
                <c:pt idx="14">
                  <c:v>14.3</c:v>
                </c:pt>
                <c:pt idx="15">
                  <c:v>16</c:v>
                </c:pt>
                <c:pt idx="16">
                  <c:v>16.010000000000002</c:v>
                </c:pt>
                <c:pt idx="17">
                  <c:v>15.67</c:v>
                </c:pt>
                <c:pt idx="18">
                  <c:v>15.4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16.170000000000002</c:v>
                </c:pt>
                <c:pt idx="23">
                  <c:v>15.9</c:v>
                </c:pt>
                <c:pt idx="24">
                  <c:v>15.5</c:v>
                </c:pt>
                <c:pt idx="25">
                  <c:v>15.4</c:v>
                </c:pt>
                <c:pt idx="26">
                  <c:v>14.9</c:v>
                </c:pt>
                <c:pt idx="27">
                  <c:v>14.35</c:v>
                </c:pt>
                <c:pt idx="28">
                  <c:v>14.22</c:v>
                </c:pt>
                <c:pt idx="29">
                  <c:v>14.3</c:v>
                </c:pt>
                <c:pt idx="30">
                  <c:v>14.4</c:v>
                </c:pt>
                <c:pt idx="31">
                  <c:v>13.98</c:v>
                </c:pt>
                <c:pt idx="32">
                  <c:v>13.4</c:v>
                </c:pt>
                <c:pt idx="33">
                  <c:v>14.01</c:v>
                </c:pt>
                <c:pt idx="34">
                  <c:v>15.1</c:v>
                </c:pt>
                <c:pt idx="35">
                  <c:v>15.05</c:v>
                </c:pt>
                <c:pt idx="36">
                  <c:v>15.6</c:v>
                </c:pt>
                <c:pt idx="37">
                  <c:v>15.5</c:v>
                </c:pt>
                <c:pt idx="38">
                  <c:v>15.29</c:v>
                </c:pt>
                <c:pt idx="39">
                  <c:v>15.05</c:v>
                </c:pt>
                <c:pt idx="40">
                  <c:v>14.8</c:v>
                </c:pt>
                <c:pt idx="41">
                  <c:v>13.71</c:v>
                </c:pt>
                <c:pt idx="42">
                  <c:v>13.58</c:v>
                </c:pt>
                <c:pt idx="43">
                  <c:v>13.6</c:v>
                </c:pt>
                <c:pt idx="44">
                  <c:v>12.05</c:v>
                </c:pt>
                <c:pt idx="45">
                  <c:v>12.25</c:v>
                </c:pt>
                <c:pt idx="46">
                  <c:v>12.2</c:v>
                </c:pt>
                <c:pt idx="47">
                  <c:v>13.1</c:v>
                </c:pt>
                <c:pt idx="48">
                  <c:v>14.02</c:v>
                </c:pt>
                <c:pt idx="49">
                  <c:v>13.7</c:v>
                </c:pt>
                <c:pt idx="50">
                  <c:v>14.7</c:v>
                </c:pt>
                <c:pt idx="51">
                  <c:v>15.5</c:v>
                </c:pt>
                <c:pt idx="52">
                  <c:v>15.3</c:v>
                </c:pt>
                <c:pt idx="53">
                  <c:v>14.45</c:v>
                </c:pt>
                <c:pt idx="54">
                  <c:v>14.35</c:v>
                </c:pt>
                <c:pt idx="55">
                  <c:v>13.9</c:v>
                </c:pt>
                <c:pt idx="56">
                  <c:v>13.85</c:v>
                </c:pt>
                <c:pt idx="57">
                  <c:v>13.15</c:v>
                </c:pt>
                <c:pt idx="58">
                  <c:v>13.15</c:v>
                </c:pt>
                <c:pt idx="59">
                  <c:v>12.78</c:v>
                </c:pt>
                <c:pt idx="60">
                  <c:v>12.85</c:v>
                </c:pt>
                <c:pt idx="61">
                  <c:v>13</c:v>
                </c:pt>
                <c:pt idx="62">
                  <c:v>12.9</c:v>
                </c:pt>
                <c:pt idx="63">
                  <c:v>12.7</c:v>
                </c:pt>
                <c:pt idx="64">
                  <c:v>12.23</c:v>
                </c:pt>
                <c:pt idx="65">
                  <c:v>11.79</c:v>
                </c:pt>
                <c:pt idx="66">
                  <c:v>11.65</c:v>
                </c:pt>
                <c:pt idx="67">
                  <c:v>11.65</c:v>
                </c:pt>
                <c:pt idx="68">
                  <c:v>11.88</c:v>
                </c:pt>
                <c:pt idx="69">
                  <c:v>11.89</c:v>
                </c:pt>
                <c:pt idx="70">
                  <c:v>11.55</c:v>
                </c:pt>
                <c:pt idx="71">
                  <c:v>11.16</c:v>
                </c:pt>
                <c:pt idx="72">
                  <c:v>11.1</c:v>
                </c:pt>
                <c:pt idx="73">
                  <c:v>11.2</c:v>
                </c:pt>
                <c:pt idx="74">
                  <c:v>11.44</c:v>
                </c:pt>
                <c:pt idx="75">
                  <c:v>11.25</c:v>
                </c:pt>
                <c:pt idx="76">
                  <c:v>10.9</c:v>
                </c:pt>
                <c:pt idx="77">
                  <c:v>10.8</c:v>
                </c:pt>
                <c:pt idx="78">
                  <c:v>10.65</c:v>
                </c:pt>
                <c:pt idx="79">
                  <c:v>10.37</c:v>
                </c:pt>
                <c:pt idx="80">
                  <c:v>10.3</c:v>
                </c:pt>
                <c:pt idx="81">
                  <c:v>10.6</c:v>
                </c:pt>
                <c:pt idx="82">
                  <c:v>10.9</c:v>
                </c:pt>
                <c:pt idx="83">
                  <c:v>10.7</c:v>
                </c:pt>
                <c:pt idx="84">
                  <c:v>11.2</c:v>
                </c:pt>
                <c:pt idx="85">
                  <c:v>11.75</c:v>
                </c:pt>
                <c:pt idx="86">
                  <c:v>12.31</c:v>
                </c:pt>
                <c:pt idx="87">
                  <c:v>11.86</c:v>
                </c:pt>
                <c:pt idx="88">
                  <c:v>11.33</c:v>
                </c:pt>
                <c:pt idx="89">
                  <c:v>11.35</c:v>
                </c:pt>
                <c:pt idx="90">
                  <c:v>11.5</c:v>
                </c:pt>
                <c:pt idx="91">
                  <c:v>12.3</c:v>
                </c:pt>
                <c:pt idx="92">
                  <c:v>12.15</c:v>
                </c:pt>
                <c:pt idx="93">
                  <c:v>12.39</c:v>
                </c:pt>
                <c:pt idx="94">
                  <c:v>12.1</c:v>
                </c:pt>
                <c:pt idx="95">
                  <c:v>11.56</c:v>
                </c:pt>
                <c:pt idx="96">
                  <c:v>12.07</c:v>
                </c:pt>
                <c:pt idx="97">
                  <c:v>12.69</c:v>
                </c:pt>
                <c:pt idx="98">
                  <c:v>12.9</c:v>
                </c:pt>
                <c:pt idx="99">
                  <c:v>13</c:v>
                </c:pt>
                <c:pt idx="100">
                  <c:v>13.25</c:v>
                </c:pt>
                <c:pt idx="101">
                  <c:v>12.76</c:v>
                </c:pt>
                <c:pt idx="102">
                  <c:v>13.21</c:v>
                </c:pt>
                <c:pt idx="103">
                  <c:v>13.37</c:v>
                </c:pt>
                <c:pt idx="104">
                  <c:v>14</c:v>
                </c:pt>
                <c:pt idx="105">
                  <c:v>13.5</c:v>
                </c:pt>
                <c:pt idx="106">
                  <c:v>13.3</c:v>
                </c:pt>
                <c:pt idx="107">
                  <c:v>13.15</c:v>
                </c:pt>
                <c:pt idx="108">
                  <c:v>13</c:v>
                </c:pt>
                <c:pt idx="109">
                  <c:v>13.03</c:v>
                </c:pt>
                <c:pt idx="110">
                  <c:v>12.9</c:v>
                </c:pt>
                <c:pt idx="111">
                  <c:v>13.3</c:v>
                </c:pt>
                <c:pt idx="112">
                  <c:v>13.65</c:v>
                </c:pt>
                <c:pt idx="113">
                  <c:v>13.2</c:v>
                </c:pt>
                <c:pt idx="114">
                  <c:v>13.51</c:v>
                </c:pt>
                <c:pt idx="115">
                  <c:v>13.45</c:v>
                </c:pt>
                <c:pt idx="116">
                  <c:v>12.59</c:v>
                </c:pt>
                <c:pt idx="117">
                  <c:v>12.84</c:v>
                </c:pt>
                <c:pt idx="118">
                  <c:v>13.01</c:v>
                </c:pt>
                <c:pt idx="119">
                  <c:v>12.8</c:v>
                </c:pt>
                <c:pt idx="120">
                  <c:v>13.33</c:v>
                </c:pt>
                <c:pt idx="121">
                  <c:v>13.72</c:v>
                </c:pt>
                <c:pt idx="122">
                  <c:v>14.12</c:v>
                </c:pt>
                <c:pt idx="123">
                  <c:v>14.2</c:v>
                </c:pt>
                <c:pt idx="124">
                  <c:v>13.99</c:v>
                </c:pt>
                <c:pt idx="125">
                  <c:v>14.5</c:v>
                </c:pt>
                <c:pt idx="126">
                  <c:v>14.9</c:v>
                </c:pt>
                <c:pt idx="127">
                  <c:v>15.15</c:v>
                </c:pt>
                <c:pt idx="128">
                  <c:v>15.37</c:v>
                </c:pt>
                <c:pt idx="129">
                  <c:v>15.35</c:v>
                </c:pt>
                <c:pt idx="130">
                  <c:v>15.31</c:v>
                </c:pt>
                <c:pt idx="131">
                  <c:v>15.55</c:v>
                </c:pt>
                <c:pt idx="132">
                  <c:v>15.55</c:v>
                </c:pt>
                <c:pt idx="133">
                  <c:v>15.55</c:v>
                </c:pt>
                <c:pt idx="134">
                  <c:v>16</c:v>
                </c:pt>
                <c:pt idx="135">
                  <c:v>15.99</c:v>
                </c:pt>
                <c:pt idx="136">
                  <c:v>16.48</c:v>
                </c:pt>
                <c:pt idx="137">
                  <c:v>15.9</c:v>
                </c:pt>
                <c:pt idx="138">
                  <c:v>16.600000000000001</c:v>
                </c:pt>
                <c:pt idx="139">
                  <c:v>18.25</c:v>
                </c:pt>
                <c:pt idx="140">
                  <c:v>19.3</c:v>
                </c:pt>
                <c:pt idx="141">
                  <c:v>21.1</c:v>
                </c:pt>
                <c:pt idx="142">
                  <c:v>20.65</c:v>
                </c:pt>
                <c:pt idx="143">
                  <c:v>19.399999999999999</c:v>
                </c:pt>
                <c:pt idx="144">
                  <c:v>19</c:v>
                </c:pt>
                <c:pt idx="145">
                  <c:v>19</c:v>
                </c:pt>
                <c:pt idx="146">
                  <c:v>18.88</c:v>
                </c:pt>
                <c:pt idx="147">
                  <c:v>18.55</c:v>
                </c:pt>
                <c:pt idx="148">
                  <c:v>17.75</c:v>
                </c:pt>
                <c:pt idx="149">
                  <c:v>17.18</c:v>
                </c:pt>
                <c:pt idx="150">
                  <c:v>17.7</c:v>
                </c:pt>
                <c:pt idx="151">
                  <c:v>17.600000000000001</c:v>
                </c:pt>
                <c:pt idx="152">
                  <c:v>17.25</c:v>
                </c:pt>
                <c:pt idx="153">
                  <c:v>16.75</c:v>
                </c:pt>
                <c:pt idx="154">
                  <c:v>16.5</c:v>
                </c:pt>
                <c:pt idx="155">
                  <c:v>16.55</c:v>
                </c:pt>
                <c:pt idx="156">
                  <c:v>16.3</c:v>
                </c:pt>
                <c:pt idx="157">
                  <c:v>16.149999999999999</c:v>
                </c:pt>
                <c:pt idx="158">
                  <c:v>16.5</c:v>
                </c:pt>
                <c:pt idx="159">
                  <c:v>15.4</c:v>
                </c:pt>
                <c:pt idx="160">
                  <c:v>15.5</c:v>
                </c:pt>
                <c:pt idx="161">
                  <c:v>15.75</c:v>
                </c:pt>
                <c:pt idx="162">
                  <c:v>15.75</c:v>
                </c:pt>
                <c:pt idx="163">
                  <c:v>15.75</c:v>
                </c:pt>
                <c:pt idx="164">
                  <c:v>16</c:v>
                </c:pt>
                <c:pt idx="165">
                  <c:v>16</c:v>
                </c:pt>
                <c:pt idx="166">
                  <c:v>16.3</c:v>
                </c:pt>
                <c:pt idx="167">
                  <c:v>16.5</c:v>
                </c:pt>
                <c:pt idx="168">
                  <c:v>16.8</c:v>
                </c:pt>
                <c:pt idx="169">
                  <c:v>16.649999999999999</c:v>
                </c:pt>
                <c:pt idx="170">
                  <c:v>16.12</c:v>
                </c:pt>
                <c:pt idx="171">
                  <c:v>15.9</c:v>
                </c:pt>
                <c:pt idx="172">
                  <c:v>15.78</c:v>
                </c:pt>
                <c:pt idx="173">
                  <c:v>15.7</c:v>
                </c:pt>
                <c:pt idx="174">
                  <c:v>15.88</c:v>
                </c:pt>
                <c:pt idx="175">
                  <c:v>15.83</c:v>
                </c:pt>
                <c:pt idx="176">
                  <c:v>15.95</c:v>
                </c:pt>
                <c:pt idx="177">
                  <c:v>15.85</c:v>
                </c:pt>
                <c:pt idx="178">
                  <c:v>16.079999999999998</c:v>
                </c:pt>
                <c:pt idx="179">
                  <c:v>16.010000000000002</c:v>
                </c:pt>
                <c:pt idx="180">
                  <c:v>16.2</c:v>
                </c:pt>
                <c:pt idx="181">
                  <c:v>16.29</c:v>
                </c:pt>
                <c:pt idx="182">
                  <c:v>16.399999999999999</c:v>
                </c:pt>
                <c:pt idx="183">
                  <c:v>16.3</c:v>
                </c:pt>
                <c:pt idx="184">
                  <c:v>16.39</c:v>
                </c:pt>
                <c:pt idx="185">
                  <c:v>16.7</c:v>
                </c:pt>
                <c:pt idx="186">
                  <c:v>16.5</c:v>
                </c:pt>
                <c:pt idx="187">
                  <c:v>16.75</c:v>
                </c:pt>
                <c:pt idx="188">
                  <c:v>16.5</c:v>
                </c:pt>
                <c:pt idx="189">
                  <c:v>16.5</c:v>
                </c:pt>
                <c:pt idx="190">
                  <c:v>16.600000000000001</c:v>
                </c:pt>
                <c:pt idx="191">
                  <c:v>16.68</c:v>
                </c:pt>
                <c:pt idx="192">
                  <c:v>16.440000000000001</c:v>
                </c:pt>
                <c:pt idx="193">
                  <c:v>16.45</c:v>
                </c:pt>
                <c:pt idx="194">
                  <c:v>16.649999999999999</c:v>
                </c:pt>
                <c:pt idx="195">
                  <c:v>16.600000000000001</c:v>
                </c:pt>
                <c:pt idx="196">
                  <c:v>16.600000000000001</c:v>
                </c:pt>
                <c:pt idx="197">
                  <c:v>16.7</c:v>
                </c:pt>
                <c:pt idx="198">
                  <c:v>16.55</c:v>
                </c:pt>
                <c:pt idx="199">
                  <c:v>16.399999999999999</c:v>
                </c:pt>
                <c:pt idx="200">
                  <c:v>16.38</c:v>
                </c:pt>
                <c:pt idx="201">
                  <c:v>16.600000000000001</c:v>
                </c:pt>
                <c:pt idx="202">
                  <c:v>16.600000000000001</c:v>
                </c:pt>
                <c:pt idx="203">
                  <c:v>16.649999999999999</c:v>
                </c:pt>
                <c:pt idx="204">
                  <c:v>16.5</c:v>
                </c:pt>
                <c:pt idx="205">
                  <c:v>16.43</c:v>
                </c:pt>
                <c:pt idx="206">
                  <c:v>16.29</c:v>
                </c:pt>
                <c:pt idx="207">
                  <c:v>16.239999999999998</c:v>
                </c:pt>
                <c:pt idx="208">
                  <c:v>15.73</c:v>
                </c:pt>
                <c:pt idx="209">
                  <c:v>16.5</c:v>
                </c:pt>
                <c:pt idx="210">
                  <c:v>16.3</c:v>
                </c:pt>
                <c:pt idx="211">
                  <c:v>16.13</c:v>
                </c:pt>
                <c:pt idx="212">
                  <c:v>16</c:v>
                </c:pt>
                <c:pt idx="213">
                  <c:v>15.71</c:v>
                </c:pt>
                <c:pt idx="214">
                  <c:v>15.5</c:v>
                </c:pt>
                <c:pt idx="215">
                  <c:v>15.3</c:v>
                </c:pt>
                <c:pt idx="216">
                  <c:v>15.28</c:v>
                </c:pt>
                <c:pt idx="217">
                  <c:v>15</c:v>
                </c:pt>
                <c:pt idx="218">
                  <c:v>14.85</c:v>
                </c:pt>
                <c:pt idx="219">
                  <c:v>14.9</c:v>
                </c:pt>
                <c:pt idx="220">
                  <c:v>14.65</c:v>
                </c:pt>
                <c:pt idx="221">
                  <c:v>14.85</c:v>
                </c:pt>
                <c:pt idx="222">
                  <c:v>14.55</c:v>
                </c:pt>
                <c:pt idx="223">
                  <c:v>14.8</c:v>
                </c:pt>
                <c:pt idx="224">
                  <c:v>16.920000000000002</c:v>
                </c:pt>
                <c:pt idx="225">
                  <c:v>16.25</c:v>
                </c:pt>
                <c:pt idx="226">
                  <c:v>15.7</c:v>
                </c:pt>
                <c:pt idx="227">
                  <c:v>15.67</c:v>
                </c:pt>
                <c:pt idx="228">
                  <c:v>15.7</c:v>
                </c:pt>
                <c:pt idx="229">
                  <c:v>15.25</c:v>
                </c:pt>
                <c:pt idx="230">
                  <c:v>15.63</c:v>
                </c:pt>
                <c:pt idx="231">
                  <c:v>15.22</c:v>
                </c:pt>
                <c:pt idx="232">
                  <c:v>14.5</c:v>
                </c:pt>
                <c:pt idx="233">
                  <c:v>14.14</c:v>
                </c:pt>
                <c:pt idx="234">
                  <c:v>14</c:v>
                </c:pt>
                <c:pt idx="235">
                  <c:v>14.05</c:v>
                </c:pt>
                <c:pt idx="236">
                  <c:v>13.75</c:v>
                </c:pt>
                <c:pt idx="237">
                  <c:v>14</c:v>
                </c:pt>
                <c:pt idx="238">
                  <c:v>14</c:v>
                </c:pt>
                <c:pt idx="239">
                  <c:v>13.5</c:v>
                </c:pt>
                <c:pt idx="240">
                  <c:v>13.5</c:v>
                </c:pt>
                <c:pt idx="241">
                  <c:v>13</c:v>
                </c:pt>
                <c:pt idx="242">
                  <c:v>13.1</c:v>
                </c:pt>
                <c:pt idx="243">
                  <c:v>13.09</c:v>
                </c:pt>
                <c:pt idx="244">
                  <c:v>13.5</c:v>
                </c:pt>
                <c:pt idx="245">
                  <c:v>13.51</c:v>
                </c:pt>
                <c:pt idx="246">
                  <c:v>13.21</c:v>
                </c:pt>
                <c:pt idx="247">
                  <c:v>13.22</c:v>
                </c:pt>
                <c:pt idx="248">
                  <c:v>13.05</c:v>
                </c:pt>
                <c:pt idx="249">
                  <c:v>12.93</c:v>
                </c:pt>
                <c:pt idx="250">
                  <c:v>13.2</c:v>
                </c:pt>
                <c:pt idx="251">
                  <c:v>13.2</c:v>
                </c:pt>
                <c:pt idx="252">
                  <c:v>13</c:v>
                </c:pt>
                <c:pt idx="253">
                  <c:v>12.07</c:v>
                </c:pt>
                <c:pt idx="254">
                  <c:v>12.7</c:v>
                </c:pt>
                <c:pt idx="255">
                  <c:v>12.5</c:v>
                </c:pt>
                <c:pt idx="256">
                  <c:v>12.5</c:v>
                </c:pt>
                <c:pt idx="257">
                  <c:v>12.65</c:v>
                </c:pt>
                <c:pt idx="258">
                  <c:v>12.5</c:v>
                </c:pt>
                <c:pt idx="259">
                  <c:v>12.13</c:v>
                </c:pt>
                <c:pt idx="260">
                  <c:v>11.8</c:v>
                </c:pt>
                <c:pt idx="261">
                  <c:v>11.8</c:v>
                </c:pt>
                <c:pt idx="262">
                  <c:v>11.75</c:v>
                </c:pt>
                <c:pt idx="263">
                  <c:v>11.85</c:v>
                </c:pt>
                <c:pt idx="264">
                  <c:v>11.73</c:v>
                </c:pt>
                <c:pt idx="265">
                  <c:v>11.7</c:v>
                </c:pt>
                <c:pt idx="266">
                  <c:v>11.48</c:v>
                </c:pt>
                <c:pt idx="267">
                  <c:v>11.05</c:v>
                </c:pt>
                <c:pt idx="268">
                  <c:v>11.02</c:v>
                </c:pt>
                <c:pt idx="269">
                  <c:v>10.6</c:v>
                </c:pt>
                <c:pt idx="270">
                  <c:v>9.99</c:v>
                </c:pt>
                <c:pt idx="271">
                  <c:v>10.1</c:v>
                </c:pt>
                <c:pt idx="272">
                  <c:v>10.35</c:v>
                </c:pt>
                <c:pt idx="273">
                  <c:v>10</c:v>
                </c:pt>
                <c:pt idx="274">
                  <c:v>9.8000000000000007</c:v>
                </c:pt>
                <c:pt idx="275">
                  <c:v>10.42</c:v>
                </c:pt>
                <c:pt idx="276">
                  <c:v>10.36</c:v>
                </c:pt>
                <c:pt idx="277">
                  <c:v>10.25</c:v>
                </c:pt>
                <c:pt idx="278">
                  <c:v>10.119999999999999</c:v>
                </c:pt>
                <c:pt idx="279">
                  <c:v>10.119999999999999</c:v>
                </c:pt>
                <c:pt idx="280">
                  <c:v>10.38</c:v>
                </c:pt>
                <c:pt idx="281">
                  <c:v>10.49</c:v>
                </c:pt>
                <c:pt idx="282">
                  <c:v>9.3800000000000008</c:v>
                </c:pt>
                <c:pt idx="283">
                  <c:v>9.9499999999999993</c:v>
                </c:pt>
                <c:pt idx="284">
                  <c:v>9.75</c:v>
                </c:pt>
                <c:pt idx="285">
                  <c:v>7.47</c:v>
                </c:pt>
                <c:pt idx="286">
                  <c:v>7.54</c:v>
                </c:pt>
                <c:pt idx="287">
                  <c:v>7.5</c:v>
                </c:pt>
                <c:pt idx="288">
                  <c:v>8.35</c:v>
                </c:pt>
                <c:pt idx="289">
                  <c:v>7.39</c:v>
                </c:pt>
                <c:pt idx="290">
                  <c:v>8.3000000000000007</c:v>
                </c:pt>
                <c:pt idx="291">
                  <c:v>8.3000000000000007</c:v>
                </c:pt>
                <c:pt idx="292">
                  <c:v>8.5</c:v>
                </c:pt>
                <c:pt idx="293">
                  <c:v>7.8</c:v>
                </c:pt>
                <c:pt idx="294">
                  <c:v>7.11</c:v>
                </c:pt>
                <c:pt idx="295">
                  <c:v>7</c:v>
                </c:pt>
                <c:pt idx="296">
                  <c:v>6.55</c:v>
                </c:pt>
                <c:pt idx="297">
                  <c:v>6.55</c:v>
                </c:pt>
                <c:pt idx="298">
                  <c:v>5.6</c:v>
                </c:pt>
                <c:pt idx="299">
                  <c:v>5</c:v>
                </c:pt>
                <c:pt idx="300">
                  <c:v>4.7</c:v>
                </c:pt>
                <c:pt idx="301">
                  <c:v>4</c:v>
                </c:pt>
                <c:pt idx="302">
                  <c:v>4</c:v>
                </c:pt>
                <c:pt idx="303">
                  <c:v>3.27</c:v>
                </c:pt>
                <c:pt idx="304">
                  <c:v>3.05</c:v>
                </c:pt>
                <c:pt idx="305">
                  <c:v>3.35</c:v>
                </c:pt>
                <c:pt idx="306">
                  <c:v>3</c:v>
                </c:pt>
                <c:pt idx="307">
                  <c:v>2.9</c:v>
                </c:pt>
                <c:pt idx="308">
                  <c:v>2.91</c:v>
                </c:pt>
                <c:pt idx="309">
                  <c:v>3.6</c:v>
                </c:pt>
                <c:pt idx="310">
                  <c:v>3.55</c:v>
                </c:pt>
                <c:pt idx="311">
                  <c:v>3.3</c:v>
                </c:pt>
                <c:pt idx="312">
                  <c:v>3.3</c:v>
                </c:pt>
                <c:pt idx="313">
                  <c:v>2.9</c:v>
                </c:pt>
                <c:pt idx="314">
                  <c:v>4.05</c:v>
                </c:pt>
                <c:pt idx="315">
                  <c:v>4.78</c:v>
                </c:pt>
                <c:pt idx="316">
                  <c:v>7.5</c:v>
                </c:pt>
                <c:pt idx="317">
                  <c:v>7.27</c:v>
                </c:pt>
                <c:pt idx="318">
                  <c:v>7.25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4F8-4F3B-89EE-E4806CFA813D}"/>
            </c:ext>
          </c:extLst>
        </c:ser>
        <c:ser>
          <c:idx val="3"/>
          <c:order val="3"/>
          <c:tx>
            <c:strRef>
              <c:f>'График 3.2.5'!$F$5</c:f>
              <c:strCache>
                <c:ptCount val="1"/>
                <c:pt idx="0">
                  <c:v>Kazmunaigaz-USD</c:v>
                </c:pt>
              </c:strCache>
            </c:strRef>
          </c:tx>
          <c:spPr>
            <a:ln w="38100">
              <a:solidFill>
                <a:srgbClr val="99CCFF"/>
              </a:solidFill>
              <a:prstDash val="solid"/>
            </a:ln>
          </c:spPr>
          <c:marker>
            <c:symbol val="none"/>
          </c:marker>
          <c:val>
            <c:numRef>
              <c:f>'График 3.2.5'!$F$6:$F$324</c:f>
              <c:numCache>
                <c:formatCode>General</c:formatCode>
                <c:ptCount val="319"/>
                <c:pt idx="0">
                  <c:v>22.7</c:v>
                </c:pt>
                <c:pt idx="1">
                  <c:v>23</c:v>
                </c:pt>
                <c:pt idx="2">
                  <c:v>23</c:v>
                </c:pt>
                <c:pt idx="3">
                  <c:v>22.61</c:v>
                </c:pt>
                <c:pt idx="4">
                  <c:v>22</c:v>
                </c:pt>
                <c:pt idx="5">
                  <c:v>22.5</c:v>
                </c:pt>
                <c:pt idx="6">
                  <c:v>21.58</c:v>
                </c:pt>
                <c:pt idx="7">
                  <c:v>21.25</c:v>
                </c:pt>
                <c:pt idx="8">
                  <c:v>21.25</c:v>
                </c:pt>
                <c:pt idx="9">
                  <c:v>21.48</c:v>
                </c:pt>
                <c:pt idx="10">
                  <c:v>21</c:v>
                </c:pt>
                <c:pt idx="11">
                  <c:v>19.5</c:v>
                </c:pt>
                <c:pt idx="12">
                  <c:v>20</c:v>
                </c:pt>
                <c:pt idx="13">
                  <c:v>19.95</c:v>
                </c:pt>
                <c:pt idx="14">
                  <c:v>19.510000000000002</c:v>
                </c:pt>
                <c:pt idx="15">
                  <c:v>20.5</c:v>
                </c:pt>
                <c:pt idx="16">
                  <c:v>20.3</c:v>
                </c:pt>
                <c:pt idx="17">
                  <c:v>20.78</c:v>
                </c:pt>
                <c:pt idx="18">
                  <c:v>20.7</c:v>
                </c:pt>
                <c:pt idx="19">
                  <c:v>20.8</c:v>
                </c:pt>
                <c:pt idx="20">
                  <c:v>21.25</c:v>
                </c:pt>
                <c:pt idx="21">
                  <c:v>21.5</c:v>
                </c:pt>
                <c:pt idx="22">
                  <c:v>21.6</c:v>
                </c:pt>
                <c:pt idx="23">
                  <c:v>21.8</c:v>
                </c:pt>
                <c:pt idx="24">
                  <c:v>21.5</c:v>
                </c:pt>
                <c:pt idx="25">
                  <c:v>21.4</c:v>
                </c:pt>
                <c:pt idx="26">
                  <c:v>20.55</c:v>
                </c:pt>
                <c:pt idx="27">
                  <c:v>20.93</c:v>
                </c:pt>
                <c:pt idx="28">
                  <c:v>20.7</c:v>
                </c:pt>
                <c:pt idx="29">
                  <c:v>20.68</c:v>
                </c:pt>
                <c:pt idx="30">
                  <c:v>21.45</c:v>
                </c:pt>
                <c:pt idx="31">
                  <c:v>21.25</c:v>
                </c:pt>
                <c:pt idx="32">
                  <c:v>20.87</c:v>
                </c:pt>
                <c:pt idx="33">
                  <c:v>21.01</c:v>
                </c:pt>
                <c:pt idx="34">
                  <c:v>22.25</c:v>
                </c:pt>
                <c:pt idx="35">
                  <c:v>22.21</c:v>
                </c:pt>
                <c:pt idx="36">
                  <c:v>22.4</c:v>
                </c:pt>
                <c:pt idx="37">
                  <c:v>22.95</c:v>
                </c:pt>
                <c:pt idx="38">
                  <c:v>22.77</c:v>
                </c:pt>
                <c:pt idx="39">
                  <c:v>23</c:v>
                </c:pt>
                <c:pt idx="40">
                  <c:v>23.8</c:v>
                </c:pt>
                <c:pt idx="41">
                  <c:v>23.99</c:v>
                </c:pt>
                <c:pt idx="42">
                  <c:v>24.2</c:v>
                </c:pt>
                <c:pt idx="43">
                  <c:v>23.5</c:v>
                </c:pt>
                <c:pt idx="44">
                  <c:v>22.8</c:v>
                </c:pt>
                <c:pt idx="45">
                  <c:v>23</c:v>
                </c:pt>
                <c:pt idx="46">
                  <c:v>23.35</c:v>
                </c:pt>
                <c:pt idx="47">
                  <c:v>23.82</c:v>
                </c:pt>
                <c:pt idx="48">
                  <c:v>23.95</c:v>
                </c:pt>
                <c:pt idx="49">
                  <c:v>24</c:v>
                </c:pt>
                <c:pt idx="50">
                  <c:v>24.2</c:v>
                </c:pt>
                <c:pt idx="51">
                  <c:v>25</c:v>
                </c:pt>
                <c:pt idx="52">
                  <c:v>25.47</c:v>
                </c:pt>
                <c:pt idx="53">
                  <c:v>25.4</c:v>
                </c:pt>
                <c:pt idx="54">
                  <c:v>25.15</c:v>
                </c:pt>
                <c:pt idx="55">
                  <c:v>25.1</c:v>
                </c:pt>
                <c:pt idx="56">
                  <c:v>26</c:v>
                </c:pt>
                <c:pt idx="57">
                  <c:v>24.95</c:v>
                </c:pt>
                <c:pt idx="58">
                  <c:v>24.6</c:v>
                </c:pt>
                <c:pt idx="59">
                  <c:v>25</c:v>
                </c:pt>
                <c:pt idx="60">
                  <c:v>24.95</c:v>
                </c:pt>
                <c:pt idx="61">
                  <c:v>25.8</c:v>
                </c:pt>
                <c:pt idx="62">
                  <c:v>26.8</c:v>
                </c:pt>
                <c:pt idx="63">
                  <c:v>26.13</c:v>
                </c:pt>
                <c:pt idx="64">
                  <c:v>27</c:v>
                </c:pt>
                <c:pt idx="65">
                  <c:v>26.98</c:v>
                </c:pt>
                <c:pt idx="66">
                  <c:v>27.2</c:v>
                </c:pt>
                <c:pt idx="67">
                  <c:v>26.93</c:v>
                </c:pt>
                <c:pt idx="68">
                  <c:v>28.5</c:v>
                </c:pt>
                <c:pt idx="69">
                  <c:v>29.66</c:v>
                </c:pt>
                <c:pt idx="70">
                  <c:v>29.47</c:v>
                </c:pt>
                <c:pt idx="71">
                  <c:v>28.96</c:v>
                </c:pt>
                <c:pt idx="72">
                  <c:v>27.6</c:v>
                </c:pt>
                <c:pt idx="73">
                  <c:v>27.15</c:v>
                </c:pt>
                <c:pt idx="74">
                  <c:v>27.5</c:v>
                </c:pt>
                <c:pt idx="75">
                  <c:v>27.2</c:v>
                </c:pt>
                <c:pt idx="76">
                  <c:v>27.42</c:v>
                </c:pt>
                <c:pt idx="77">
                  <c:v>27</c:v>
                </c:pt>
                <c:pt idx="78">
                  <c:v>26.8</c:v>
                </c:pt>
                <c:pt idx="79">
                  <c:v>26.5</c:v>
                </c:pt>
                <c:pt idx="80">
                  <c:v>26.48</c:v>
                </c:pt>
                <c:pt idx="81">
                  <c:v>27</c:v>
                </c:pt>
                <c:pt idx="82">
                  <c:v>28.5</c:v>
                </c:pt>
                <c:pt idx="83">
                  <c:v>27.75</c:v>
                </c:pt>
                <c:pt idx="84">
                  <c:v>27.3</c:v>
                </c:pt>
                <c:pt idx="85">
                  <c:v>28.05</c:v>
                </c:pt>
                <c:pt idx="86">
                  <c:v>26.95</c:v>
                </c:pt>
                <c:pt idx="87">
                  <c:v>26.74</c:v>
                </c:pt>
                <c:pt idx="88">
                  <c:v>26.47</c:v>
                </c:pt>
                <c:pt idx="89">
                  <c:v>26.65</c:v>
                </c:pt>
                <c:pt idx="90">
                  <c:v>27.32</c:v>
                </c:pt>
                <c:pt idx="91">
                  <c:v>27.7</c:v>
                </c:pt>
                <c:pt idx="92">
                  <c:v>28</c:v>
                </c:pt>
                <c:pt idx="93">
                  <c:v>28.7</c:v>
                </c:pt>
                <c:pt idx="94">
                  <c:v>28.9</c:v>
                </c:pt>
                <c:pt idx="95">
                  <c:v>29.69</c:v>
                </c:pt>
                <c:pt idx="96">
                  <c:v>30.1</c:v>
                </c:pt>
                <c:pt idx="97">
                  <c:v>30.3</c:v>
                </c:pt>
                <c:pt idx="98">
                  <c:v>30.4</c:v>
                </c:pt>
                <c:pt idx="99">
                  <c:v>31.1</c:v>
                </c:pt>
                <c:pt idx="100">
                  <c:v>31.01</c:v>
                </c:pt>
                <c:pt idx="101">
                  <c:v>30.2</c:v>
                </c:pt>
                <c:pt idx="102">
                  <c:v>29.75</c:v>
                </c:pt>
                <c:pt idx="103">
                  <c:v>30.1</c:v>
                </c:pt>
                <c:pt idx="104">
                  <c:v>30.5</c:v>
                </c:pt>
                <c:pt idx="105">
                  <c:v>31</c:v>
                </c:pt>
                <c:pt idx="106">
                  <c:v>31.2</c:v>
                </c:pt>
                <c:pt idx="107">
                  <c:v>32.5</c:v>
                </c:pt>
                <c:pt idx="108">
                  <c:v>32.99</c:v>
                </c:pt>
                <c:pt idx="109">
                  <c:v>33</c:v>
                </c:pt>
                <c:pt idx="110">
                  <c:v>33.35</c:v>
                </c:pt>
                <c:pt idx="111">
                  <c:v>33</c:v>
                </c:pt>
                <c:pt idx="112">
                  <c:v>33.200000000000003</c:v>
                </c:pt>
                <c:pt idx="113">
                  <c:v>33.75</c:v>
                </c:pt>
                <c:pt idx="114">
                  <c:v>34.4</c:v>
                </c:pt>
                <c:pt idx="115">
                  <c:v>34.1</c:v>
                </c:pt>
                <c:pt idx="116">
                  <c:v>33</c:v>
                </c:pt>
                <c:pt idx="117">
                  <c:v>33</c:v>
                </c:pt>
                <c:pt idx="118">
                  <c:v>32.15</c:v>
                </c:pt>
                <c:pt idx="119">
                  <c:v>29.7</c:v>
                </c:pt>
                <c:pt idx="120">
                  <c:v>29.05</c:v>
                </c:pt>
                <c:pt idx="121">
                  <c:v>27.6</c:v>
                </c:pt>
                <c:pt idx="122">
                  <c:v>28.25</c:v>
                </c:pt>
                <c:pt idx="123">
                  <c:v>28.5</c:v>
                </c:pt>
                <c:pt idx="124">
                  <c:v>28.05</c:v>
                </c:pt>
                <c:pt idx="125">
                  <c:v>26.75</c:v>
                </c:pt>
                <c:pt idx="126">
                  <c:v>25.6</c:v>
                </c:pt>
                <c:pt idx="127">
                  <c:v>26.1</c:v>
                </c:pt>
                <c:pt idx="128">
                  <c:v>26.15</c:v>
                </c:pt>
                <c:pt idx="129">
                  <c:v>25.99</c:v>
                </c:pt>
                <c:pt idx="130">
                  <c:v>25.75</c:v>
                </c:pt>
                <c:pt idx="131">
                  <c:v>25</c:v>
                </c:pt>
                <c:pt idx="132">
                  <c:v>23.5</c:v>
                </c:pt>
                <c:pt idx="133">
                  <c:v>23.3</c:v>
                </c:pt>
                <c:pt idx="134">
                  <c:v>24</c:v>
                </c:pt>
                <c:pt idx="135">
                  <c:v>25</c:v>
                </c:pt>
                <c:pt idx="136">
                  <c:v>24.5</c:v>
                </c:pt>
                <c:pt idx="137">
                  <c:v>24.95</c:v>
                </c:pt>
                <c:pt idx="138">
                  <c:v>24.86</c:v>
                </c:pt>
                <c:pt idx="139">
                  <c:v>24.89</c:v>
                </c:pt>
                <c:pt idx="140">
                  <c:v>25.5</c:v>
                </c:pt>
                <c:pt idx="141">
                  <c:v>25.55</c:v>
                </c:pt>
                <c:pt idx="142">
                  <c:v>25.99</c:v>
                </c:pt>
                <c:pt idx="143">
                  <c:v>25.25</c:v>
                </c:pt>
                <c:pt idx="144">
                  <c:v>25.24</c:v>
                </c:pt>
                <c:pt idx="145">
                  <c:v>25.05</c:v>
                </c:pt>
                <c:pt idx="146">
                  <c:v>24.95</c:v>
                </c:pt>
                <c:pt idx="147">
                  <c:v>24</c:v>
                </c:pt>
                <c:pt idx="148">
                  <c:v>24.7</c:v>
                </c:pt>
                <c:pt idx="149">
                  <c:v>24.9</c:v>
                </c:pt>
                <c:pt idx="150">
                  <c:v>25.47</c:v>
                </c:pt>
                <c:pt idx="151">
                  <c:v>25.4</c:v>
                </c:pt>
                <c:pt idx="152">
                  <c:v>25.7</c:v>
                </c:pt>
                <c:pt idx="153">
                  <c:v>26.4</c:v>
                </c:pt>
                <c:pt idx="154">
                  <c:v>26.6</c:v>
                </c:pt>
                <c:pt idx="155">
                  <c:v>26.9</c:v>
                </c:pt>
                <c:pt idx="156">
                  <c:v>27.31</c:v>
                </c:pt>
                <c:pt idx="157">
                  <c:v>27.15</c:v>
                </c:pt>
                <c:pt idx="158">
                  <c:v>27.35</c:v>
                </c:pt>
                <c:pt idx="159">
                  <c:v>26.4</c:v>
                </c:pt>
                <c:pt idx="160">
                  <c:v>27</c:v>
                </c:pt>
                <c:pt idx="161">
                  <c:v>25.95</c:v>
                </c:pt>
                <c:pt idx="162">
                  <c:v>24</c:v>
                </c:pt>
                <c:pt idx="163">
                  <c:v>24</c:v>
                </c:pt>
                <c:pt idx="164">
                  <c:v>23.5</c:v>
                </c:pt>
                <c:pt idx="165">
                  <c:v>25.02</c:v>
                </c:pt>
                <c:pt idx="166">
                  <c:v>25.2</c:v>
                </c:pt>
                <c:pt idx="167">
                  <c:v>25.05</c:v>
                </c:pt>
                <c:pt idx="168">
                  <c:v>24.65</c:v>
                </c:pt>
                <c:pt idx="169">
                  <c:v>24.51</c:v>
                </c:pt>
                <c:pt idx="170">
                  <c:v>24.49</c:v>
                </c:pt>
                <c:pt idx="171">
                  <c:v>24.3</c:v>
                </c:pt>
                <c:pt idx="172">
                  <c:v>24.45</c:v>
                </c:pt>
                <c:pt idx="173">
                  <c:v>26.76</c:v>
                </c:pt>
                <c:pt idx="174">
                  <c:v>27.5</c:v>
                </c:pt>
                <c:pt idx="175">
                  <c:v>28.7</c:v>
                </c:pt>
                <c:pt idx="176">
                  <c:v>28.15</c:v>
                </c:pt>
                <c:pt idx="177">
                  <c:v>28.34</c:v>
                </c:pt>
                <c:pt idx="178">
                  <c:v>29.16</c:v>
                </c:pt>
                <c:pt idx="179">
                  <c:v>29.06</c:v>
                </c:pt>
                <c:pt idx="180">
                  <c:v>28.88</c:v>
                </c:pt>
                <c:pt idx="181">
                  <c:v>28.65</c:v>
                </c:pt>
                <c:pt idx="182">
                  <c:v>28.75</c:v>
                </c:pt>
                <c:pt idx="183">
                  <c:v>29.25</c:v>
                </c:pt>
                <c:pt idx="184">
                  <c:v>29.6</c:v>
                </c:pt>
                <c:pt idx="185">
                  <c:v>29.55</c:v>
                </c:pt>
                <c:pt idx="186">
                  <c:v>29.7</c:v>
                </c:pt>
                <c:pt idx="187">
                  <c:v>29.55</c:v>
                </c:pt>
                <c:pt idx="188">
                  <c:v>28.95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30.1</c:v>
                </c:pt>
                <c:pt idx="193">
                  <c:v>30.52</c:v>
                </c:pt>
                <c:pt idx="194">
                  <c:v>31</c:v>
                </c:pt>
                <c:pt idx="195">
                  <c:v>31.29</c:v>
                </c:pt>
                <c:pt idx="196">
                  <c:v>32.049999999999997</c:v>
                </c:pt>
                <c:pt idx="197">
                  <c:v>32.979999999999997</c:v>
                </c:pt>
                <c:pt idx="198">
                  <c:v>33.4</c:v>
                </c:pt>
                <c:pt idx="199">
                  <c:v>33.25</c:v>
                </c:pt>
                <c:pt idx="200">
                  <c:v>34</c:v>
                </c:pt>
                <c:pt idx="201">
                  <c:v>34</c:v>
                </c:pt>
                <c:pt idx="202">
                  <c:v>33.5</c:v>
                </c:pt>
                <c:pt idx="203">
                  <c:v>34</c:v>
                </c:pt>
                <c:pt idx="204">
                  <c:v>33.58</c:v>
                </c:pt>
                <c:pt idx="205">
                  <c:v>33.75</c:v>
                </c:pt>
                <c:pt idx="206">
                  <c:v>33</c:v>
                </c:pt>
                <c:pt idx="207">
                  <c:v>31.71</c:v>
                </c:pt>
                <c:pt idx="208">
                  <c:v>32</c:v>
                </c:pt>
                <c:pt idx="209">
                  <c:v>32.450000000000003</c:v>
                </c:pt>
                <c:pt idx="210">
                  <c:v>31.4</c:v>
                </c:pt>
                <c:pt idx="211">
                  <c:v>31.7</c:v>
                </c:pt>
                <c:pt idx="212">
                  <c:v>30.4</c:v>
                </c:pt>
                <c:pt idx="213">
                  <c:v>30.76</c:v>
                </c:pt>
                <c:pt idx="214">
                  <c:v>31.5</c:v>
                </c:pt>
                <c:pt idx="215">
                  <c:v>31.32</c:v>
                </c:pt>
                <c:pt idx="216">
                  <c:v>30.6</c:v>
                </c:pt>
                <c:pt idx="217">
                  <c:v>30.5</c:v>
                </c:pt>
                <c:pt idx="218">
                  <c:v>31.05</c:v>
                </c:pt>
                <c:pt idx="219">
                  <c:v>30.93</c:v>
                </c:pt>
                <c:pt idx="220">
                  <c:v>31</c:v>
                </c:pt>
                <c:pt idx="221">
                  <c:v>30.22</c:v>
                </c:pt>
                <c:pt idx="222">
                  <c:v>30.2</c:v>
                </c:pt>
                <c:pt idx="223">
                  <c:v>29.6</c:v>
                </c:pt>
                <c:pt idx="224">
                  <c:v>29.3</c:v>
                </c:pt>
                <c:pt idx="225">
                  <c:v>29.5</c:v>
                </c:pt>
                <c:pt idx="226">
                  <c:v>28.3</c:v>
                </c:pt>
                <c:pt idx="227">
                  <c:v>28.65</c:v>
                </c:pt>
                <c:pt idx="228">
                  <c:v>28.56</c:v>
                </c:pt>
                <c:pt idx="229">
                  <c:v>29.69</c:v>
                </c:pt>
                <c:pt idx="230">
                  <c:v>31.2</c:v>
                </c:pt>
                <c:pt idx="231">
                  <c:v>29.85</c:v>
                </c:pt>
                <c:pt idx="232">
                  <c:v>29.8</c:v>
                </c:pt>
                <c:pt idx="233">
                  <c:v>29.1</c:v>
                </c:pt>
                <c:pt idx="234">
                  <c:v>29.25</c:v>
                </c:pt>
                <c:pt idx="235">
                  <c:v>28.95</c:v>
                </c:pt>
                <c:pt idx="236">
                  <c:v>27.9</c:v>
                </c:pt>
                <c:pt idx="237">
                  <c:v>28.38</c:v>
                </c:pt>
                <c:pt idx="238">
                  <c:v>28</c:v>
                </c:pt>
                <c:pt idx="239">
                  <c:v>27.7</c:v>
                </c:pt>
                <c:pt idx="240">
                  <c:v>28</c:v>
                </c:pt>
                <c:pt idx="241">
                  <c:v>27.8</c:v>
                </c:pt>
                <c:pt idx="242">
                  <c:v>27.5</c:v>
                </c:pt>
                <c:pt idx="243">
                  <c:v>26.4</c:v>
                </c:pt>
                <c:pt idx="244">
                  <c:v>26.75</c:v>
                </c:pt>
                <c:pt idx="245">
                  <c:v>26.78</c:v>
                </c:pt>
                <c:pt idx="246">
                  <c:v>26.8</c:v>
                </c:pt>
                <c:pt idx="247">
                  <c:v>25.99</c:v>
                </c:pt>
                <c:pt idx="248">
                  <c:v>24.45</c:v>
                </c:pt>
                <c:pt idx="249">
                  <c:v>24.7</c:v>
                </c:pt>
                <c:pt idx="250">
                  <c:v>25</c:v>
                </c:pt>
                <c:pt idx="251">
                  <c:v>24.97</c:v>
                </c:pt>
                <c:pt idx="252">
                  <c:v>25.25</c:v>
                </c:pt>
                <c:pt idx="253">
                  <c:v>25.5</c:v>
                </c:pt>
                <c:pt idx="254">
                  <c:v>25</c:v>
                </c:pt>
                <c:pt idx="255">
                  <c:v>24.78</c:v>
                </c:pt>
                <c:pt idx="256">
                  <c:v>23.15</c:v>
                </c:pt>
                <c:pt idx="257">
                  <c:v>23.6</c:v>
                </c:pt>
                <c:pt idx="258">
                  <c:v>23.83</c:v>
                </c:pt>
                <c:pt idx="259">
                  <c:v>22.5</c:v>
                </c:pt>
                <c:pt idx="260">
                  <c:v>22.55</c:v>
                </c:pt>
                <c:pt idx="261">
                  <c:v>23</c:v>
                </c:pt>
                <c:pt idx="262">
                  <c:v>23</c:v>
                </c:pt>
                <c:pt idx="263">
                  <c:v>23.25</c:v>
                </c:pt>
                <c:pt idx="264">
                  <c:v>23.76</c:v>
                </c:pt>
                <c:pt idx="265">
                  <c:v>23.8</c:v>
                </c:pt>
                <c:pt idx="266">
                  <c:v>23.98</c:v>
                </c:pt>
                <c:pt idx="267">
                  <c:v>23.85</c:v>
                </c:pt>
                <c:pt idx="268">
                  <c:v>23.71</c:v>
                </c:pt>
                <c:pt idx="269">
                  <c:v>24.31</c:v>
                </c:pt>
                <c:pt idx="270">
                  <c:v>23.01</c:v>
                </c:pt>
                <c:pt idx="271">
                  <c:v>22.2</c:v>
                </c:pt>
                <c:pt idx="272">
                  <c:v>22.4</c:v>
                </c:pt>
                <c:pt idx="273">
                  <c:v>23.15</c:v>
                </c:pt>
                <c:pt idx="274">
                  <c:v>22.48</c:v>
                </c:pt>
                <c:pt idx="275">
                  <c:v>22.5</c:v>
                </c:pt>
                <c:pt idx="276">
                  <c:v>20.67</c:v>
                </c:pt>
                <c:pt idx="277">
                  <c:v>19.89</c:v>
                </c:pt>
                <c:pt idx="278">
                  <c:v>18.89</c:v>
                </c:pt>
                <c:pt idx="279">
                  <c:v>18.89</c:v>
                </c:pt>
                <c:pt idx="280">
                  <c:v>18.57</c:v>
                </c:pt>
                <c:pt idx="281">
                  <c:v>17</c:v>
                </c:pt>
                <c:pt idx="282">
                  <c:v>18.670000000000002</c:v>
                </c:pt>
                <c:pt idx="283">
                  <c:v>18.190000000000001</c:v>
                </c:pt>
                <c:pt idx="284">
                  <c:v>17.37</c:v>
                </c:pt>
                <c:pt idx="285">
                  <c:v>17</c:v>
                </c:pt>
                <c:pt idx="286">
                  <c:v>16</c:v>
                </c:pt>
                <c:pt idx="287">
                  <c:v>17.75</c:v>
                </c:pt>
                <c:pt idx="288">
                  <c:v>18.3</c:v>
                </c:pt>
                <c:pt idx="289">
                  <c:v>17.95</c:v>
                </c:pt>
                <c:pt idx="290">
                  <c:v>17.940000000000001</c:v>
                </c:pt>
                <c:pt idx="291">
                  <c:v>17.8</c:v>
                </c:pt>
                <c:pt idx="292">
                  <c:v>17.05</c:v>
                </c:pt>
                <c:pt idx="293">
                  <c:v>15.35</c:v>
                </c:pt>
                <c:pt idx="294">
                  <c:v>15.5</c:v>
                </c:pt>
                <c:pt idx="295">
                  <c:v>15.11</c:v>
                </c:pt>
                <c:pt idx="296">
                  <c:v>15.4</c:v>
                </c:pt>
                <c:pt idx="297">
                  <c:v>15.01</c:v>
                </c:pt>
                <c:pt idx="298">
                  <c:v>13.75</c:v>
                </c:pt>
                <c:pt idx="299">
                  <c:v>13.75</c:v>
                </c:pt>
                <c:pt idx="300">
                  <c:v>11.75</c:v>
                </c:pt>
                <c:pt idx="301">
                  <c:v>13</c:v>
                </c:pt>
                <c:pt idx="302">
                  <c:v>11.75</c:v>
                </c:pt>
                <c:pt idx="303">
                  <c:v>11.86</c:v>
                </c:pt>
                <c:pt idx="304">
                  <c:v>14.01</c:v>
                </c:pt>
                <c:pt idx="305">
                  <c:v>13</c:v>
                </c:pt>
                <c:pt idx="306">
                  <c:v>10.5</c:v>
                </c:pt>
                <c:pt idx="307">
                  <c:v>10.5</c:v>
                </c:pt>
                <c:pt idx="308">
                  <c:v>10.9</c:v>
                </c:pt>
                <c:pt idx="309">
                  <c:v>11.14</c:v>
                </c:pt>
                <c:pt idx="310">
                  <c:v>10.11</c:v>
                </c:pt>
                <c:pt idx="311">
                  <c:v>9.69</c:v>
                </c:pt>
                <c:pt idx="312">
                  <c:v>9.4</c:v>
                </c:pt>
                <c:pt idx="313">
                  <c:v>8.6</c:v>
                </c:pt>
                <c:pt idx="314">
                  <c:v>10</c:v>
                </c:pt>
                <c:pt idx="315">
                  <c:v>10.3</c:v>
                </c:pt>
                <c:pt idx="316">
                  <c:v>13.07</c:v>
                </c:pt>
                <c:pt idx="317">
                  <c:v>14</c:v>
                </c:pt>
                <c:pt idx="318">
                  <c:v>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4F8-4F3B-89EE-E4806CFA813D}"/>
            </c:ext>
          </c:extLst>
        </c:ser>
        <c:ser>
          <c:idx val="4"/>
          <c:order val="4"/>
          <c:tx>
            <c:strRef>
              <c:f>'График 3.2.5'!$G$5</c:f>
              <c:strCache>
                <c:ptCount val="1"/>
                <c:pt idx="0">
                  <c:v>Kazakhgold-USD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'График 3.2.5'!$G$6:$G$324</c:f>
              <c:numCache>
                <c:formatCode>General</c:formatCode>
                <c:ptCount val="319"/>
                <c:pt idx="0">
                  <c:v>19.5</c:v>
                </c:pt>
                <c:pt idx="1">
                  <c:v>19.5</c:v>
                </c:pt>
                <c:pt idx="2">
                  <c:v>20.25</c:v>
                </c:pt>
                <c:pt idx="3">
                  <c:v>20.43</c:v>
                </c:pt>
                <c:pt idx="4">
                  <c:v>20.03</c:v>
                </c:pt>
                <c:pt idx="5">
                  <c:v>20.22</c:v>
                </c:pt>
                <c:pt idx="6">
                  <c:v>20</c:v>
                </c:pt>
                <c:pt idx="7">
                  <c:v>19.8</c:v>
                </c:pt>
                <c:pt idx="8">
                  <c:v>23.49</c:v>
                </c:pt>
                <c:pt idx="9">
                  <c:v>20.25</c:v>
                </c:pt>
                <c:pt idx="10">
                  <c:v>19.899999999999999</c:v>
                </c:pt>
                <c:pt idx="11">
                  <c:v>19.05</c:v>
                </c:pt>
                <c:pt idx="12">
                  <c:v>18.8</c:v>
                </c:pt>
                <c:pt idx="13">
                  <c:v>18.75</c:v>
                </c:pt>
                <c:pt idx="14">
                  <c:v>18.75</c:v>
                </c:pt>
                <c:pt idx="15">
                  <c:v>18.75</c:v>
                </c:pt>
                <c:pt idx="16">
                  <c:v>18.79</c:v>
                </c:pt>
                <c:pt idx="17">
                  <c:v>19.16</c:v>
                </c:pt>
                <c:pt idx="18">
                  <c:v>19.25</c:v>
                </c:pt>
                <c:pt idx="19">
                  <c:v>19</c:v>
                </c:pt>
                <c:pt idx="20">
                  <c:v>19.100000000000001</c:v>
                </c:pt>
                <c:pt idx="21">
                  <c:v>19.3</c:v>
                </c:pt>
                <c:pt idx="22">
                  <c:v>19.399999999999999</c:v>
                </c:pt>
                <c:pt idx="23">
                  <c:v>19.149999999999999</c:v>
                </c:pt>
                <c:pt idx="24">
                  <c:v>19.489999999999998</c:v>
                </c:pt>
                <c:pt idx="25">
                  <c:v>19.2</c:v>
                </c:pt>
                <c:pt idx="26">
                  <c:v>19.75</c:v>
                </c:pt>
                <c:pt idx="27">
                  <c:v>20.5</c:v>
                </c:pt>
                <c:pt idx="28">
                  <c:v>20.28</c:v>
                </c:pt>
                <c:pt idx="29">
                  <c:v>20.399999999999999</c:v>
                </c:pt>
                <c:pt idx="30">
                  <c:v>20</c:v>
                </c:pt>
                <c:pt idx="31">
                  <c:v>20.260000000000002</c:v>
                </c:pt>
                <c:pt idx="32">
                  <c:v>19.010000000000002</c:v>
                </c:pt>
                <c:pt idx="33">
                  <c:v>19.7</c:v>
                </c:pt>
                <c:pt idx="34">
                  <c:v>19.7</c:v>
                </c:pt>
                <c:pt idx="35">
                  <c:v>19.98</c:v>
                </c:pt>
                <c:pt idx="36">
                  <c:v>20.100000000000001</c:v>
                </c:pt>
                <c:pt idx="37">
                  <c:v>20.5</c:v>
                </c:pt>
                <c:pt idx="38">
                  <c:v>20.45</c:v>
                </c:pt>
                <c:pt idx="39">
                  <c:v>20</c:v>
                </c:pt>
                <c:pt idx="40">
                  <c:v>20.5</c:v>
                </c:pt>
                <c:pt idx="41">
                  <c:v>21</c:v>
                </c:pt>
                <c:pt idx="42">
                  <c:v>21</c:v>
                </c:pt>
                <c:pt idx="43">
                  <c:v>21.52</c:v>
                </c:pt>
                <c:pt idx="44">
                  <c:v>21.7</c:v>
                </c:pt>
                <c:pt idx="45">
                  <c:v>22.05</c:v>
                </c:pt>
                <c:pt idx="46">
                  <c:v>22.98</c:v>
                </c:pt>
                <c:pt idx="47">
                  <c:v>22.5</c:v>
                </c:pt>
                <c:pt idx="48">
                  <c:v>23.5</c:v>
                </c:pt>
                <c:pt idx="49">
                  <c:v>22</c:v>
                </c:pt>
                <c:pt idx="50">
                  <c:v>24.01</c:v>
                </c:pt>
                <c:pt idx="51">
                  <c:v>25</c:v>
                </c:pt>
                <c:pt idx="52">
                  <c:v>24.75</c:v>
                </c:pt>
                <c:pt idx="53">
                  <c:v>25.08</c:v>
                </c:pt>
                <c:pt idx="54">
                  <c:v>24.24</c:v>
                </c:pt>
                <c:pt idx="55">
                  <c:v>23</c:v>
                </c:pt>
                <c:pt idx="56">
                  <c:v>24</c:v>
                </c:pt>
                <c:pt idx="57">
                  <c:v>24.65</c:v>
                </c:pt>
                <c:pt idx="58">
                  <c:v>24.46</c:v>
                </c:pt>
                <c:pt idx="59">
                  <c:v>24.33</c:v>
                </c:pt>
                <c:pt idx="60">
                  <c:v>24.3</c:v>
                </c:pt>
                <c:pt idx="61">
                  <c:v>24.5</c:v>
                </c:pt>
                <c:pt idx="62">
                  <c:v>23.8</c:v>
                </c:pt>
                <c:pt idx="63">
                  <c:v>22.62</c:v>
                </c:pt>
                <c:pt idx="64">
                  <c:v>22.4</c:v>
                </c:pt>
                <c:pt idx="65">
                  <c:v>23</c:v>
                </c:pt>
                <c:pt idx="66">
                  <c:v>25.65</c:v>
                </c:pt>
                <c:pt idx="67">
                  <c:v>25.97</c:v>
                </c:pt>
                <c:pt idx="68">
                  <c:v>27.01</c:v>
                </c:pt>
                <c:pt idx="69">
                  <c:v>28.2</c:v>
                </c:pt>
                <c:pt idx="70">
                  <c:v>28.2</c:v>
                </c:pt>
                <c:pt idx="71">
                  <c:v>28</c:v>
                </c:pt>
                <c:pt idx="72">
                  <c:v>28</c:v>
                </c:pt>
                <c:pt idx="73">
                  <c:v>27.7</c:v>
                </c:pt>
                <c:pt idx="74">
                  <c:v>28.25</c:v>
                </c:pt>
                <c:pt idx="75">
                  <c:v>26.5</c:v>
                </c:pt>
                <c:pt idx="76">
                  <c:v>26</c:v>
                </c:pt>
                <c:pt idx="77">
                  <c:v>25.5</c:v>
                </c:pt>
                <c:pt idx="78">
                  <c:v>25.18</c:v>
                </c:pt>
                <c:pt idx="79">
                  <c:v>24.6</c:v>
                </c:pt>
                <c:pt idx="80">
                  <c:v>24.7</c:v>
                </c:pt>
                <c:pt idx="81">
                  <c:v>24.41</c:v>
                </c:pt>
                <c:pt idx="82">
                  <c:v>26</c:v>
                </c:pt>
                <c:pt idx="83">
                  <c:v>26.52</c:v>
                </c:pt>
                <c:pt idx="84">
                  <c:v>27.01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25.88</c:v>
                </c:pt>
                <c:pt idx="89">
                  <c:v>26.5</c:v>
                </c:pt>
                <c:pt idx="90">
                  <c:v>24.9</c:v>
                </c:pt>
                <c:pt idx="91">
                  <c:v>25</c:v>
                </c:pt>
                <c:pt idx="92">
                  <c:v>24.76</c:v>
                </c:pt>
                <c:pt idx="93">
                  <c:v>24.75</c:v>
                </c:pt>
                <c:pt idx="94">
                  <c:v>25</c:v>
                </c:pt>
                <c:pt idx="95">
                  <c:v>24</c:v>
                </c:pt>
                <c:pt idx="96">
                  <c:v>23.8</c:v>
                </c:pt>
                <c:pt idx="97">
                  <c:v>23.05</c:v>
                </c:pt>
                <c:pt idx="98">
                  <c:v>22.5</c:v>
                </c:pt>
                <c:pt idx="99">
                  <c:v>22.81</c:v>
                </c:pt>
                <c:pt idx="100">
                  <c:v>23.51</c:v>
                </c:pt>
                <c:pt idx="101">
                  <c:v>24.1</c:v>
                </c:pt>
                <c:pt idx="102">
                  <c:v>25.48</c:v>
                </c:pt>
                <c:pt idx="103">
                  <c:v>25.23</c:v>
                </c:pt>
                <c:pt idx="104">
                  <c:v>25</c:v>
                </c:pt>
                <c:pt idx="105">
                  <c:v>25.75</c:v>
                </c:pt>
                <c:pt idx="106">
                  <c:v>25.5</c:v>
                </c:pt>
                <c:pt idx="107">
                  <c:v>26.67</c:v>
                </c:pt>
                <c:pt idx="108">
                  <c:v>27.4</c:v>
                </c:pt>
                <c:pt idx="109">
                  <c:v>27</c:v>
                </c:pt>
                <c:pt idx="110">
                  <c:v>27</c:v>
                </c:pt>
                <c:pt idx="111">
                  <c:v>27.45</c:v>
                </c:pt>
                <c:pt idx="112">
                  <c:v>27.5</c:v>
                </c:pt>
                <c:pt idx="113">
                  <c:v>28.25</c:v>
                </c:pt>
                <c:pt idx="114">
                  <c:v>28.79</c:v>
                </c:pt>
                <c:pt idx="115">
                  <c:v>28.95</c:v>
                </c:pt>
                <c:pt idx="116">
                  <c:v>28.5</c:v>
                </c:pt>
                <c:pt idx="117">
                  <c:v>27.59</c:v>
                </c:pt>
                <c:pt idx="118">
                  <c:v>28</c:v>
                </c:pt>
                <c:pt idx="119">
                  <c:v>25.75</c:v>
                </c:pt>
                <c:pt idx="120">
                  <c:v>24.5</c:v>
                </c:pt>
                <c:pt idx="121">
                  <c:v>24.43</c:v>
                </c:pt>
                <c:pt idx="122">
                  <c:v>24.85</c:v>
                </c:pt>
                <c:pt idx="123">
                  <c:v>25</c:v>
                </c:pt>
                <c:pt idx="124">
                  <c:v>24.25</c:v>
                </c:pt>
                <c:pt idx="125">
                  <c:v>24.6</c:v>
                </c:pt>
                <c:pt idx="126">
                  <c:v>24.25</c:v>
                </c:pt>
                <c:pt idx="127">
                  <c:v>23</c:v>
                </c:pt>
                <c:pt idx="128">
                  <c:v>24.95</c:v>
                </c:pt>
                <c:pt idx="129">
                  <c:v>24.44</c:v>
                </c:pt>
                <c:pt idx="130">
                  <c:v>24.25</c:v>
                </c:pt>
                <c:pt idx="131">
                  <c:v>23.95</c:v>
                </c:pt>
                <c:pt idx="132">
                  <c:v>22.49</c:v>
                </c:pt>
                <c:pt idx="133">
                  <c:v>22.72</c:v>
                </c:pt>
                <c:pt idx="134">
                  <c:v>22.22</c:v>
                </c:pt>
                <c:pt idx="135">
                  <c:v>23</c:v>
                </c:pt>
                <c:pt idx="136">
                  <c:v>22.79</c:v>
                </c:pt>
                <c:pt idx="137">
                  <c:v>22.25</c:v>
                </c:pt>
                <c:pt idx="138">
                  <c:v>23</c:v>
                </c:pt>
                <c:pt idx="139">
                  <c:v>23.05</c:v>
                </c:pt>
                <c:pt idx="140">
                  <c:v>24</c:v>
                </c:pt>
                <c:pt idx="141">
                  <c:v>23.18</c:v>
                </c:pt>
                <c:pt idx="142">
                  <c:v>24.45</c:v>
                </c:pt>
                <c:pt idx="143">
                  <c:v>22.75</c:v>
                </c:pt>
                <c:pt idx="144">
                  <c:v>23.5</c:v>
                </c:pt>
                <c:pt idx="145">
                  <c:v>22.95</c:v>
                </c:pt>
                <c:pt idx="146">
                  <c:v>23.15</c:v>
                </c:pt>
                <c:pt idx="147">
                  <c:v>23.87</c:v>
                </c:pt>
                <c:pt idx="148">
                  <c:v>24</c:v>
                </c:pt>
                <c:pt idx="149">
                  <c:v>23.67</c:v>
                </c:pt>
                <c:pt idx="150">
                  <c:v>23.99</c:v>
                </c:pt>
                <c:pt idx="151">
                  <c:v>24.75</c:v>
                </c:pt>
                <c:pt idx="152">
                  <c:v>25.1</c:v>
                </c:pt>
                <c:pt idx="153">
                  <c:v>24.9</c:v>
                </c:pt>
                <c:pt idx="154">
                  <c:v>26.18</c:v>
                </c:pt>
                <c:pt idx="155">
                  <c:v>25.45</c:v>
                </c:pt>
                <c:pt idx="156">
                  <c:v>25.05</c:v>
                </c:pt>
                <c:pt idx="157">
                  <c:v>25.5</c:v>
                </c:pt>
                <c:pt idx="158">
                  <c:v>26.01</c:v>
                </c:pt>
                <c:pt idx="159">
                  <c:v>25.58</c:v>
                </c:pt>
                <c:pt idx="160">
                  <c:v>25.75</c:v>
                </c:pt>
                <c:pt idx="161">
                  <c:v>25.05</c:v>
                </c:pt>
                <c:pt idx="162">
                  <c:v>24.3</c:v>
                </c:pt>
                <c:pt idx="163">
                  <c:v>24.5</c:v>
                </c:pt>
                <c:pt idx="164">
                  <c:v>24.5</c:v>
                </c:pt>
                <c:pt idx="165">
                  <c:v>25.06</c:v>
                </c:pt>
                <c:pt idx="166">
                  <c:v>25.12</c:v>
                </c:pt>
                <c:pt idx="167">
                  <c:v>24.61</c:v>
                </c:pt>
                <c:pt idx="168">
                  <c:v>24.3</c:v>
                </c:pt>
                <c:pt idx="169">
                  <c:v>24</c:v>
                </c:pt>
                <c:pt idx="170">
                  <c:v>24.2</c:v>
                </c:pt>
                <c:pt idx="171">
                  <c:v>23.69</c:v>
                </c:pt>
                <c:pt idx="172">
                  <c:v>23.5</c:v>
                </c:pt>
                <c:pt idx="173">
                  <c:v>23.4</c:v>
                </c:pt>
                <c:pt idx="174">
                  <c:v>23.72</c:v>
                </c:pt>
                <c:pt idx="175">
                  <c:v>22.27</c:v>
                </c:pt>
                <c:pt idx="176">
                  <c:v>22.48</c:v>
                </c:pt>
                <c:pt idx="177">
                  <c:v>22.5</c:v>
                </c:pt>
                <c:pt idx="178">
                  <c:v>22.33</c:v>
                </c:pt>
                <c:pt idx="179">
                  <c:v>22.33</c:v>
                </c:pt>
                <c:pt idx="180">
                  <c:v>21.93</c:v>
                </c:pt>
                <c:pt idx="181">
                  <c:v>20.99</c:v>
                </c:pt>
                <c:pt idx="182">
                  <c:v>20.11</c:v>
                </c:pt>
                <c:pt idx="183">
                  <c:v>20.5</c:v>
                </c:pt>
                <c:pt idx="184">
                  <c:v>20.6</c:v>
                </c:pt>
                <c:pt idx="185">
                  <c:v>20.99</c:v>
                </c:pt>
                <c:pt idx="186">
                  <c:v>21</c:v>
                </c:pt>
                <c:pt idx="187">
                  <c:v>20.9</c:v>
                </c:pt>
                <c:pt idx="188">
                  <c:v>20.6</c:v>
                </c:pt>
                <c:pt idx="189">
                  <c:v>22.2</c:v>
                </c:pt>
                <c:pt idx="190">
                  <c:v>21.5</c:v>
                </c:pt>
                <c:pt idx="191">
                  <c:v>21.31</c:v>
                </c:pt>
                <c:pt idx="192">
                  <c:v>21.13</c:v>
                </c:pt>
                <c:pt idx="193">
                  <c:v>20.85</c:v>
                </c:pt>
                <c:pt idx="194">
                  <c:v>20.75</c:v>
                </c:pt>
                <c:pt idx="195">
                  <c:v>20.85</c:v>
                </c:pt>
                <c:pt idx="196">
                  <c:v>21.32</c:v>
                </c:pt>
                <c:pt idx="197">
                  <c:v>21</c:v>
                </c:pt>
                <c:pt idx="198">
                  <c:v>21.2</c:v>
                </c:pt>
                <c:pt idx="199">
                  <c:v>21</c:v>
                </c:pt>
                <c:pt idx="200">
                  <c:v>21.3</c:v>
                </c:pt>
                <c:pt idx="201">
                  <c:v>21.3</c:v>
                </c:pt>
                <c:pt idx="202">
                  <c:v>21.01</c:v>
                </c:pt>
                <c:pt idx="203">
                  <c:v>21.85</c:v>
                </c:pt>
                <c:pt idx="204">
                  <c:v>22.01</c:v>
                </c:pt>
                <c:pt idx="205">
                  <c:v>22.38</c:v>
                </c:pt>
                <c:pt idx="206">
                  <c:v>22.11</c:v>
                </c:pt>
                <c:pt idx="207">
                  <c:v>22</c:v>
                </c:pt>
                <c:pt idx="208">
                  <c:v>21.75</c:v>
                </c:pt>
                <c:pt idx="209">
                  <c:v>21.52</c:v>
                </c:pt>
                <c:pt idx="210">
                  <c:v>21</c:v>
                </c:pt>
                <c:pt idx="211">
                  <c:v>21.14</c:v>
                </c:pt>
                <c:pt idx="212">
                  <c:v>21</c:v>
                </c:pt>
                <c:pt idx="213">
                  <c:v>21.3</c:v>
                </c:pt>
                <c:pt idx="214">
                  <c:v>21</c:v>
                </c:pt>
                <c:pt idx="215">
                  <c:v>20.9</c:v>
                </c:pt>
                <c:pt idx="216">
                  <c:v>20.9</c:v>
                </c:pt>
                <c:pt idx="217">
                  <c:v>20.6</c:v>
                </c:pt>
                <c:pt idx="218">
                  <c:v>20.65</c:v>
                </c:pt>
                <c:pt idx="219">
                  <c:v>20.62</c:v>
                </c:pt>
                <c:pt idx="220">
                  <c:v>20.9</c:v>
                </c:pt>
                <c:pt idx="221">
                  <c:v>21</c:v>
                </c:pt>
                <c:pt idx="222">
                  <c:v>21</c:v>
                </c:pt>
                <c:pt idx="223">
                  <c:v>21.5</c:v>
                </c:pt>
                <c:pt idx="224">
                  <c:v>21.51</c:v>
                </c:pt>
                <c:pt idx="225">
                  <c:v>21.5</c:v>
                </c:pt>
                <c:pt idx="226">
                  <c:v>21.5</c:v>
                </c:pt>
                <c:pt idx="227">
                  <c:v>21.6</c:v>
                </c:pt>
                <c:pt idx="228">
                  <c:v>21</c:v>
                </c:pt>
                <c:pt idx="229">
                  <c:v>22.01</c:v>
                </c:pt>
                <c:pt idx="230">
                  <c:v>23</c:v>
                </c:pt>
                <c:pt idx="231">
                  <c:v>22.08</c:v>
                </c:pt>
                <c:pt idx="232">
                  <c:v>21.94</c:v>
                </c:pt>
                <c:pt idx="233">
                  <c:v>21.9</c:v>
                </c:pt>
                <c:pt idx="234">
                  <c:v>22</c:v>
                </c:pt>
                <c:pt idx="235">
                  <c:v>21.47</c:v>
                </c:pt>
                <c:pt idx="236">
                  <c:v>21.37</c:v>
                </c:pt>
                <c:pt idx="237">
                  <c:v>21.2</c:v>
                </c:pt>
                <c:pt idx="238">
                  <c:v>20.89</c:v>
                </c:pt>
                <c:pt idx="239">
                  <c:v>20</c:v>
                </c:pt>
                <c:pt idx="240">
                  <c:v>19</c:v>
                </c:pt>
                <c:pt idx="241">
                  <c:v>19</c:v>
                </c:pt>
                <c:pt idx="242">
                  <c:v>17.899999999999999</c:v>
                </c:pt>
                <c:pt idx="243">
                  <c:v>18</c:v>
                </c:pt>
                <c:pt idx="244">
                  <c:v>18.5</c:v>
                </c:pt>
                <c:pt idx="245">
                  <c:v>18.45</c:v>
                </c:pt>
                <c:pt idx="246">
                  <c:v>18.88</c:v>
                </c:pt>
                <c:pt idx="247">
                  <c:v>18</c:v>
                </c:pt>
                <c:pt idx="248">
                  <c:v>18.18</c:v>
                </c:pt>
                <c:pt idx="249">
                  <c:v>17</c:v>
                </c:pt>
                <c:pt idx="250">
                  <c:v>18.399999999999999</c:v>
                </c:pt>
                <c:pt idx="251">
                  <c:v>17.38</c:v>
                </c:pt>
                <c:pt idx="252">
                  <c:v>17.72</c:v>
                </c:pt>
                <c:pt idx="253">
                  <c:v>17.72</c:v>
                </c:pt>
                <c:pt idx="254">
                  <c:v>18</c:v>
                </c:pt>
                <c:pt idx="255">
                  <c:v>17.899999999999999</c:v>
                </c:pt>
                <c:pt idx="256">
                  <c:v>16.95</c:v>
                </c:pt>
                <c:pt idx="257">
                  <c:v>16.54</c:v>
                </c:pt>
                <c:pt idx="258">
                  <c:v>16.760000000000002</c:v>
                </c:pt>
                <c:pt idx="259">
                  <c:v>16.5</c:v>
                </c:pt>
                <c:pt idx="260">
                  <c:v>15</c:v>
                </c:pt>
                <c:pt idx="261">
                  <c:v>15.11</c:v>
                </c:pt>
                <c:pt idx="262">
                  <c:v>15.04</c:v>
                </c:pt>
                <c:pt idx="263">
                  <c:v>15.8</c:v>
                </c:pt>
                <c:pt idx="264">
                  <c:v>15.74</c:v>
                </c:pt>
                <c:pt idx="265">
                  <c:v>15.29</c:v>
                </c:pt>
                <c:pt idx="266">
                  <c:v>15</c:v>
                </c:pt>
                <c:pt idx="267">
                  <c:v>15.3</c:v>
                </c:pt>
                <c:pt idx="268">
                  <c:v>15.3</c:v>
                </c:pt>
                <c:pt idx="269">
                  <c:v>15.46</c:v>
                </c:pt>
                <c:pt idx="270">
                  <c:v>15</c:v>
                </c:pt>
                <c:pt idx="271">
                  <c:v>14.26</c:v>
                </c:pt>
                <c:pt idx="272">
                  <c:v>15</c:v>
                </c:pt>
                <c:pt idx="273">
                  <c:v>14.95</c:v>
                </c:pt>
                <c:pt idx="274">
                  <c:v>14.95</c:v>
                </c:pt>
                <c:pt idx="275">
                  <c:v>14.95</c:v>
                </c:pt>
                <c:pt idx="276">
                  <c:v>14.7</c:v>
                </c:pt>
                <c:pt idx="277">
                  <c:v>14.5</c:v>
                </c:pt>
                <c:pt idx="278">
                  <c:v>13.16</c:v>
                </c:pt>
                <c:pt idx="279">
                  <c:v>11</c:v>
                </c:pt>
                <c:pt idx="280">
                  <c:v>11</c:v>
                </c:pt>
                <c:pt idx="281">
                  <c:v>11.1</c:v>
                </c:pt>
                <c:pt idx="282">
                  <c:v>10.37</c:v>
                </c:pt>
                <c:pt idx="283">
                  <c:v>10.5</c:v>
                </c:pt>
                <c:pt idx="284">
                  <c:v>10.5</c:v>
                </c:pt>
                <c:pt idx="285">
                  <c:v>10.25</c:v>
                </c:pt>
                <c:pt idx="286">
                  <c:v>10.25</c:v>
                </c:pt>
                <c:pt idx="287">
                  <c:v>9.99</c:v>
                </c:pt>
                <c:pt idx="288">
                  <c:v>10.41</c:v>
                </c:pt>
                <c:pt idx="289">
                  <c:v>10.26</c:v>
                </c:pt>
                <c:pt idx="290">
                  <c:v>10.25</c:v>
                </c:pt>
                <c:pt idx="291">
                  <c:v>10.25</c:v>
                </c:pt>
                <c:pt idx="292">
                  <c:v>10.49</c:v>
                </c:pt>
                <c:pt idx="293">
                  <c:v>12</c:v>
                </c:pt>
                <c:pt idx="294">
                  <c:v>9.67</c:v>
                </c:pt>
                <c:pt idx="295">
                  <c:v>10.199999999999999</c:v>
                </c:pt>
                <c:pt idx="296">
                  <c:v>9.9499999999999993</c:v>
                </c:pt>
                <c:pt idx="297">
                  <c:v>9.9</c:v>
                </c:pt>
                <c:pt idx="298">
                  <c:v>7</c:v>
                </c:pt>
                <c:pt idx="299">
                  <c:v>5.5</c:v>
                </c:pt>
                <c:pt idx="300">
                  <c:v>4.7</c:v>
                </c:pt>
                <c:pt idx="301">
                  <c:v>5</c:v>
                </c:pt>
                <c:pt idx="302">
                  <c:v>4.3099999999999996</c:v>
                </c:pt>
                <c:pt idx="303">
                  <c:v>3.72</c:v>
                </c:pt>
                <c:pt idx="304">
                  <c:v>4.0999999999999996</c:v>
                </c:pt>
                <c:pt idx="305">
                  <c:v>3.53</c:v>
                </c:pt>
                <c:pt idx="306">
                  <c:v>5.14</c:v>
                </c:pt>
                <c:pt idx="307">
                  <c:v>4.75</c:v>
                </c:pt>
                <c:pt idx="308">
                  <c:v>4.9800000000000004</c:v>
                </c:pt>
                <c:pt idx="309">
                  <c:v>5.4</c:v>
                </c:pt>
                <c:pt idx="310">
                  <c:v>6</c:v>
                </c:pt>
                <c:pt idx="311">
                  <c:v>5.45</c:v>
                </c:pt>
                <c:pt idx="312">
                  <c:v>4.84</c:v>
                </c:pt>
                <c:pt idx="313">
                  <c:v>4</c:v>
                </c:pt>
                <c:pt idx="314">
                  <c:v>4.5</c:v>
                </c:pt>
                <c:pt idx="315">
                  <c:v>3.93</c:v>
                </c:pt>
                <c:pt idx="316">
                  <c:v>4</c:v>
                </c:pt>
                <c:pt idx="317">
                  <c:v>4</c:v>
                </c:pt>
                <c:pt idx="318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F8-4F3B-89EE-E4806CFA813D}"/>
            </c:ext>
          </c:extLst>
        </c:ser>
        <c:ser>
          <c:idx val="5"/>
          <c:order val="5"/>
          <c:tx>
            <c:strRef>
              <c:f>'График 3.2.5'!$H$5</c:f>
              <c:strCache>
                <c:ptCount val="1"/>
                <c:pt idx="0">
                  <c:v>Kazakhstan Kagazy Plc</c:v>
                </c:pt>
              </c:strCache>
            </c:strRef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val>
            <c:numRef>
              <c:f>'График 3.2.5'!$H$6:$H$324</c:f>
              <c:numCache>
                <c:formatCode>General</c:formatCode>
                <c:ptCount val="319"/>
                <c:pt idx="0">
                  <c:v>5.3</c:v>
                </c:pt>
                <c:pt idx="1">
                  <c:v>5.4</c:v>
                </c:pt>
                <c:pt idx="2">
                  <c:v>5.3</c:v>
                </c:pt>
                <c:pt idx="3">
                  <c:v>5.22</c:v>
                </c:pt>
                <c:pt idx="4">
                  <c:v>5.2</c:v>
                </c:pt>
                <c:pt idx="5">
                  <c:v>5.25</c:v>
                </c:pt>
                <c:pt idx="6">
                  <c:v>5</c:v>
                </c:pt>
                <c:pt idx="7">
                  <c:v>5</c:v>
                </c:pt>
                <c:pt idx="8">
                  <c:v>4.25</c:v>
                </c:pt>
                <c:pt idx="9">
                  <c:v>5.0999999999999996</c:v>
                </c:pt>
                <c:pt idx="10">
                  <c:v>5</c:v>
                </c:pt>
                <c:pt idx="11">
                  <c:v>5.5</c:v>
                </c:pt>
                <c:pt idx="12">
                  <c:v>5.05</c:v>
                </c:pt>
                <c:pt idx="13">
                  <c:v>5.15</c:v>
                </c:pt>
                <c:pt idx="14">
                  <c:v>5.15</c:v>
                </c:pt>
                <c:pt idx="15">
                  <c:v>5.15</c:v>
                </c:pt>
                <c:pt idx="16">
                  <c:v>5.15</c:v>
                </c:pt>
                <c:pt idx="17">
                  <c:v>5.15</c:v>
                </c:pt>
                <c:pt idx="18">
                  <c:v>5.08</c:v>
                </c:pt>
                <c:pt idx="19">
                  <c:v>5.05</c:v>
                </c:pt>
                <c:pt idx="20">
                  <c:v>5.15</c:v>
                </c:pt>
                <c:pt idx="21">
                  <c:v>5.08</c:v>
                </c:pt>
                <c:pt idx="22">
                  <c:v>5.08</c:v>
                </c:pt>
                <c:pt idx="23">
                  <c:v>5.05</c:v>
                </c:pt>
                <c:pt idx="24">
                  <c:v>5.05</c:v>
                </c:pt>
                <c:pt idx="25">
                  <c:v>5</c:v>
                </c:pt>
                <c:pt idx="26">
                  <c:v>4.9000000000000004</c:v>
                </c:pt>
                <c:pt idx="27">
                  <c:v>4.95</c:v>
                </c:pt>
                <c:pt idx="28">
                  <c:v>5</c:v>
                </c:pt>
                <c:pt idx="29">
                  <c:v>5.0999999999999996</c:v>
                </c:pt>
                <c:pt idx="30">
                  <c:v>4.05</c:v>
                </c:pt>
                <c:pt idx="31">
                  <c:v>4.95</c:v>
                </c:pt>
                <c:pt idx="32">
                  <c:v>4.9000000000000004</c:v>
                </c:pt>
                <c:pt idx="33">
                  <c:v>4.8</c:v>
                </c:pt>
                <c:pt idx="34">
                  <c:v>5</c:v>
                </c:pt>
                <c:pt idx="35">
                  <c:v>4.8</c:v>
                </c:pt>
                <c:pt idx="36">
                  <c:v>4.75</c:v>
                </c:pt>
                <c:pt idx="37">
                  <c:v>4.83</c:v>
                </c:pt>
                <c:pt idx="38">
                  <c:v>4.9000000000000004</c:v>
                </c:pt>
                <c:pt idx="39">
                  <c:v>4.8</c:v>
                </c:pt>
                <c:pt idx="40">
                  <c:v>4.6500000000000004</c:v>
                </c:pt>
                <c:pt idx="41">
                  <c:v>4.67</c:v>
                </c:pt>
                <c:pt idx="42">
                  <c:v>4.6900000000000004</c:v>
                </c:pt>
                <c:pt idx="43">
                  <c:v>4.93</c:v>
                </c:pt>
                <c:pt idx="44">
                  <c:v>4.6500000000000004</c:v>
                </c:pt>
                <c:pt idx="45">
                  <c:v>4.63</c:v>
                </c:pt>
                <c:pt idx="46">
                  <c:v>4.6500000000000004</c:v>
                </c:pt>
                <c:pt idx="47">
                  <c:v>4.7</c:v>
                </c:pt>
                <c:pt idx="48">
                  <c:v>4.9000000000000004</c:v>
                </c:pt>
                <c:pt idx="49">
                  <c:v>4.8</c:v>
                </c:pt>
                <c:pt idx="50">
                  <c:v>4.8</c:v>
                </c:pt>
                <c:pt idx="51">
                  <c:v>5.15</c:v>
                </c:pt>
                <c:pt idx="52">
                  <c:v>4.75</c:v>
                </c:pt>
                <c:pt idx="53">
                  <c:v>4.63</c:v>
                </c:pt>
                <c:pt idx="54">
                  <c:v>4.68</c:v>
                </c:pt>
                <c:pt idx="55">
                  <c:v>4.63</c:v>
                </c:pt>
                <c:pt idx="56">
                  <c:v>4.6399999999999997</c:v>
                </c:pt>
                <c:pt idx="57">
                  <c:v>4.6500000000000004</c:v>
                </c:pt>
                <c:pt idx="58">
                  <c:v>4.5999999999999996</c:v>
                </c:pt>
                <c:pt idx="59">
                  <c:v>4.75</c:v>
                </c:pt>
                <c:pt idx="60">
                  <c:v>5.13</c:v>
                </c:pt>
                <c:pt idx="61">
                  <c:v>4.88</c:v>
                </c:pt>
                <c:pt idx="62">
                  <c:v>4.95</c:v>
                </c:pt>
                <c:pt idx="63">
                  <c:v>5.35</c:v>
                </c:pt>
                <c:pt idx="64">
                  <c:v>5</c:v>
                </c:pt>
                <c:pt idx="65">
                  <c:v>5.5</c:v>
                </c:pt>
                <c:pt idx="66">
                  <c:v>5.55</c:v>
                </c:pt>
                <c:pt idx="67">
                  <c:v>5.3</c:v>
                </c:pt>
                <c:pt idx="68">
                  <c:v>5.15</c:v>
                </c:pt>
                <c:pt idx="69">
                  <c:v>5.45</c:v>
                </c:pt>
                <c:pt idx="70">
                  <c:v>5.6</c:v>
                </c:pt>
                <c:pt idx="71">
                  <c:v>5.38</c:v>
                </c:pt>
                <c:pt idx="72">
                  <c:v>5.45</c:v>
                </c:pt>
                <c:pt idx="73">
                  <c:v>5.45</c:v>
                </c:pt>
                <c:pt idx="74">
                  <c:v>5.43</c:v>
                </c:pt>
                <c:pt idx="75">
                  <c:v>5.5</c:v>
                </c:pt>
                <c:pt idx="76">
                  <c:v>5.38</c:v>
                </c:pt>
                <c:pt idx="77">
                  <c:v>5.28</c:v>
                </c:pt>
                <c:pt idx="78">
                  <c:v>5.25</c:v>
                </c:pt>
                <c:pt idx="79">
                  <c:v>5.14</c:v>
                </c:pt>
                <c:pt idx="80">
                  <c:v>5.15</c:v>
                </c:pt>
                <c:pt idx="81">
                  <c:v>5.15</c:v>
                </c:pt>
                <c:pt idx="82">
                  <c:v>5.25</c:v>
                </c:pt>
                <c:pt idx="83">
                  <c:v>5.2</c:v>
                </c:pt>
                <c:pt idx="84">
                  <c:v>5.0999999999999996</c:v>
                </c:pt>
                <c:pt idx="85">
                  <c:v>5.2</c:v>
                </c:pt>
                <c:pt idx="86">
                  <c:v>5.2</c:v>
                </c:pt>
                <c:pt idx="87">
                  <c:v>5.13</c:v>
                </c:pt>
                <c:pt idx="88">
                  <c:v>5</c:v>
                </c:pt>
                <c:pt idx="89">
                  <c:v>5.2</c:v>
                </c:pt>
                <c:pt idx="90">
                  <c:v>5.4</c:v>
                </c:pt>
                <c:pt idx="91">
                  <c:v>5.3</c:v>
                </c:pt>
                <c:pt idx="92">
                  <c:v>5.4</c:v>
                </c:pt>
                <c:pt idx="93">
                  <c:v>5.2</c:v>
                </c:pt>
                <c:pt idx="94">
                  <c:v>5.25</c:v>
                </c:pt>
                <c:pt idx="95">
                  <c:v>5.23</c:v>
                </c:pt>
                <c:pt idx="96">
                  <c:v>5.0999999999999996</c:v>
                </c:pt>
                <c:pt idx="97">
                  <c:v>5.2</c:v>
                </c:pt>
                <c:pt idx="98">
                  <c:v>5.15</c:v>
                </c:pt>
                <c:pt idx="99">
                  <c:v>5.15</c:v>
                </c:pt>
                <c:pt idx="100">
                  <c:v>5.2</c:v>
                </c:pt>
                <c:pt idx="101">
                  <c:v>5.13</c:v>
                </c:pt>
                <c:pt idx="102">
                  <c:v>5.05</c:v>
                </c:pt>
                <c:pt idx="103">
                  <c:v>5.15</c:v>
                </c:pt>
                <c:pt idx="104">
                  <c:v>5.23</c:v>
                </c:pt>
                <c:pt idx="105">
                  <c:v>5.25</c:v>
                </c:pt>
                <c:pt idx="106">
                  <c:v>5.13</c:v>
                </c:pt>
                <c:pt idx="107">
                  <c:v>5.15</c:v>
                </c:pt>
                <c:pt idx="108">
                  <c:v>5.18</c:v>
                </c:pt>
                <c:pt idx="109">
                  <c:v>5.01</c:v>
                </c:pt>
                <c:pt idx="110">
                  <c:v>5.13</c:v>
                </c:pt>
                <c:pt idx="111">
                  <c:v>5</c:v>
                </c:pt>
                <c:pt idx="112">
                  <c:v>4.58</c:v>
                </c:pt>
                <c:pt idx="113">
                  <c:v>5.0199999999999996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5</c:v>
                </c:pt>
                <c:pt idx="121">
                  <c:v>5</c:v>
                </c:pt>
                <c:pt idx="122">
                  <c:v>5</c:v>
                </c:pt>
                <c:pt idx="123">
                  <c:v>4.9000000000000004</c:v>
                </c:pt>
                <c:pt idx="124">
                  <c:v>5</c:v>
                </c:pt>
                <c:pt idx="125">
                  <c:v>5</c:v>
                </c:pt>
                <c:pt idx="126">
                  <c:v>4.99</c:v>
                </c:pt>
                <c:pt idx="127">
                  <c:v>5</c:v>
                </c:pt>
                <c:pt idx="128">
                  <c:v>5</c:v>
                </c:pt>
                <c:pt idx="129">
                  <c:v>4.99</c:v>
                </c:pt>
                <c:pt idx="130">
                  <c:v>4.8899999999999997</c:v>
                </c:pt>
                <c:pt idx="131">
                  <c:v>4.9000000000000004</c:v>
                </c:pt>
                <c:pt idx="132">
                  <c:v>4.9000000000000004</c:v>
                </c:pt>
                <c:pt idx="133">
                  <c:v>4.9000000000000004</c:v>
                </c:pt>
                <c:pt idx="134">
                  <c:v>4.9000000000000004</c:v>
                </c:pt>
                <c:pt idx="135">
                  <c:v>4.5999999999999996</c:v>
                </c:pt>
                <c:pt idx="136">
                  <c:v>4.79</c:v>
                </c:pt>
                <c:pt idx="137">
                  <c:v>4.78</c:v>
                </c:pt>
                <c:pt idx="138">
                  <c:v>4.6900000000000004</c:v>
                </c:pt>
                <c:pt idx="139">
                  <c:v>4.79</c:v>
                </c:pt>
                <c:pt idx="140">
                  <c:v>4.79</c:v>
                </c:pt>
                <c:pt idx="141">
                  <c:v>4.79</c:v>
                </c:pt>
                <c:pt idx="142">
                  <c:v>4.5</c:v>
                </c:pt>
                <c:pt idx="143">
                  <c:v>4.5</c:v>
                </c:pt>
                <c:pt idx="144">
                  <c:v>4.75</c:v>
                </c:pt>
                <c:pt idx="145">
                  <c:v>4.7</c:v>
                </c:pt>
                <c:pt idx="146">
                  <c:v>4.5</c:v>
                </c:pt>
                <c:pt idx="147">
                  <c:v>4.5</c:v>
                </c:pt>
                <c:pt idx="148">
                  <c:v>4.5</c:v>
                </c:pt>
                <c:pt idx="149">
                  <c:v>4.25</c:v>
                </c:pt>
                <c:pt idx="150">
                  <c:v>4.25</c:v>
                </c:pt>
                <c:pt idx="151">
                  <c:v>4.25</c:v>
                </c:pt>
                <c:pt idx="152">
                  <c:v>4.25</c:v>
                </c:pt>
                <c:pt idx="153">
                  <c:v>4.25</c:v>
                </c:pt>
                <c:pt idx="154">
                  <c:v>4.25</c:v>
                </c:pt>
                <c:pt idx="155">
                  <c:v>4</c:v>
                </c:pt>
                <c:pt idx="156">
                  <c:v>4</c:v>
                </c:pt>
                <c:pt idx="157">
                  <c:v>4</c:v>
                </c:pt>
                <c:pt idx="158">
                  <c:v>4</c:v>
                </c:pt>
                <c:pt idx="159">
                  <c:v>4</c:v>
                </c:pt>
                <c:pt idx="160">
                  <c:v>4</c:v>
                </c:pt>
                <c:pt idx="161">
                  <c:v>4</c:v>
                </c:pt>
                <c:pt idx="162">
                  <c:v>4.5</c:v>
                </c:pt>
                <c:pt idx="163">
                  <c:v>4</c:v>
                </c:pt>
                <c:pt idx="164">
                  <c:v>3.75</c:v>
                </c:pt>
                <c:pt idx="165">
                  <c:v>4</c:v>
                </c:pt>
                <c:pt idx="166">
                  <c:v>4</c:v>
                </c:pt>
                <c:pt idx="167">
                  <c:v>4</c:v>
                </c:pt>
                <c:pt idx="168">
                  <c:v>4</c:v>
                </c:pt>
                <c:pt idx="169">
                  <c:v>4</c:v>
                </c:pt>
                <c:pt idx="170">
                  <c:v>3.82</c:v>
                </c:pt>
                <c:pt idx="171">
                  <c:v>3.89</c:v>
                </c:pt>
                <c:pt idx="172">
                  <c:v>3.88</c:v>
                </c:pt>
                <c:pt idx="173">
                  <c:v>3.88</c:v>
                </c:pt>
                <c:pt idx="174">
                  <c:v>3.88</c:v>
                </c:pt>
                <c:pt idx="175">
                  <c:v>3.88</c:v>
                </c:pt>
                <c:pt idx="176">
                  <c:v>3.88</c:v>
                </c:pt>
                <c:pt idx="177">
                  <c:v>3.85</c:v>
                </c:pt>
                <c:pt idx="178">
                  <c:v>3.85</c:v>
                </c:pt>
                <c:pt idx="179">
                  <c:v>3.85</c:v>
                </c:pt>
                <c:pt idx="180">
                  <c:v>3.85</c:v>
                </c:pt>
                <c:pt idx="181">
                  <c:v>3.85</c:v>
                </c:pt>
                <c:pt idx="182">
                  <c:v>3.88</c:v>
                </c:pt>
                <c:pt idx="183">
                  <c:v>3.85</c:v>
                </c:pt>
                <c:pt idx="184">
                  <c:v>3.99</c:v>
                </c:pt>
                <c:pt idx="185">
                  <c:v>3.99</c:v>
                </c:pt>
                <c:pt idx="186">
                  <c:v>3.99</c:v>
                </c:pt>
                <c:pt idx="187">
                  <c:v>3.97</c:v>
                </c:pt>
                <c:pt idx="188">
                  <c:v>4</c:v>
                </c:pt>
                <c:pt idx="189">
                  <c:v>4</c:v>
                </c:pt>
                <c:pt idx="190">
                  <c:v>4</c:v>
                </c:pt>
                <c:pt idx="191">
                  <c:v>4</c:v>
                </c:pt>
                <c:pt idx="192">
                  <c:v>4</c:v>
                </c:pt>
                <c:pt idx="193">
                  <c:v>4</c:v>
                </c:pt>
                <c:pt idx="194">
                  <c:v>4</c:v>
                </c:pt>
                <c:pt idx="195">
                  <c:v>4</c:v>
                </c:pt>
                <c:pt idx="196">
                  <c:v>4</c:v>
                </c:pt>
                <c:pt idx="197">
                  <c:v>3.9</c:v>
                </c:pt>
                <c:pt idx="198">
                  <c:v>3.88</c:v>
                </c:pt>
                <c:pt idx="199">
                  <c:v>3.78</c:v>
                </c:pt>
                <c:pt idx="200">
                  <c:v>3.73</c:v>
                </c:pt>
                <c:pt idx="201">
                  <c:v>3.73</c:v>
                </c:pt>
                <c:pt idx="202">
                  <c:v>3.78</c:v>
                </c:pt>
                <c:pt idx="203">
                  <c:v>3.73</c:v>
                </c:pt>
                <c:pt idx="204">
                  <c:v>3.8</c:v>
                </c:pt>
                <c:pt idx="205">
                  <c:v>3.75</c:v>
                </c:pt>
                <c:pt idx="206">
                  <c:v>3.75</c:v>
                </c:pt>
                <c:pt idx="207">
                  <c:v>3.75</c:v>
                </c:pt>
                <c:pt idx="208">
                  <c:v>3.75</c:v>
                </c:pt>
                <c:pt idx="209">
                  <c:v>3.75</c:v>
                </c:pt>
                <c:pt idx="210">
                  <c:v>5</c:v>
                </c:pt>
                <c:pt idx="211">
                  <c:v>3.75</c:v>
                </c:pt>
                <c:pt idx="212">
                  <c:v>3.8</c:v>
                </c:pt>
                <c:pt idx="213">
                  <c:v>3.8</c:v>
                </c:pt>
                <c:pt idx="214">
                  <c:v>3.8</c:v>
                </c:pt>
                <c:pt idx="215">
                  <c:v>3.5</c:v>
                </c:pt>
                <c:pt idx="216">
                  <c:v>3.65</c:v>
                </c:pt>
                <c:pt idx="217">
                  <c:v>3.6</c:v>
                </c:pt>
                <c:pt idx="218">
                  <c:v>3.5</c:v>
                </c:pt>
                <c:pt idx="219">
                  <c:v>3.7</c:v>
                </c:pt>
                <c:pt idx="220">
                  <c:v>3.7</c:v>
                </c:pt>
                <c:pt idx="221">
                  <c:v>3.7</c:v>
                </c:pt>
                <c:pt idx="222">
                  <c:v>3.54</c:v>
                </c:pt>
                <c:pt idx="223">
                  <c:v>3.53</c:v>
                </c:pt>
                <c:pt idx="224">
                  <c:v>3.35</c:v>
                </c:pt>
                <c:pt idx="225">
                  <c:v>3.35</c:v>
                </c:pt>
                <c:pt idx="226">
                  <c:v>3.5</c:v>
                </c:pt>
                <c:pt idx="227">
                  <c:v>3.33</c:v>
                </c:pt>
                <c:pt idx="228">
                  <c:v>3.39</c:v>
                </c:pt>
                <c:pt idx="229">
                  <c:v>3.18</c:v>
                </c:pt>
                <c:pt idx="230">
                  <c:v>3.48</c:v>
                </c:pt>
                <c:pt idx="231">
                  <c:v>3.25</c:v>
                </c:pt>
                <c:pt idx="232">
                  <c:v>3.18</c:v>
                </c:pt>
                <c:pt idx="233">
                  <c:v>3.3</c:v>
                </c:pt>
                <c:pt idx="234">
                  <c:v>3.25</c:v>
                </c:pt>
                <c:pt idx="235">
                  <c:v>3.5</c:v>
                </c:pt>
                <c:pt idx="236">
                  <c:v>3.25</c:v>
                </c:pt>
                <c:pt idx="237">
                  <c:v>3.25</c:v>
                </c:pt>
                <c:pt idx="238">
                  <c:v>3.25</c:v>
                </c:pt>
                <c:pt idx="239">
                  <c:v>3.25</c:v>
                </c:pt>
                <c:pt idx="240">
                  <c:v>3.25</c:v>
                </c:pt>
                <c:pt idx="241">
                  <c:v>3.25</c:v>
                </c:pt>
                <c:pt idx="242">
                  <c:v>3.25</c:v>
                </c:pt>
                <c:pt idx="243">
                  <c:v>3.25</c:v>
                </c:pt>
                <c:pt idx="244">
                  <c:v>3.2</c:v>
                </c:pt>
                <c:pt idx="245">
                  <c:v>3.25</c:v>
                </c:pt>
                <c:pt idx="246">
                  <c:v>3.19</c:v>
                </c:pt>
                <c:pt idx="247">
                  <c:v>3</c:v>
                </c:pt>
                <c:pt idx="248">
                  <c:v>3</c:v>
                </c:pt>
                <c:pt idx="249">
                  <c:v>3</c:v>
                </c:pt>
                <c:pt idx="250">
                  <c:v>3</c:v>
                </c:pt>
                <c:pt idx="251">
                  <c:v>2.75</c:v>
                </c:pt>
                <c:pt idx="252">
                  <c:v>2.75</c:v>
                </c:pt>
                <c:pt idx="253">
                  <c:v>2.99</c:v>
                </c:pt>
                <c:pt idx="254">
                  <c:v>2.95</c:v>
                </c:pt>
                <c:pt idx="255">
                  <c:v>2.85</c:v>
                </c:pt>
                <c:pt idx="256">
                  <c:v>2.85</c:v>
                </c:pt>
                <c:pt idx="257">
                  <c:v>2.85</c:v>
                </c:pt>
                <c:pt idx="258">
                  <c:v>2.65</c:v>
                </c:pt>
                <c:pt idx="259">
                  <c:v>2.65</c:v>
                </c:pt>
                <c:pt idx="260">
                  <c:v>2.6</c:v>
                </c:pt>
                <c:pt idx="261">
                  <c:v>2.5</c:v>
                </c:pt>
                <c:pt idx="262">
                  <c:v>2.2999999999999998</c:v>
                </c:pt>
                <c:pt idx="263">
                  <c:v>2.35</c:v>
                </c:pt>
                <c:pt idx="264">
                  <c:v>2.2999999999999998</c:v>
                </c:pt>
                <c:pt idx="265">
                  <c:v>2.65</c:v>
                </c:pt>
                <c:pt idx="266">
                  <c:v>2.64</c:v>
                </c:pt>
                <c:pt idx="267">
                  <c:v>2.65</c:v>
                </c:pt>
                <c:pt idx="268">
                  <c:v>2.65</c:v>
                </c:pt>
                <c:pt idx="269">
                  <c:v>2.65</c:v>
                </c:pt>
                <c:pt idx="270">
                  <c:v>3.13</c:v>
                </c:pt>
                <c:pt idx="271">
                  <c:v>2.65</c:v>
                </c:pt>
                <c:pt idx="272">
                  <c:v>2.5499999999999998</c:v>
                </c:pt>
                <c:pt idx="273">
                  <c:v>2.4500000000000002</c:v>
                </c:pt>
                <c:pt idx="274">
                  <c:v>2.5299999999999998</c:v>
                </c:pt>
                <c:pt idx="275">
                  <c:v>2.4</c:v>
                </c:pt>
                <c:pt idx="276">
                  <c:v>2.4</c:v>
                </c:pt>
                <c:pt idx="277">
                  <c:v>2.4</c:v>
                </c:pt>
                <c:pt idx="278">
                  <c:v>2.4</c:v>
                </c:pt>
                <c:pt idx="279">
                  <c:v>2.4</c:v>
                </c:pt>
                <c:pt idx="280">
                  <c:v>2.4</c:v>
                </c:pt>
                <c:pt idx="281">
                  <c:v>2.15</c:v>
                </c:pt>
                <c:pt idx="282">
                  <c:v>2.2999999999999998</c:v>
                </c:pt>
                <c:pt idx="283">
                  <c:v>2.25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1.84</c:v>
                </c:pt>
                <c:pt idx="288">
                  <c:v>2.2999999999999998</c:v>
                </c:pt>
                <c:pt idx="289">
                  <c:v>2</c:v>
                </c:pt>
                <c:pt idx="290">
                  <c:v>2.38</c:v>
                </c:pt>
                <c:pt idx="291">
                  <c:v>1.5</c:v>
                </c:pt>
                <c:pt idx="292">
                  <c:v>1.84</c:v>
                </c:pt>
                <c:pt idx="293">
                  <c:v>1.84</c:v>
                </c:pt>
                <c:pt idx="294">
                  <c:v>1.77</c:v>
                </c:pt>
                <c:pt idx="295">
                  <c:v>1.77</c:v>
                </c:pt>
                <c:pt idx="296">
                  <c:v>1.42</c:v>
                </c:pt>
                <c:pt idx="297">
                  <c:v>1.84</c:v>
                </c:pt>
                <c:pt idx="298">
                  <c:v>1.84</c:v>
                </c:pt>
                <c:pt idx="299">
                  <c:v>1.8</c:v>
                </c:pt>
                <c:pt idx="300">
                  <c:v>1.84</c:v>
                </c:pt>
                <c:pt idx="301">
                  <c:v>1.5</c:v>
                </c:pt>
                <c:pt idx="302">
                  <c:v>1.25</c:v>
                </c:pt>
                <c:pt idx="303">
                  <c:v>1.25</c:v>
                </c:pt>
                <c:pt idx="304">
                  <c:v>0.875</c:v>
                </c:pt>
                <c:pt idx="305">
                  <c:v>0.7</c:v>
                </c:pt>
                <c:pt idx="306">
                  <c:v>0.6</c:v>
                </c:pt>
                <c:pt idx="307">
                  <c:v>0.4</c:v>
                </c:pt>
                <c:pt idx="308">
                  <c:v>0.4</c:v>
                </c:pt>
                <c:pt idx="309">
                  <c:v>0.32500000000000001</c:v>
                </c:pt>
                <c:pt idx="310">
                  <c:v>0.35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1.2</c:v>
                </c:pt>
                <c:pt idx="315">
                  <c:v>0.75</c:v>
                </c:pt>
                <c:pt idx="316">
                  <c:v>0.49</c:v>
                </c:pt>
                <c:pt idx="317">
                  <c:v>0.5</c:v>
                </c:pt>
                <c:pt idx="318">
                  <c:v>0.41499999999999998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F8-4F3B-89EE-E4806CFA813D}"/>
            </c:ext>
          </c:extLst>
        </c:ser>
        <c:ser>
          <c:idx val="6"/>
          <c:order val="6"/>
          <c:tx>
            <c:strRef>
              <c:f>'График 3.2.5'!$I$5</c:f>
              <c:strCache>
                <c:ptCount val="1"/>
                <c:pt idx="0">
                  <c:v>Alliyans Bank - USD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none"/>
          </c:marker>
          <c:val>
            <c:numRef>
              <c:f>'График 3.2.5'!$I$6:$I$324</c:f>
              <c:numCache>
                <c:formatCode>General</c:formatCode>
                <c:ptCount val="319"/>
                <c:pt idx="0">
                  <c:v>12.43</c:v>
                </c:pt>
                <c:pt idx="1">
                  <c:v>12.1</c:v>
                </c:pt>
                <c:pt idx="2">
                  <c:v>11</c:v>
                </c:pt>
                <c:pt idx="3">
                  <c:v>9.9</c:v>
                </c:pt>
                <c:pt idx="4">
                  <c:v>10.1</c:v>
                </c:pt>
                <c:pt idx="5">
                  <c:v>9.5</c:v>
                </c:pt>
                <c:pt idx="6">
                  <c:v>9.2799999999999994</c:v>
                </c:pt>
                <c:pt idx="7">
                  <c:v>9.75</c:v>
                </c:pt>
                <c:pt idx="8">
                  <c:v>9.6999999999999993</c:v>
                </c:pt>
                <c:pt idx="9">
                  <c:v>9.4499999999999993</c:v>
                </c:pt>
                <c:pt idx="10">
                  <c:v>8.25</c:v>
                </c:pt>
                <c:pt idx="11">
                  <c:v>8.5</c:v>
                </c:pt>
                <c:pt idx="12">
                  <c:v>9.1</c:v>
                </c:pt>
                <c:pt idx="13">
                  <c:v>8.9499999999999993</c:v>
                </c:pt>
                <c:pt idx="14">
                  <c:v>9.4</c:v>
                </c:pt>
                <c:pt idx="15">
                  <c:v>8.8000000000000007</c:v>
                </c:pt>
                <c:pt idx="16">
                  <c:v>8.58</c:v>
                </c:pt>
                <c:pt idx="17">
                  <c:v>8.8000000000000007</c:v>
                </c:pt>
                <c:pt idx="18">
                  <c:v>8.8000000000000007</c:v>
                </c:pt>
                <c:pt idx="19">
                  <c:v>8.65</c:v>
                </c:pt>
                <c:pt idx="20">
                  <c:v>8.3000000000000007</c:v>
                </c:pt>
                <c:pt idx="21">
                  <c:v>8.57</c:v>
                </c:pt>
                <c:pt idx="22">
                  <c:v>8.5500000000000007</c:v>
                </c:pt>
                <c:pt idx="23">
                  <c:v>8.75</c:v>
                </c:pt>
                <c:pt idx="24">
                  <c:v>8.75</c:v>
                </c:pt>
                <c:pt idx="25">
                  <c:v>8.85</c:v>
                </c:pt>
                <c:pt idx="26">
                  <c:v>8.93</c:v>
                </c:pt>
                <c:pt idx="27">
                  <c:v>8.93</c:v>
                </c:pt>
                <c:pt idx="28">
                  <c:v>9.0500000000000007</c:v>
                </c:pt>
                <c:pt idx="29">
                  <c:v>9.1999999999999993</c:v>
                </c:pt>
                <c:pt idx="30">
                  <c:v>9.0500000000000007</c:v>
                </c:pt>
                <c:pt idx="31">
                  <c:v>8.85</c:v>
                </c:pt>
                <c:pt idx="32">
                  <c:v>8.7799999999999994</c:v>
                </c:pt>
                <c:pt idx="33">
                  <c:v>8.9</c:v>
                </c:pt>
                <c:pt idx="34">
                  <c:v>8.6</c:v>
                </c:pt>
                <c:pt idx="35">
                  <c:v>8.6999999999999993</c:v>
                </c:pt>
                <c:pt idx="36">
                  <c:v>8.75</c:v>
                </c:pt>
                <c:pt idx="37">
                  <c:v>8.58</c:v>
                </c:pt>
                <c:pt idx="38">
                  <c:v>8.6</c:v>
                </c:pt>
                <c:pt idx="39">
                  <c:v>8.6</c:v>
                </c:pt>
                <c:pt idx="40">
                  <c:v>8.25</c:v>
                </c:pt>
                <c:pt idx="41">
                  <c:v>8</c:v>
                </c:pt>
                <c:pt idx="42">
                  <c:v>7.5</c:v>
                </c:pt>
                <c:pt idx="43">
                  <c:v>6.65</c:v>
                </c:pt>
                <c:pt idx="44">
                  <c:v>6.55</c:v>
                </c:pt>
                <c:pt idx="45">
                  <c:v>6.21</c:v>
                </c:pt>
                <c:pt idx="46">
                  <c:v>6.81</c:v>
                </c:pt>
                <c:pt idx="47">
                  <c:v>7.1</c:v>
                </c:pt>
                <c:pt idx="48">
                  <c:v>7.3</c:v>
                </c:pt>
                <c:pt idx="49">
                  <c:v>7.5</c:v>
                </c:pt>
                <c:pt idx="50">
                  <c:v>7.95</c:v>
                </c:pt>
                <c:pt idx="51">
                  <c:v>7.8</c:v>
                </c:pt>
                <c:pt idx="52">
                  <c:v>7.2</c:v>
                </c:pt>
                <c:pt idx="53">
                  <c:v>7.3</c:v>
                </c:pt>
                <c:pt idx="54">
                  <c:v>7.04</c:v>
                </c:pt>
                <c:pt idx="55">
                  <c:v>6.92</c:v>
                </c:pt>
                <c:pt idx="56">
                  <c:v>6.88</c:v>
                </c:pt>
                <c:pt idx="57">
                  <c:v>6.92</c:v>
                </c:pt>
                <c:pt idx="58">
                  <c:v>6.7</c:v>
                </c:pt>
                <c:pt idx="59">
                  <c:v>6.9</c:v>
                </c:pt>
                <c:pt idx="60">
                  <c:v>6.8</c:v>
                </c:pt>
                <c:pt idx="61">
                  <c:v>6.9</c:v>
                </c:pt>
                <c:pt idx="62">
                  <c:v>6.95</c:v>
                </c:pt>
                <c:pt idx="63">
                  <c:v>7</c:v>
                </c:pt>
                <c:pt idx="64">
                  <c:v>6.7</c:v>
                </c:pt>
                <c:pt idx="65">
                  <c:v>6.74</c:v>
                </c:pt>
                <c:pt idx="66">
                  <c:v>6.5</c:v>
                </c:pt>
                <c:pt idx="67">
                  <c:v>7.1</c:v>
                </c:pt>
                <c:pt idx="68">
                  <c:v>7</c:v>
                </c:pt>
                <c:pt idx="69">
                  <c:v>6.93</c:v>
                </c:pt>
                <c:pt idx="70">
                  <c:v>6.95</c:v>
                </c:pt>
                <c:pt idx="71">
                  <c:v>6.9</c:v>
                </c:pt>
                <c:pt idx="72">
                  <c:v>6.95</c:v>
                </c:pt>
                <c:pt idx="73">
                  <c:v>7.05</c:v>
                </c:pt>
                <c:pt idx="74">
                  <c:v>6.8</c:v>
                </c:pt>
                <c:pt idx="75">
                  <c:v>6.8</c:v>
                </c:pt>
                <c:pt idx="76">
                  <c:v>6.68</c:v>
                </c:pt>
                <c:pt idx="77">
                  <c:v>6.63</c:v>
                </c:pt>
                <c:pt idx="78">
                  <c:v>6.45</c:v>
                </c:pt>
                <c:pt idx="79">
                  <c:v>6.4</c:v>
                </c:pt>
                <c:pt idx="80">
                  <c:v>6.75</c:v>
                </c:pt>
                <c:pt idx="81">
                  <c:v>6.8</c:v>
                </c:pt>
                <c:pt idx="82">
                  <c:v>6.65</c:v>
                </c:pt>
                <c:pt idx="83">
                  <c:v>6.6</c:v>
                </c:pt>
                <c:pt idx="84">
                  <c:v>6.6</c:v>
                </c:pt>
                <c:pt idx="85">
                  <c:v>6.45</c:v>
                </c:pt>
                <c:pt idx="86">
                  <c:v>6.6</c:v>
                </c:pt>
                <c:pt idx="87">
                  <c:v>6.4</c:v>
                </c:pt>
                <c:pt idx="88">
                  <c:v>6.34</c:v>
                </c:pt>
                <c:pt idx="89">
                  <c:v>6.3</c:v>
                </c:pt>
                <c:pt idx="90">
                  <c:v>6.29</c:v>
                </c:pt>
                <c:pt idx="91">
                  <c:v>6.1</c:v>
                </c:pt>
                <c:pt idx="92">
                  <c:v>5.94</c:v>
                </c:pt>
                <c:pt idx="93">
                  <c:v>5.9</c:v>
                </c:pt>
                <c:pt idx="94">
                  <c:v>5.83</c:v>
                </c:pt>
                <c:pt idx="95">
                  <c:v>5.75</c:v>
                </c:pt>
                <c:pt idx="96">
                  <c:v>5.7</c:v>
                </c:pt>
                <c:pt idx="97">
                  <c:v>5.55</c:v>
                </c:pt>
                <c:pt idx="98">
                  <c:v>5.55</c:v>
                </c:pt>
                <c:pt idx="99">
                  <c:v>5.5</c:v>
                </c:pt>
                <c:pt idx="100">
                  <c:v>5.35</c:v>
                </c:pt>
                <c:pt idx="101">
                  <c:v>5.68</c:v>
                </c:pt>
                <c:pt idx="102">
                  <c:v>5.4</c:v>
                </c:pt>
                <c:pt idx="103">
                  <c:v>5.15</c:v>
                </c:pt>
                <c:pt idx="104">
                  <c:v>5</c:v>
                </c:pt>
                <c:pt idx="105">
                  <c:v>5.3</c:v>
                </c:pt>
                <c:pt idx="106">
                  <c:v>5.39</c:v>
                </c:pt>
                <c:pt idx="107">
                  <c:v>5.0999999999999996</c:v>
                </c:pt>
                <c:pt idx="108">
                  <c:v>5.3</c:v>
                </c:pt>
                <c:pt idx="109">
                  <c:v>5</c:v>
                </c:pt>
                <c:pt idx="110">
                  <c:v>5.5</c:v>
                </c:pt>
                <c:pt idx="111">
                  <c:v>5.43</c:v>
                </c:pt>
                <c:pt idx="112">
                  <c:v>5.78</c:v>
                </c:pt>
                <c:pt idx="113">
                  <c:v>5.63</c:v>
                </c:pt>
                <c:pt idx="114">
                  <c:v>5.5</c:v>
                </c:pt>
                <c:pt idx="115">
                  <c:v>5.77</c:v>
                </c:pt>
                <c:pt idx="116">
                  <c:v>5.85</c:v>
                </c:pt>
                <c:pt idx="117">
                  <c:v>5.75</c:v>
                </c:pt>
                <c:pt idx="118">
                  <c:v>5.65</c:v>
                </c:pt>
                <c:pt idx="119">
                  <c:v>5.65</c:v>
                </c:pt>
                <c:pt idx="120">
                  <c:v>5.45</c:v>
                </c:pt>
                <c:pt idx="121">
                  <c:v>5.38</c:v>
                </c:pt>
                <c:pt idx="122">
                  <c:v>5.23</c:v>
                </c:pt>
                <c:pt idx="123">
                  <c:v>5.3</c:v>
                </c:pt>
                <c:pt idx="124">
                  <c:v>5.35</c:v>
                </c:pt>
                <c:pt idx="125">
                  <c:v>5.5</c:v>
                </c:pt>
                <c:pt idx="126">
                  <c:v>5.5</c:v>
                </c:pt>
                <c:pt idx="127">
                  <c:v>5.25</c:v>
                </c:pt>
                <c:pt idx="128">
                  <c:v>5.15</c:v>
                </c:pt>
                <c:pt idx="129">
                  <c:v>5.0999999999999996</c:v>
                </c:pt>
                <c:pt idx="130">
                  <c:v>5.05</c:v>
                </c:pt>
                <c:pt idx="131">
                  <c:v>5.2</c:v>
                </c:pt>
                <c:pt idx="132">
                  <c:v>5.89</c:v>
                </c:pt>
                <c:pt idx="133">
                  <c:v>6</c:v>
                </c:pt>
                <c:pt idx="134">
                  <c:v>5.9</c:v>
                </c:pt>
                <c:pt idx="135">
                  <c:v>5.95</c:v>
                </c:pt>
                <c:pt idx="136">
                  <c:v>6</c:v>
                </c:pt>
                <c:pt idx="137">
                  <c:v>6.6</c:v>
                </c:pt>
                <c:pt idx="138">
                  <c:v>6.6</c:v>
                </c:pt>
                <c:pt idx="139">
                  <c:v>6.5</c:v>
                </c:pt>
                <c:pt idx="140">
                  <c:v>6.55</c:v>
                </c:pt>
                <c:pt idx="141">
                  <c:v>7.1</c:v>
                </c:pt>
                <c:pt idx="142">
                  <c:v>7.26</c:v>
                </c:pt>
                <c:pt idx="143">
                  <c:v>7.13</c:v>
                </c:pt>
                <c:pt idx="144">
                  <c:v>7.1</c:v>
                </c:pt>
                <c:pt idx="145">
                  <c:v>7.03</c:v>
                </c:pt>
                <c:pt idx="146">
                  <c:v>6.52</c:v>
                </c:pt>
                <c:pt idx="147">
                  <c:v>6.5</c:v>
                </c:pt>
                <c:pt idx="148">
                  <c:v>6.4</c:v>
                </c:pt>
                <c:pt idx="149">
                  <c:v>6.32</c:v>
                </c:pt>
                <c:pt idx="150">
                  <c:v>6.25</c:v>
                </c:pt>
                <c:pt idx="151">
                  <c:v>6</c:v>
                </c:pt>
                <c:pt idx="152">
                  <c:v>5.88</c:v>
                </c:pt>
                <c:pt idx="153">
                  <c:v>5.85</c:v>
                </c:pt>
                <c:pt idx="154">
                  <c:v>5.9</c:v>
                </c:pt>
                <c:pt idx="155">
                  <c:v>5.9</c:v>
                </c:pt>
                <c:pt idx="156">
                  <c:v>5.8</c:v>
                </c:pt>
                <c:pt idx="157">
                  <c:v>5.55</c:v>
                </c:pt>
                <c:pt idx="158">
                  <c:v>5.7</c:v>
                </c:pt>
                <c:pt idx="159">
                  <c:v>5.55</c:v>
                </c:pt>
                <c:pt idx="160">
                  <c:v>5.45</c:v>
                </c:pt>
                <c:pt idx="161">
                  <c:v>5.45</c:v>
                </c:pt>
                <c:pt idx="162">
                  <c:v>5.6</c:v>
                </c:pt>
                <c:pt idx="163">
                  <c:v>5.4</c:v>
                </c:pt>
                <c:pt idx="164">
                  <c:v>5.4</c:v>
                </c:pt>
                <c:pt idx="165">
                  <c:v>5.5</c:v>
                </c:pt>
                <c:pt idx="166">
                  <c:v>5.3</c:v>
                </c:pt>
                <c:pt idx="167">
                  <c:v>5.4</c:v>
                </c:pt>
                <c:pt idx="168">
                  <c:v>5.35</c:v>
                </c:pt>
                <c:pt idx="169">
                  <c:v>5.5</c:v>
                </c:pt>
                <c:pt idx="170">
                  <c:v>5.35</c:v>
                </c:pt>
                <c:pt idx="171">
                  <c:v>5.25</c:v>
                </c:pt>
                <c:pt idx="172">
                  <c:v>5.5</c:v>
                </c:pt>
                <c:pt idx="173">
                  <c:v>5.45</c:v>
                </c:pt>
                <c:pt idx="174">
                  <c:v>5.38</c:v>
                </c:pt>
                <c:pt idx="175">
                  <c:v>5.35</c:v>
                </c:pt>
                <c:pt idx="176">
                  <c:v>5.2</c:v>
                </c:pt>
                <c:pt idx="177">
                  <c:v>5.15</c:v>
                </c:pt>
                <c:pt idx="178">
                  <c:v>5.13</c:v>
                </c:pt>
                <c:pt idx="179">
                  <c:v>5.08</c:v>
                </c:pt>
                <c:pt idx="180">
                  <c:v>4.96</c:v>
                </c:pt>
                <c:pt idx="181">
                  <c:v>4.9000000000000004</c:v>
                </c:pt>
                <c:pt idx="182">
                  <c:v>4.95</c:v>
                </c:pt>
                <c:pt idx="183">
                  <c:v>5.15</c:v>
                </c:pt>
                <c:pt idx="184">
                  <c:v>4.93</c:v>
                </c:pt>
                <c:pt idx="185">
                  <c:v>4.95</c:v>
                </c:pt>
                <c:pt idx="186">
                  <c:v>4.8499999999999996</c:v>
                </c:pt>
                <c:pt idx="187">
                  <c:v>4.8499999999999996</c:v>
                </c:pt>
                <c:pt idx="188">
                  <c:v>5.05</c:v>
                </c:pt>
                <c:pt idx="189">
                  <c:v>4.8499999999999996</c:v>
                </c:pt>
                <c:pt idx="190">
                  <c:v>4.68</c:v>
                </c:pt>
                <c:pt idx="191">
                  <c:v>4.75</c:v>
                </c:pt>
                <c:pt idx="192">
                  <c:v>4.72</c:v>
                </c:pt>
                <c:pt idx="193">
                  <c:v>4.75</c:v>
                </c:pt>
                <c:pt idx="194">
                  <c:v>4.7</c:v>
                </c:pt>
                <c:pt idx="195">
                  <c:v>4.5999999999999996</c:v>
                </c:pt>
                <c:pt idx="196">
                  <c:v>4.6500000000000004</c:v>
                </c:pt>
                <c:pt idx="197">
                  <c:v>4.78</c:v>
                </c:pt>
                <c:pt idx="198">
                  <c:v>4.7</c:v>
                </c:pt>
                <c:pt idx="199">
                  <c:v>4.71</c:v>
                </c:pt>
                <c:pt idx="200">
                  <c:v>4.83</c:v>
                </c:pt>
                <c:pt idx="201">
                  <c:v>5.25</c:v>
                </c:pt>
                <c:pt idx="202">
                  <c:v>4.9000000000000004</c:v>
                </c:pt>
                <c:pt idx="203">
                  <c:v>5.14</c:v>
                </c:pt>
                <c:pt idx="204">
                  <c:v>5.19</c:v>
                </c:pt>
                <c:pt idx="205">
                  <c:v>5.26</c:v>
                </c:pt>
                <c:pt idx="206">
                  <c:v>5.43</c:v>
                </c:pt>
                <c:pt idx="207">
                  <c:v>5.4</c:v>
                </c:pt>
                <c:pt idx="208">
                  <c:v>5.55</c:v>
                </c:pt>
                <c:pt idx="209">
                  <c:v>5.28</c:v>
                </c:pt>
                <c:pt idx="210">
                  <c:v>5.5</c:v>
                </c:pt>
                <c:pt idx="211">
                  <c:v>5.49</c:v>
                </c:pt>
                <c:pt idx="212">
                  <c:v>5.15</c:v>
                </c:pt>
                <c:pt idx="213">
                  <c:v>5.3</c:v>
                </c:pt>
                <c:pt idx="214">
                  <c:v>5.38</c:v>
                </c:pt>
                <c:pt idx="215">
                  <c:v>5.3</c:v>
                </c:pt>
                <c:pt idx="216">
                  <c:v>5.23</c:v>
                </c:pt>
                <c:pt idx="217">
                  <c:v>5.31</c:v>
                </c:pt>
                <c:pt idx="218">
                  <c:v>5.49</c:v>
                </c:pt>
                <c:pt idx="219">
                  <c:v>5.13</c:v>
                </c:pt>
                <c:pt idx="220">
                  <c:v>5.24</c:v>
                </c:pt>
                <c:pt idx="221">
                  <c:v>5.0999999999999996</c:v>
                </c:pt>
                <c:pt idx="222">
                  <c:v>5.4</c:v>
                </c:pt>
                <c:pt idx="223">
                  <c:v>5.0999999999999996</c:v>
                </c:pt>
                <c:pt idx="224">
                  <c:v>4.95</c:v>
                </c:pt>
                <c:pt idx="225">
                  <c:v>5</c:v>
                </c:pt>
                <c:pt idx="226">
                  <c:v>5.13</c:v>
                </c:pt>
                <c:pt idx="227">
                  <c:v>5.17</c:v>
                </c:pt>
                <c:pt idx="228">
                  <c:v>5.13</c:v>
                </c:pt>
                <c:pt idx="229">
                  <c:v>5.23</c:v>
                </c:pt>
                <c:pt idx="230">
                  <c:v>5.38</c:v>
                </c:pt>
                <c:pt idx="231">
                  <c:v>5.12</c:v>
                </c:pt>
                <c:pt idx="232">
                  <c:v>4.95</c:v>
                </c:pt>
                <c:pt idx="233">
                  <c:v>5.0999999999999996</c:v>
                </c:pt>
                <c:pt idx="234">
                  <c:v>5</c:v>
                </c:pt>
                <c:pt idx="235">
                  <c:v>5.03</c:v>
                </c:pt>
                <c:pt idx="236">
                  <c:v>4.95</c:v>
                </c:pt>
                <c:pt idx="237">
                  <c:v>4.93</c:v>
                </c:pt>
                <c:pt idx="238">
                  <c:v>5.08</c:v>
                </c:pt>
                <c:pt idx="239">
                  <c:v>5</c:v>
                </c:pt>
                <c:pt idx="240">
                  <c:v>4.8499999999999996</c:v>
                </c:pt>
                <c:pt idx="241">
                  <c:v>4.8499999999999996</c:v>
                </c:pt>
                <c:pt idx="242">
                  <c:v>4.8499999999999996</c:v>
                </c:pt>
                <c:pt idx="243">
                  <c:v>4.88</c:v>
                </c:pt>
                <c:pt idx="244">
                  <c:v>5</c:v>
                </c:pt>
                <c:pt idx="245">
                  <c:v>5.0199999999999996</c:v>
                </c:pt>
                <c:pt idx="246">
                  <c:v>5.04</c:v>
                </c:pt>
                <c:pt idx="247">
                  <c:v>4.8600000000000003</c:v>
                </c:pt>
                <c:pt idx="248">
                  <c:v>5.05</c:v>
                </c:pt>
                <c:pt idx="249">
                  <c:v>5.75</c:v>
                </c:pt>
                <c:pt idx="250">
                  <c:v>5.5</c:v>
                </c:pt>
                <c:pt idx="251">
                  <c:v>5.5</c:v>
                </c:pt>
                <c:pt idx="252">
                  <c:v>5.47</c:v>
                </c:pt>
                <c:pt idx="253">
                  <c:v>5.28</c:v>
                </c:pt>
                <c:pt idx="254">
                  <c:v>5.3</c:v>
                </c:pt>
                <c:pt idx="255">
                  <c:v>5.23</c:v>
                </c:pt>
                <c:pt idx="256">
                  <c:v>4.95</c:v>
                </c:pt>
                <c:pt idx="257">
                  <c:v>4.6100000000000003</c:v>
                </c:pt>
                <c:pt idx="258">
                  <c:v>3.96</c:v>
                </c:pt>
                <c:pt idx="259">
                  <c:v>4.1500000000000004</c:v>
                </c:pt>
                <c:pt idx="260">
                  <c:v>4.26</c:v>
                </c:pt>
                <c:pt idx="261">
                  <c:v>4.53</c:v>
                </c:pt>
                <c:pt idx="262">
                  <c:v>4.46</c:v>
                </c:pt>
                <c:pt idx="263">
                  <c:v>4.38</c:v>
                </c:pt>
                <c:pt idx="264">
                  <c:v>4.3</c:v>
                </c:pt>
                <c:pt idx="265">
                  <c:v>4.08</c:v>
                </c:pt>
                <c:pt idx="266">
                  <c:v>4.3</c:v>
                </c:pt>
                <c:pt idx="267">
                  <c:v>4.5999999999999996</c:v>
                </c:pt>
                <c:pt idx="268">
                  <c:v>4.55</c:v>
                </c:pt>
                <c:pt idx="269">
                  <c:v>4.5</c:v>
                </c:pt>
                <c:pt idx="270">
                  <c:v>4.3499999999999996</c:v>
                </c:pt>
                <c:pt idx="271">
                  <c:v>4.53</c:v>
                </c:pt>
                <c:pt idx="272">
                  <c:v>4.6500000000000004</c:v>
                </c:pt>
                <c:pt idx="273">
                  <c:v>4.5</c:v>
                </c:pt>
                <c:pt idx="274">
                  <c:v>4.45</c:v>
                </c:pt>
                <c:pt idx="275">
                  <c:v>4.4800000000000004</c:v>
                </c:pt>
                <c:pt idx="276">
                  <c:v>4.45</c:v>
                </c:pt>
                <c:pt idx="277">
                  <c:v>3.85</c:v>
                </c:pt>
                <c:pt idx="278">
                  <c:v>3</c:v>
                </c:pt>
                <c:pt idx="279">
                  <c:v>2.75</c:v>
                </c:pt>
                <c:pt idx="280">
                  <c:v>3.19</c:v>
                </c:pt>
                <c:pt idx="281">
                  <c:v>2.98</c:v>
                </c:pt>
                <c:pt idx="282">
                  <c:v>1.25</c:v>
                </c:pt>
                <c:pt idx="283">
                  <c:v>1.21</c:v>
                </c:pt>
                <c:pt idx="284">
                  <c:v>1.1000000000000001</c:v>
                </c:pt>
                <c:pt idx="285">
                  <c:v>2</c:v>
                </c:pt>
                <c:pt idx="286">
                  <c:v>2.2000000000000002</c:v>
                </c:pt>
                <c:pt idx="287">
                  <c:v>2.7</c:v>
                </c:pt>
                <c:pt idx="288">
                  <c:v>2.98</c:v>
                </c:pt>
                <c:pt idx="289">
                  <c:v>3.09</c:v>
                </c:pt>
                <c:pt idx="290">
                  <c:v>2.99</c:v>
                </c:pt>
                <c:pt idx="291">
                  <c:v>2.7</c:v>
                </c:pt>
                <c:pt idx="292">
                  <c:v>3.1</c:v>
                </c:pt>
                <c:pt idx="293">
                  <c:v>2.95</c:v>
                </c:pt>
                <c:pt idx="294">
                  <c:v>2.76</c:v>
                </c:pt>
                <c:pt idx="295">
                  <c:v>2.5</c:v>
                </c:pt>
                <c:pt idx="296">
                  <c:v>2.2599999999999998</c:v>
                </c:pt>
                <c:pt idx="297">
                  <c:v>2.1</c:v>
                </c:pt>
                <c:pt idx="298">
                  <c:v>2.1</c:v>
                </c:pt>
                <c:pt idx="299">
                  <c:v>2.13</c:v>
                </c:pt>
                <c:pt idx="300">
                  <c:v>1.8</c:v>
                </c:pt>
                <c:pt idx="301">
                  <c:v>1.8</c:v>
                </c:pt>
                <c:pt idx="302">
                  <c:v>1.8</c:v>
                </c:pt>
                <c:pt idx="303">
                  <c:v>1.78</c:v>
                </c:pt>
                <c:pt idx="304">
                  <c:v>1.78</c:v>
                </c:pt>
                <c:pt idx="305">
                  <c:v>1.77</c:v>
                </c:pt>
                <c:pt idx="306">
                  <c:v>1.77</c:v>
                </c:pt>
                <c:pt idx="307">
                  <c:v>1.68</c:v>
                </c:pt>
                <c:pt idx="308">
                  <c:v>1.49</c:v>
                </c:pt>
                <c:pt idx="309">
                  <c:v>1.6</c:v>
                </c:pt>
                <c:pt idx="310">
                  <c:v>1.48</c:v>
                </c:pt>
                <c:pt idx="311">
                  <c:v>1.49</c:v>
                </c:pt>
                <c:pt idx="312">
                  <c:v>1.6</c:v>
                </c:pt>
                <c:pt idx="313">
                  <c:v>2</c:v>
                </c:pt>
                <c:pt idx="314">
                  <c:v>2.7</c:v>
                </c:pt>
                <c:pt idx="315">
                  <c:v>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4F8-4F3B-89EE-E4806CFA8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577423"/>
        <c:axId val="1"/>
      </c:lineChart>
      <c:lineChart>
        <c:grouping val="standard"/>
        <c:varyColors val="0"/>
        <c:ser>
          <c:idx val="1"/>
          <c:order val="1"/>
          <c:tx>
            <c:strRef>
              <c:f>'График 3.2.5'!$D$5</c:f>
              <c:strCache>
                <c:ptCount val="1"/>
                <c:pt idx="0">
                  <c:v>Kazakhmys Plc-GBX (правая шкала)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'График 3.2.5'!$D$6:$D$324</c:f>
              <c:numCache>
                <c:formatCode>General</c:formatCode>
                <c:ptCount val="319"/>
                <c:pt idx="0">
                  <c:v>1222.68</c:v>
                </c:pt>
                <c:pt idx="1">
                  <c:v>1225.6300000000001</c:v>
                </c:pt>
                <c:pt idx="2">
                  <c:v>1206.98</c:v>
                </c:pt>
                <c:pt idx="3">
                  <c:v>1171.6600000000001</c:v>
                </c:pt>
                <c:pt idx="4">
                  <c:v>1203.06</c:v>
                </c:pt>
                <c:pt idx="5">
                  <c:v>1184.4100000000001</c:v>
                </c:pt>
                <c:pt idx="6">
                  <c:v>1103.95</c:v>
                </c:pt>
                <c:pt idx="7">
                  <c:v>1061.75</c:v>
                </c:pt>
                <c:pt idx="8">
                  <c:v>1172.6400000000001</c:v>
                </c:pt>
                <c:pt idx="9">
                  <c:v>1145.1600000000001</c:v>
                </c:pt>
                <c:pt idx="10">
                  <c:v>1148.0999999999999</c:v>
                </c:pt>
                <c:pt idx="11">
                  <c:v>1050.96</c:v>
                </c:pt>
                <c:pt idx="12">
                  <c:v>1103.95</c:v>
                </c:pt>
                <c:pt idx="13">
                  <c:v>1148.0999999999999</c:v>
                </c:pt>
                <c:pt idx="14">
                  <c:v>1155.96</c:v>
                </c:pt>
                <c:pt idx="15">
                  <c:v>1226.6099999999999</c:v>
                </c:pt>
                <c:pt idx="16">
                  <c:v>1230.53</c:v>
                </c:pt>
                <c:pt idx="17">
                  <c:v>1225.6300000000001</c:v>
                </c:pt>
                <c:pt idx="18">
                  <c:v>1211.8900000000001</c:v>
                </c:pt>
                <c:pt idx="19">
                  <c:v>1221.7</c:v>
                </c:pt>
                <c:pt idx="20">
                  <c:v>1224.6500000000001</c:v>
                </c:pt>
                <c:pt idx="21">
                  <c:v>1245.25</c:v>
                </c:pt>
                <c:pt idx="22">
                  <c:v>1274.69</c:v>
                </c:pt>
                <c:pt idx="23">
                  <c:v>1308.05</c:v>
                </c:pt>
                <c:pt idx="24">
                  <c:v>1289.4100000000001</c:v>
                </c:pt>
                <c:pt idx="25">
                  <c:v>1324.74</c:v>
                </c:pt>
                <c:pt idx="26">
                  <c:v>1264.8800000000001</c:v>
                </c:pt>
                <c:pt idx="27">
                  <c:v>1250.1600000000001</c:v>
                </c:pt>
                <c:pt idx="28">
                  <c:v>1291.3699999999999</c:v>
                </c:pt>
                <c:pt idx="29">
                  <c:v>1317</c:v>
                </c:pt>
                <c:pt idx="30">
                  <c:v>1349</c:v>
                </c:pt>
                <c:pt idx="31">
                  <c:v>1304</c:v>
                </c:pt>
                <c:pt idx="32">
                  <c:v>1293</c:v>
                </c:pt>
                <c:pt idx="33">
                  <c:v>1329</c:v>
                </c:pt>
                <c:pt idx="34">
                  <c:v>1423</c:v>
                </c:pt>
                <c:pt idx="35">
                  <c:v>1450</c:v>
                </c:pt>
                <c:pt idx="36">
                  <c:v>1464</c:v>
                </c:pt>
                <c:pt idx="37">
                  <c:v>1505</c:v>
                </c:pt>
                <c:pt idx="38">
                  <c:v>1449</c:v>
                </c:pt>
                <c:pt idx="39">
                  <c:v>1480</c:v>
                </c:pt>
                <c:pt idx="40">
                  <c:v>1455</c:v>
                </c:pt>
                <c:pt idx="41">
                  <c:v>1405</c:v>
                </c:pt>
                <c:pt idx="42">
                  <c:v>1505</c:v>
                </c:pt>
                <c:pt idx="43">
                  <c:v>1495</c:v>
                </c:pt>
                <c:pt idx="44">
                  <c:v>1529</c:v>
                </c:pt>
                <c:pt idx="45">
                  <c:v>1526</c:v>
                </c:pt>
                <c:pt idx="46">
                  <c:v>1596</c:v>
                </c:pt>
                <c:pt idx="47">
                  <c:v>1502</c:v>
                </c:pt>
                <c:pt idx="48">
                  <c:v>1463</c:v>
                </c:pt>
                <c:pt idx="49">
                  <c:v>1524</c:v>
                </c:pt>
                <c:pt idx="50">
                  <c:v>1589</c:v>
                </c:pt>
                <c:pt idx="51">
                  <c:v>1584</c:v>
                </c:pt>
                <c:pt idx="52">
                  <c:v>1554</c:v>
                </c:pt>
                <c:pt idx="53">
                  <c:v>1521</c:v>
                </c:pt>
                <c:pt idx="54">
                  <c:v>1562</c:v>
                </c:pt>
                <c:pt idx="55">
                  <c:v>1556</c:v>
                </c:pt>
                <c:pt idx="56">
                  <c:v>1534</c:v>
                </c:pt>
                <c:pt idx="57">
                  <c:v>1455</c:v>
                </c:pt>
                <c:pt idx="58">
                  <c:v>1485</c:v>
                </c:pt>
                <c:pt idx="59">
                  <c:v>1377</c:v>
                </c:pt>
                <c:pt idx="60">
                  <c:v>1424</c:v>
                </c:pt>
                <c:pt idx="61">
                  <c:v>1464</c:v>
                </c:pt>
                <c:pt idx="62">
                  <c:v>1514</c:v>
                </c:pt>
                <c:pt idx="63">
                  <c:v>1485</c:v>
                </c:pt>
                <c:pt idx="64">
                  <c:v>1474</c:v>
                </c:pt>
                <c:pt idx="65">
                  <c:v>1419</c:v>
                </c:pt>
                <c:pt idx="66">
                  <c:v>1406</c:v>
                </c:pt>
                <c:pt idx="67">
                  <c:v>1376</c:v>
                </c:pt>
                <c:pt idx="68">
                  <c:v>1409</c:v>
                </c:pt>
                <c:pt idx="69">
                  <c:v>1398</c:v>
                </c:pt>
                <c:pt idx="70">
                  <c:v>1427</c:v>
                </c:pt>
                <c:pt idx="71">
                  <c:v>1391</c:v>
                </c:pt>
                <c:pt idx="72">
                  <c:v>1316</c:v>
                </c:pt>
                <c:pt idx="73">
                  <c:v>1363</c:v>
                </c:pt>
                <c:pt idx="74">
                  <c:v>1459</c:v>
                </c:pt>
                <c:pt idx="75">
                  <c:v>1425</c:v>
                </c:pt>
                <c:pt idx="76">
                  <c:v>1399</c:v>
                </c:pt>
                <c:pt idx="77">
                  <c:v>1323</c:v>
                </c:pt>
                <c:pt idx="78">
                  <c:v>1341</c:v>
                </c:pt>
                <c:pt idx="79">
                  <c:v>1254</c:v>
                </c:pt>
                <c:pt idx="80">
                  <c:v>1245</c:v>
                </c:pt>
                <c:pt idx="81">
                  <c:v>1282</c:v>
                </c:pt>
                <c:pt idx="82">
                  <c:v>1290</c:v>
                </c:pt>
                <c:pt idx="83">
                  <c:v>1260</c:v>
                </c:pt>
                <c:pt idx="84">
                  <c:v>1310</c:v>
                </c:pt>
                <c:pt idx="85">
                  <c:v>1348</c:v>
                </c:pt>
                <c:pt idx="86">
                  <c:v>1345</c:v>
                </c:pt>
                <c:pt idx="87">
                  <c:v>1345</c:v>
                </c:pt>
                <c:pt idx="88">
                  <c:v>1300</c:v>
                </c:pt>
                <c:pt idx="89">
                  <c:v>1336</c:v>
                </c:pt>
                <c:pt idx="90">
                  <c:v>1327</c:v>
                </c:pt>
                <c:pt idx="91">
                  <c:v>1360</c:v>
                </c:pt>
                <c:pt idx="92">
                  <c:v>1380</c:v>
                </c:pt>
                <c:pt idx="93">
                  <c:v>1406</c:v>
                </c:pt>
                <c:pt idx="94">
                  <c:v>1383</c:v>
                </c:pt>
                <c:pt idx="95">
                  <c:v>1316</c:v>
                </c:pt>
                <c:pt idx="96">
                  <c:v>1310</c:v>
                </c:pt>
                <c:pt idx="97">
                  <c:v>1250</c:v>
                </c:pt>
                <c:pt idx="98">
                  <c:v>1274</c:v>
                </c:pt>
                <c:pt idx="99">
                  <c:v>1283</c:v>
                </c:pt>
                <c:pt idx="100">
                  <c:v>1296</c:v>
                </c:pt>
                <c:pt idx="101">
                  <c:v>1347</c:v>
                </c:pt>
                <c:pt idx="102">
                  <c:v>1365</c:v>
                </c:pt>
                <c:pt idx="103">
                  <c:v>1379</c:v>
                </c:pt>
                <c:pt idx="104">
                  <c:v>1368</c:v>
                </c:pt>
                <c:pt idx="105">
                  <c:v>1371</c:v>
                </c:pt>
                <c:pt idx="106">
                  <c:v>1343</c:v>
                </c:pt>
                <c:pt idx="107">
                  <c:v>1375</c:v>
                </c:pt>
                <c:pt idx="108">
                  <c:v>1324</c:v>
                </c:pt>
                <c:pt idx="109">
                  <c:v>1291</c:v>
                </c:pt>
                <c:pt idx="110">
                  <c:v>1335</c:v>
                </c:pt>
                <c:pt idx="111">
                  <c:v>1329</c:v>
                </c:pt>
                <c:pt idx="112">
                  <c:v>1321</c:v>
                </c:pt>
                <c:pt idx="113">
                  <c:v>1309</c:v>
                </c:pt>
                <c:pt idx="114">
                  <c:v>1333</c:v>
                </c:pt>
                <c:pt idx="115">
                  <c:v>1267</c:v>
                </c:pt>
                <c:pt idx="116">
                  <c:v>1193</c:v>
                </c:pt>
                <c:pt idx="117">
                  <c:v>1131</c:v>
                </c:pt>
                <c:pt idx="118">
                  <c:v>1155</c:v>
                </c:pt>
                <c:pt idx="119">
                  <c:v>1041</c:v>
                </c:pt>
                <c:pt idx="120">
                  <c:v>1074</c:v>
                </c:pt>
                <c:pt idx="121">
                  <c:v>1049</c:v>
                </c:pt>
                <c:pt idx="122">
                  <c:v>1106</c:v>
                </c:pt>
                <c:pt idx="123">
                  <c:v>1164</c:v>
                </c:pt>
                <c:pt idx="124">
                  <c:v>1139</c:v>
                </c:pt>
                <c:pt idx="125">
                  <c:v>1193</c:v>
                </c:pt>
                <c:pt idx="126">
                  <c:v>1202</c:v>
                </c:pt>
                <c:pt idx="127">
                  <c:v>1215</c:v>
                </c:pt>
                <c:pt idx="128">
                  <c:v>1262</c:v>
                </c:pt>
                <c:pt idx="129">
                  <c:v>1262</c:v>
                </c:pt>
                <c:pt idx="130">
                  <c:v>1224</c:v>
                </c:pt>
                <c:pt idx="131">
                  <c:v>1215</c:v>
                </c:pt>
                <c:pt idx="132">
                  <c:v>1188</c:v>
                </c:pt>
                <c:pt idx="133">
                  <c:v>1247</c:v>
                </c:pt>
                <c:pt idx="134">
                  <c:v>1257</c:v>
                </c:pt>
                <c:pt idx="135">
                  <c:v>1324</c:v>
                </c:pt>
                <c:pt idx="136">
                  <c:v>1314</c:v>
                </c:pt>
                <c:pt idx="137">
                  <c:v>1334</c:v>
                </c:pt>
                <c:pt idx="138">
                  <c:v>1365</c:v>
                </c:pt>
                <c:pt idx="139">
                  <c:v>1397</c:v>
                </c:pt>
                <c:pt idx="140">
                  <c:v>1448</c:v>
                </c:pt>
                <c:pt idx="141">
                  <c:v>1488</c:v>
                </c:pt>
                <c:pt idx="142">
                  <c:v>1522</c:v>
                </c:pt>
                <c:pt idx="143">
                  <c:v>1537</c:v>
                </c:pt>
                <c:pt idx="144">
                  <c:v>1540</c:v>
                </c:pt>
                <c:pt idx="145">
                  <c:v>1550</c:v>
                </c:pt>
                <c:pt idx="146">
                  <c:v>1589</c:v>
                </c:pt>
                <c:pt idx="147">
                  <c:v>1579</c:v>
                </c:pt>
                <c:pt idx="148">
                  <c:v>1546</c:v>
                </c:pt>
                <c:pt idx="149">
                  <c:v>1564</c:v>
                </c:pt>
                <c:pt idx="150">
                  <c:v>1645</c:v>
                </c:pt>
                <c:pt idx="151">
                  <c:v>1733</c:v>
                </c:pt>
                <c:pt idx="152">
                  <c:v>1705</c:v>
                </c:pt>
                <c:pt idx="153">
                  <c:v>1663</c:v>
                </c:pt>
                <c:pt idx="154">
                  <c:v>1551</c:v>
                </c:pt>
                <c:pt idx="155">
                  <c:v>1535</c:v>
                </c:pt>
                <c:pt idx="156">
                  <c:v>1780</c:v>
                </c:pt>
                <c:pt idx="157">
                  <c:v>1745</c:v>
                </c:pt>
                <c:pt idx="158">
                  <c:v>1790</c:v>
                </c:pt>
                <c:pt idx="159">
                  <c:v>1624</c:v>
                </c:pt>
                <c:pt idx="160">
                  <c:v>1618</c:v>
                </c:pt>
                <c:pt idx="161">
                  <c:v>1530</c:v>
                </c:pt>
                <c:pt idx="162">
                  <c:v>1435</c:v>
                </c:pt>
                <c:pt idx="163">
                  <c:v>1542</c:v>
                </c:pt>
                <c:pt idx="164">
                  <c:v>1606</c:v>
                </c:pt>
                <c:pt idx="165">
                  <c:v>1567</c:v>
                </c:pt>
                <c:pt idx="166">
                  <c:v>1557</c:v>
                </c:pt>
                <c:pt idx="167">
                  <c:v>1597</c:v>
                </c:pt>
                <c:pt idx="168">
                  <c:v>1593</c:v>
                </c:pt>
                <c:pt idx="169">
                  <c:v>1605</c:v>
                </c:pt>
                <c:pt idx="170">
                  <c:v>1589</c:v>
                </c:pt>
                <c:pt idx="171">
                  <c:v>1591</c:v>
                </c:pt>
                <c:pt idx="172">
                  <c:v>1697</c:v>
                </c:pt>
                <c:pt idx="173">
                  <c:v>1685</c:v>
                </c:pt>
                <c:pt idx="174">
                  <c:v>1683</c:v>
                </c:pt>
                <c:pt idx="175">
                  <c:v>1726</c:v>
                </c:pt>
                <c:pt idx="176">
                  <c:v>1698</c:v>
                </c:pt>
                <c:pt idx="177">
                  <c:v>1655</c:v>
                </c:pt>
                <c:pt idx="178">
                  <c:v>1674</c:v>
                </c:pt>
                <c:pt idx="179">
                  <c:v>1761</c:v>
                </c:pt>
                <c:pt idx="180">
                  <c:v>1720</c:v>
                </c:pt>
                <c:pt idx="181">
                  <c:v>1610</c:v>
                </c:pt>
                <c:pt idx="182">
                  <c:v>1632</c:v>
                </c:pt>
                <c:pt idx="183">
                  <c:v>1694</c:v>
                </c:pt>
                <c:pt idx="184">
                  <c:v>1720</c:v>
                </c:pt>
                <c:pt idx="185">
                  <c:v>1691</c:v>
                </c:pt>
                <c:pt idx="186">
                  <c:v>1664</c:v>
                </c:pt>
                <c:pt idx="187">
                  <c:v>1725</c:v>
                </c:pt>
                <c:pt idx="188">
                  <c:v>1648</c:v>
                </c:pt>
                <c:pt idx="189">
                  <c:v>1582</c:v>
                </c:pt>
                <c:pt idx="190">
                  <c:v>1615</c:v>
                </c:pt>
                <c:pt idx="191">
                  <c:v>1673</c:v>
                </c:pt>
                <c:pt idx="192">
                  <c:v>1739</c:v>
                </c:pt>
                <c:pt idx="193">
                  <c:v>1738</c:v>
                </c:pt>
                <c:pt idx="194">
                  <c:v>1914</c:v>
                </c:pt>
                <c:pt idx="195">
                  <c:v>1786</c:v>
                </c:pt>
                <c:pt idx="196">
                  <c:v>1773</c:v>
                </c:pt>
                <c:pt idx="197">
                  <c:v>1735</c:v>
                </c:pt>
                <c:pt idx="198">
                  <c:v>1809</c:v>
                </c:pt>
                <c:pt idx="199">
                  <c:v>1829</c:v>
                </c:pt>
                <c:pt idx="200">
                  <c:v>1833</c:v>
                </c:pt>
                <c:pt idx="201">
                  <c:v>1943</c:v>
                </c:pt>
                <c:pt idx="202">
                  <c:v>1792</c:v>
                </c:pt>
                <c:pt idx="203">
                  <c:v>1789</c:v>
                </c:pt>
                <c:pt idx="204">
                  <c:v>1777</c:v>
                </c:pt>
                <c:pt idx="205">
                  <c:v>1678</c:v>
                </c:pt>
                <c:pt idx="206">
                  <c:v>1678</c:v>
                </c:pt>
                <c:pt idx="207">
                  <c:v>1679</c:v>
                </c:pt>
                <c:pt idx="208">
                  <c:v>1660</c:v>
                </c:pt>
                <c:pt idx="209">
                  <c:v>1690</c:v>
                </c:pt>
                <c:pt idx="210">
                  <c:v>1709</c:v>
                </c:pt>
                <c:pt idx="211">
                  <c:v>1736</c:v>
                </c:pt>
                <c:pt idx="212">
                  <c:v>1670</c:v>
                </c:pt>
                <c:pt idx="213">
                  <c:v>1625</c:v>
                </c:pt>
                <c:pt idx="214">
                  <c:v>1628</c:v>
                </c:pt>
                <c:pt idx="215">
                  <c:v>1627</c:v>
                </c:pt>
                <c:pt idx="216">
                  <c:v>1664</c:v>
                </c:pt>
                <c:pt idx="217">
                  <c:v>1550</c:v>
                </c:pt>
                <c:pt idx="218">
                  <c:v>1597</c:v>
                </c:pt>
                <c:pt idx="219">
                  <c:v>1550</c:v>
                </c:pt>
                <c:pt idx="220">
                  <c:v>1611</c:v>
                </c:pt>
                <c:pt idx="221">
                  <c:v>1648</c:v>
                </c:pt>
                <c:pt idx="222">
                  <c:v>1629</c:v>
                </c:pt>
                <c:pt idx="223">
                  <c:v>1621</c:v>
                </c:pt>
                <c:pt idx="224">
                  <c:v>1630</c:v>
                </c:pt>
                <c:pt idx="225">
                  <c:v>1623</c:v>
                </c:pt>
                <c:pt idx="226">
                  <c:v>1605</c:v>
                </c:pt>
                <c:pt idx="227">
                  <c:v>1566</c:v>
                </c:pt>
                <c:pt idx="228">
                  <c:v>1555</c:v>
                </c:pt>
                <c:pt idx="229">
                  <c:v>1609</c:v>
                </c:pt>
                <c:pt idx="230">
                  <c:v>1592</c:v>
                </c:pt>
                <c:pt idx="231">
                  <c:v>1457</c:v>
                </c:pt>
                <c:pt idx="232">
                  <c:v>1397</c:v>
                </c:pt>
                <c:pt idx="233">
                  <c:v>1442</c:v>
                </c:pt>
                <c:pt idx="234">
                  <c:v>1422</c:v>
                </c:pt>
                <c:pt idx="235">
                  <c:v>1435</c:v>
                </c:pt>
                <c:pt idx="236">
                  <c:v>1386</c:v>
                </c:pt>
                <c:pt idx="237">
                  <c:v>1442</c:v>
                </c:pt>
                <c:pt idx="238">
                  <c:v>1410</c:v>
                </c:pt>
                <c:pt idx="239">
                  <c:v>1427</c:v>
                </c:pt>
                <c:pt idx="240">
                  <c:v>1515</c:v>
                </c:pt>
                <c:pt idx="241">
                  <c:v>1434</c:v>
                </c:pt>
                <c:pt idx="242">
                  <c:v>1389</c:v>
                </c:pt>
                <c:pt idx="243">
                  <c:v>1392</c:v>
                </c:pt>
                <c:pt idx="244">
                  <c:v>1352</c:v>
                </c:pt>
                <c:pt idx="245">
                  <c:v>1414</c:v>
                </c:pt>
                <c:pt idx="246">
                  <c:v>1391</c:v>
                </c:pt>
                <c:pt idx="247">
                  <c:v>1382</c:v>
                </c:pt>
                <c:pt idx="248">
                  <c:v>1317</c:v>
                </c:pt>
                <c:pt idx="249">
                  <c:v>1303</c:v>
                </c:pt>
                <c:pt idx="250">
                  <c:v>1363</c:v>
                </c:pt>
                <c:pt idx="251">
                  <c:v>1376</c:v>
                </c:pt>
                <c:pt idx="252">
                  <c:v>1420</c:v>
                </c:pt>
                <c:pt idx="253">
                  <c:v>1499</c:v>
                </c:pt>
                <c:pt idx="254">
                  <c:v>1423</c:v>
                </c:pt>
                <c:pt idx="255">
                  <c:v>1288</c:v>
                </c:pt>
                <c:pt idx="256">
                  <c:v>1290</c:v>
                </c:pt>
                <c:pt idx="257">
                  <c:v>1335</c:v>
                </c:pt>
                <c:pt idx="258">
                  <c:v>1334</c:v>
                </c:pt>
                <c:pt idx="259">
                  <c:v>1248</c:v>
                </c:pt>
                <c:pt idx="260">
                  <c:v>1234</c:v>
                </c:pt>
                <c:pt idx="261">
                  <c:v>1166</c:v>
                </c:pt>
                <c:pt idx="262">
                  <c:v>1205</c:v>
                </c:pt>
                <c:pt idx="263">
                  <c:v>1262</c:v>
                </c:pt>
                <c:pt idx="264">
                  <c:v>1173</c:v>
                </c:pt>
                <c:pt idx="265">
                  <c:v>1203</c:v>
                </c:pt>
                <c:pt idx="266">
                  <c:v>1181</c:v>
                </c:pt>
                <c:pt idx="267">
                  <c:v>1260</c:v>
                </c:pt>
                <c:pt idx="268">
                  <c:v>1324</c:v>
                </c:pt>
                <c:pt idx="269">
                  <c:v>1358</c:v>
                </c:pt>
                <c:pt idx="270">
                  <c:v>1311</c:v>
                </c:pt>
                <c:pt idx="271">
                  <c:v>1339</c:v>
                </c:pt>
                <c:pt idx="272">
                  <c:v>1305</c:v>
                </c:pt>
                <c:pt idx="273">
                  <c:v>1292</c:v>
                </c:pt>
                <c:pt idx="274">
                  <c:v>1217</c:v>
                </c:pt>
                <c:pt idx="275">
                  <c:v>1184</c:v>
                </c:pt>
                <c:pt idx="276">
                  <c:v>1112</c:v>
                </c:pt>
                <c:pt idx="277">
                  <c:v>1062</c:v>
                </c:pt>
                <c:pt idx="278">
                  <c:v>975.5</c:v>
                </c:pt>
                <c:pt idx="279">
                  <c:v>997</c:v>
                </c:pt>
                <c:pt idx="280">
                  <c:v>904.5</c:v>
                </c:pt>
                <c:pt idx="281">
                  <c:v>825</c:v>
                </c:pt>
                <c:pt idx="282">
                  <c:v>840.5</c:v>
                </c:pt>
                <c:pt idx="283">
                  <c:v>901.5</c:v>
                </c:pt>
                <c:pt idx="284">
                  <c:v>780</c:v>
                </c:pt>
                <c:pt idx="285">
                  <c:v>706</c:v>
                </c:pt>
                <c:pt idx="286">
                  <c:v>630</c:v>
                </c:pt>
                <c:pt idx="287">
                  <c:v>600</c:v>
                </c:pt>
                <c:pt idx="288">
                  <c:v>788.5</c:v>
                </c:pt>
                <c:pt idx="289">
                  <c:v>760</c:v>
                </c:pt>
                <c:pt idx="290">
                  <c:v>710</c:v>
                </c:pt>
                <c:pt idx="291">
                  <c:v>702.5</c:v>
                </c:pt>
                <c:pt idx="292">
                  <c:v>717.5</c:v>
                </c:pt>
                <c:pt idx="293">
                  <c:v>665</c:v>
                </c:pt>
                <c:pt idx="294">
                  <c:v>567</c:v>
                </c:pt>
                <c:pt idx="295">
                  <c:v>580</c:v>
                </c:pt>
                <c:pt idx="296">
                  <c:v>572</c:v>
                </c:pt>
                <c:pt idx="297">
                  <c:v>535.5</c:v>
                </c:pt>
                <c:pt idx="298">
                  <c:v>569</c:v>
                </c:pt>
                <c:pt idx="299">
                  <c:v>417.75</c:v>
                </c:pt>
                <c:pt idx="300">
                  <c:v>413.5</c:v>
                </c:pt>
                <c:pt idx="301">
                  <c:v>365.25</c:v>
                </c:pt>
                <c:pt idx="302">
                  <c:v>379.75</c:v>
                </c:pt>
                <c:pt idx="303">
                  <c:v>334.5</c:v>
                </c:pt>
                <c:pt idx="304">
                  <c:v>408.5</c:v>
                </c:pt>
                <c:pt idx="305">
                  <c:v>433.25</c:v>
                </c:pt>
                <c:pt idx="306">
                  <c:v>336.75</c:v>
                </c:pt>
                <c:pt idx="307">
                  <c:v>289.25</c:v>
                </c:pt>
                <c:pt idx="308">
                  <c:v>290</c:v>
                </c:pt>
                <c:pt idx="309">
                  <c:v>303</c:v>
                </c:pt>
                <c:pt idx="310">
                  <c:v>305</c:v>
                </c:pt>
                <c:pt idx="311">
                  <c:v>257.75</c:v>
                </c:pt>
                <c:pt idx="312">
                  <c:v>239</c:v>
                </c:pt>
                <c:pt idx="313">
                  <c:v>239.5</c:v>
                </c:pt>
                <c:pt idx="314">
                  <c:v>240.5</c:v>
                </c:pt>
                <c:pt idx="315">
                  <c:v>233</c:v>
                </c:pt>
                <c:pt idx="316">
                  <c:v>268.5</c:v>
                </c:pt>
                <c:pt idx="317">
                  <c:v>301.25</c:v>
                </c:pt>
                <c:pt idx="318">
                  <c:v>285.5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4F8-4F3B-89EE-E4806CFA8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103577423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7742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1833648393194713E-2"/>
          <c:y val="0.79934210526315785"/>
          <c:w val="0.92060491493383745"/>
          <c:h val="0.184210526315789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89479329378676"/>
          <c:y val="9.2307692307692313E-2"/>
          <c:w val="0.781776411159536"/>
          <c:h val="0.5"/>
        </c:manualLayout>
      </c:layout>
      <c:lineChart>
        <c:grouping val="standard"/>
        <c:varyColors val="0"/>
        <c:ser>
          <c:idx val="1"/>
          <c:order val="1"/>
          <c:tx>
            <c:strRef>
              <c:f>'График 3.2.6'!$B$6</c:f>
              <c:strCache>
                <c:ptCount val="1"/>
                <c:pt idx="0">
                  <c:v>Средневзвешенная доходность банковских акций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3.2.6'!$C$4:$Y$4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3.2.6'!$C$6:$Y$6</c:f>
              <c:numCache>
                <c:formatCode>0.0000</c:formatCode>
                <c:ptCount val="23"/>
                <c:pt idx="0">
                  <c:v>284.89880253240818</c:v>
                </c:pt>
                <c:pt idx="1">
                  <c:v>161.93686741026249</c:v>
                </c:pt>
                <c:pt idx="2">
                  <c:v>118.92381535486398</c:v>
                </c:pt>
                <c:pt idx="3">
                  <c:v>87.652876123759398</c:v>
                </c:pt>
                <c:pt idx="4">
                  <c:v>39.326275705255398</c:v>
                </c:pt>
                <c:pt idx="5">
                  <c:v>56.776403728372586</c:v>
                </c:pt>
                <c:pt idx="6">
                  <c:v>68.206596996845576</c:v>
                </c:pt>
                <c:pt idx="7">
                  <c:v>77.82543959327009</c:v>
                </c:pt>
                <c:pt idx="8">
                  <c:v>29.711300139138046</c:v>
                </c:pt>
                <c:pt idx="9">
                  <c:v>13.834678207849855</c:v>
                </c:pt>
                <c:pt idx="10" formatCode="0.00">
                  <c:v>31.79</c:v>
                </c:pt>
                <c:pt idx="11" formatCode="0.00">
                  <c:v>16.23</c:v>
                </c:pt>
                <c:pt idx="12" formatCode="0.00">
                  <c:v>0.97</c:v>
                </c:pt>
                <c:pt idx="13" formatCode="0.00">
                  <c:v>-15.84</c:v>
                </c:pt>
                <c:pt idx="14" formatCode="0.00">
                  <c:v>-7.48</c:v>
                </c:pt>
                <c:pt idx="15" formatCode="0.00">
                  <c:v>8.9700000000000006</c:v>
                </c:pt>
                <c:pt idx="16" formatCode="0.00">
                  <c:v>-6.68</c:v>
                </c:pt>
                <c:pt idx="17" formatCode="0.00">
                  <c:v>-23.95</c:v>
                </c:pt>
                <c:pt idx="18" formatCode="0.00">
                  <c:v>-21.02</c:v>
                </c:pt>
                <c:pt idx="19" formatCode="0.00">
                  <c:v>-30.41</c:v>
                </c:pt>
                <c:pt idx="20" formatCode="0.00">
                  <c:v>-31.92</c:v>
                </c:pt>
                <c:pt idx="21" formatCode="0.00">
                  <c:v>-39.716717655812097</c:v>
                </c:pt>
                <c:pt idx="22" formatCode="0.00">
                  <c:v>-46.024727224956401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1C0-4C5A-84E8-6AFBC062E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581999"/>
        <c:axId val="1"/>
      </c:lineChart>
      <c:lineChart>
        <c:grouping val="standard"/>
        <c:varyColors val="0"/>
        <c:ser>
          <c:idx val="0"/>
          <c:order val="0"/>
          <c:tx>
            <c:strRef>
              <c:f>'График 3.2.6'!$B$5</c:f>
              <c:strCache>
                <c:ptCount val="1"/>
                <c:pt idx="0">
                  <c:v>Средневзвешенная доходность банковских облигаций (правая шкала)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3.2.6'!$C$4:$Y$4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3.2.6'!$C$5:$Y$5</c:f>
              <c:numCache>
                <c:formatCode>0.0000</c:formatCode>
                <c:ptCount val="23"/>
                <c:pt idx="0">
                  <c:v>8.5967884579681719</c:v>
                </c:pt>
                <c:pt idx="1">
                  <c:v>9.0258079998879381</c:v>
                </c:pt>
                <c:pt idx="2">
                  <c:v>8.914189179181216</c:v>
                </c:pt>
                <c:pt idx="3">
                  <c:v>8.7683766062792827</c:v>
                </c:pt>
                <c:pt idx="4">
                  <c:v>9.149471522463168</c:v>
                </c:pt>
                <c:pt idx="5">
                  <c:v>9.0568455820297924</c:v>
                </c:pt>
                <c:pt idx="6">
                  <c:v>9.1785737150564586</c:v>
                </c:pt>
                <c:pt idx="7">
                  <c:v>9.1895520702553259</c:v>
                </c:pt>
                <c:pt idx="8">
                  <c:v>9.9212039238107952</c:v>
                </c:pt>
                <c:pt idx="9">
                  <c:v>10.702567720606446</c:v>
                </c:pt>
                <c:pt idx="10" formatCode="0.00">
                  <c:v>11.401488595</c:v>
                </c:pt>
                <c:pt idx="11" formatCode="0.00">
                  <c:v>12.474157698999999</c:v>
                </c:pt>
                <c:pt idx="12" formatCode="0.00">
                  <c:v>10.999663348</c:v>
                </c:pt>
                <c:pt idx="13" formatCode="0.00">
                  <c:v>11.310298521</c:v>
                </c:pt>
                <c:pt idx="14" formatCode="0.00">
                  <c:v>10.640640921999999</c:v>
                </c:pt>
                <c:pt idx="15" formatCode="0.00">
                  <c:v>11.021201415</c:v>
                </c:pt>
                <c:pt idx="16" formatCode="0.00">
                  <c:v>20.907543215</c:v>
                </c:pt>
                <c:pt idx="17" formatCode="0.00">
                  <c:v>12.7818284</c:v>
                </c:pt>
                <c:pt idx="18" formatCode="0.00">
                  <c:v>12.330897049000001</c:v>
                </c:pt>
                <c:pt idx="19" formatCode="0.00">
                  <c:v>12.869316529000001</c:v>
                </c:pt>
                <c:pt idx="20" formatCode="0.00">
                  <c:v>11.317364680000001</c:v>
                </c:pt>
                <c:pt idx="21" formatCode="0.00">
                  <c:v>13.375350191881401</c:v>
                </c:pt>
                <c:pt idx="22" formatCode="0.00">
                  <c:v>12.955726408752501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1C0-4C5A-84E8-6AFBC062E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103581999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50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  <c:max val="300"/>
          <c:min val="-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81999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At val="7"/>
        <c:auto val="1"/>
        <c:lblOffset val="100"/>
        <c:baseTimeUnit val="months"/>
      </c:dateAx>
      <c:valAx>
        <c:axId val="4"/>
        <c:scaling>
          <c:orientation val="minMax"/>
          <c:max val="21"/>
          <c:min val="7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748201438848921E-2"/>
          <c:y val="0.82692307692307687"/>
          <c:w val="0.88009592326139086"/>
          <c:h val="0.153846153846153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'Бокс 1_График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A6-4807-8E60-5560165FA96F}"/>
                </c:ext>
              </c:extLst>
            </c:dLbl>
            <c:dLbl>
              <c:idx val="1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A6-4807-8E60-5560165FA96F}"/>
                </c:ext>
              </c:extLst>
            </c:dLbl>
            <c:dLbl>
              <c:idx val="2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A6-4807-8E60-5560165FA96F}"/>
                </c:ext>
              </c:extLst>
            </c:dLbl>
            <c:dLbl>
              <c:idx val="3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A6-4807-8E60-5560165FA96F}"/>
                </c:ext>
              </c:extLst>
            </c:dLbl>
            <c:dLbl>
              <c:idx val="4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A6-4807-8E60-5560165FA96F}"/>
                </c:ext>
              </c:extLst>
            </c:dLbl>
            <c:dLbl>
              <c:idx val="5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A6-4807-8E60-5560165FA96F}"/>
                </c:ext>
              </c:extLst>
            </c:dLbl>
            <c:dLbl>
              <c:idx val="6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A6-4807-8E60-5560165FA96F}"/>
                </c:ext>
              </c:extLst>
            </c:dLbl>
            <c:dLbl>
              <c:idx val="7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A6-4807-8E60-5560165FA96F}"/>
                </c:ext>
              </c:extLst>
            </c:dLbl>
            <c:dLbl>
              <c:idx val="8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A6-4807-8E60-5560165FA96F}"/>
                </c:ext>
              </c:extLst>
            </c:dLbl>
            <c:dLbl>
              <c:idx val="9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A6-4807-8E60-5560165FA96F}"/>
                </c:ext>
              </c:extLst>
            </c:dLbl>
            <c:dLbl>
              <c:idx val="1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A6-4807-8E60-5560165FA96F}"/>
                </c:ext>
              </c:extLst>
            </c:dLbl>
            <c:dLbl>
              <c:idx val="11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A6-4807-8E60-5560165FA96F}"/>
                </c:ext>
              </c:extLst>
            </c:dLbl>
            <c:dLbl>
              <c:idx val="12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A6-4807-8E60-5560165FA96F}"/>
                </c:ext>
              </c:extLst>
            </c:dLbl>
            <c:dLbl>
              <c:idx val="13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A6-4807-8E60-5560165FA96F}"/>
                </c:ext>
              </c:extLst>
            </c:dLbl>
            <c:dLbl>
              <c:idx val="14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A6-4807-8E60-5560165FA96F}"/>
                </c:ext>
              </c:extLst>
            </c:dLbl>
            <c:dLbl>
              <c:idx val="15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A6-4807-8E60-5560165FA96F}"/>
                </c:ext>
              </c:extLst>
            </c:dLbl>
            <c:dLbl>
              <c:idx val="16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A6-4807-8E60-5560165FA96F}"/>
                </c:ext>
              </c:extLst>
            </c:dLbl>
            <c:dLbl>
              <c:idx val="17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A6-4807-8E60-5560165FA96F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'Бокс 1_График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1_График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9A6-4807-8E60-5560165FA96F}"/>
            </c:ext>
          </c:extLst>
        </c:ser>
        <c:ser>
          <c:idx val="1"/>
          <c:order val="1"/>
          <c:tx>
            <c:strRef>
              <c:f>'Бокс 1_График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1_График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1_График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A6-4807-8E60-5560165FA96F}"/>
            </c:ext>
          </c:extLst>
        </c:ser>
        <c:ser>
          <c:idx val="2"/>
          <c:order val="2"/>
          <c:tx>
            <c:strRef>
              <c:f>'Бокс 1_График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1_График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1_График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9A6-4807-8E60-5560165FA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41543295"/>
        <c:axId val="1"/>
      </c:barChart>
      <c:catAx>
        <c:axId val="9415432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страны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долл. США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941543295"/>
        <c:crosses val="autoZero"/>
        <c:crossBetween val="between"/>
        <c:majorUnit val="100000"/>
        <c:minorUnit val="1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8383491411538"/>
          <c:y val="5.204460966542751E-2"/>
          <c:w val="0.75919185790284816"/>
          <c:h val="0.68401486988847582"/>
        </c:manualLayout>
      </c:layout>
      <c:lineChart>
        <c:grouping val="standard"/>
        <c:varyColors val="0"/>
        <c:ser>
          <c:idx val="1"/>
          <c:order val="1"/>
          <c:tx>
            <c:strRef>
              <c:f>'График 3.2.7'!$B$6</c:f>
              <c:strCache>
                <c:ptCount val="1"/>
                <c:pt idx="0">
                  <c:v>Капитализация рынка акций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3.2.7'!$C$4:$AB$4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3.2.7'!$C$6:$AB$6</c:f>
              <c:numCache>
                <c:formatCode>#,##0</c:formatCode>
                <c:ptCount val="23"/>
                <c:pt idx="0">
                  <c:v>7189648.1569456784</c:v>
                </c:pt>
                <c:pt idx="1">
                  <c:v>7739920.9694851097</c:v>
                </c:pt>
                <c:pt idx="2">
                  <c:v>7890400.4362285705</c:v>
                </c:pt>
                <c:pt idx="3">
                  <c:v>7958424.8606353896</c:v>
                </c:pt>
                <c:pt idx="4">
                  <c:v>7862286.7603120701</c:v>
                </c:pt>
                <c:pt idx="5">
                  <c:v>7714545.7707351325</c:v>
                </c:pt>
                <c:pt idx="6">
                  <c:v>8246362.31590694</c:v>
                </c:pt>
                <c:pt idx="7">
                  <c:v>8326269.8554144595</c:v>
                </c:pt>
                <c:pt idx="8">
                  <c:v>7524586.81337089</c:v>
                </c:pt>
                <c:pt idx="9">
                  <c:v>6980729.2864397382</c:v>
                </c:pt>
                <c:pt idx="10">
                  <c:v>6883384.0674099447</c:v>
                </c:pt>
                <c:pt idx="11">
                  <c:v>6526753.8719637925</c:v>
                </c:pt>
                <c:pt idx="12">
                  <c:v>6475828.782253826</c:v>
                </c:pt>
                <c:pt idx="13">
                  <c:v>6300828.4181701811</c:v>
                </c:pt>
                <c:pt idx="14">
                  <c:v>6748768.9589882717</c:v>
                </c:pt>
                <c:pt idx="15">
                  <c:v>6660819.5344838351</c:v>
                </c:pt>
                <c:pt idx="16">
                  <c:v>10752102.637838267</c:v>
                </c:pt>
                <c:pt idx="17">
                  <c:v>11630434.095852083</c:v>
                </c:pt>
                <c:pt idx="18">
                  <c:v>11495710.250001483</c:v>
                </c:pt>
                <c:pt idx="19">
                  <c:v>9821130.0613512192</c:v>
                </c:pt>
                <c:pt idx="20">
                  <c:v>8563146.7219446115</c:v>
                </c:pt>
                <c:pt idx="21">
                  <c:v>5544606.2509841919</c:v>
                </c:pt>
                <c:pt idx="22">
                  <c:v>3840550.4616957926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29-4D83-87F5-9806270D5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579919"/>
        <c:axId val="1"/>
      </c:lineChart>
      <c:lineChart>
        <c:grouping val="standard"/>
        <c:varyColors val="0"/>
        <c:ser>
          <c:idx val="0"/>
          <c:order val="0"/>
          <c:tx>
            <c:strRef>
              <c:f>'График 3.2.7'!$B$5</c:f>
              <c:strCache>
                <c:ptCount val="1"/>
                <c:pt idx="0">
                  <c:v>Капитализация ГЦБ (правая шкала)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3.2.7'!$C$4:$AB$4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3.2.7'!$C$5:$AB$5</c:f>
              <c:numCache>
                <c:formatCode>#,##0</c:formatCode>
                <c:ptCount val="23"/>
                <c:pt idx="0">
                  <c:v>961623.61560511298</c:v>
                </c:pt>
                <c:pt idx="1">
                  <c:v>1282970.3259441699</c:v>
                </c:pt>
                <c:pt idx="2">
                  <c:v>1278777.4794005</c:v>
                </c:pt>
                <c:pt idx="3">
                  <c:v>1292776.57132014</c:v>
                </c:pt>
                <c:pt idx="4">
                  <c:v>1255207.2070585501</c:v>
                </c:pt>
                <c:pt idx="5">
                  <c:v>1245100.2305079</c:v>
                </c:pt>
                <c:pt idx="6">
                  <c:v>1327967.0854903599</c:v>
                </c:pt>
                <c:pt idx="7">
                  <c:v>1319088.2554468999</c:v>
                </c:pt>
                <c:pt idx="8">
                  <c:v>1121311.77271404</c:v>
                </c:pt>
                <c:pt idx="9">
                  <c:v>813010.79017263302</c:v>
                </c:pt>
                <c:pt idx="10">
                  <c:v>795724.07746697497</c:v>
                </c:pt>
                <c:pt idx="11">
                  <c:v>809940.70609194203</c:v>
                </c:pt>
                <c:pt idx="12">
                  <c:v>752915.02242563001</c:v>
                </c:pt>
                <c:pt idx="13">
                  <c:v>738930.93435099104</c:v>
                </c:pt>
                <c:pt idx="14">
                  <c:v>794661.011691942</c:v>
                </c:pt>
                <c:pt idx="15">
                  <c:v>849612.20564214</c:v>
                </c:pt>
                <c:pt idx="16">
                  <c:v>837103.63009246998</c:v>
                </c:pt>
                <c:pt idx="17">
                  <c:v>838282.90560000006</c:v>
                </c:pt>
                <c:pt idx="18">
                  <c:v>954272.23069999996</c:v>
                </c:pt>
                <c:pt idx="19">
                  <c:v>978786.67200000002</c:v>
                </c:pt>
                <c:pt idx="20">
                  <c:v>1135814.8899999999</c:v>
                </c:pt>
                <c:pt idx="21">
                  <c:v>1221292.3733999999</c:v>
                </c:pt>
                <c:pt idx="22">
                  <c:v>1095772.9003999999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29-4D83-87F5-9806270D5B53}"/>
            </c:ext>
          </c:extLst>
        </c:ser>
        <c:ser>
          <c:idx val="2"/>
          <c:order val="2"/>
          <c:tx>
            <c:strRef>
              <c:f>'График 3.2.7'!$B$7</c:f>
              <c:strCache>
                <c:ptCount val="1"/>
                <c:pt idx="0">
                  <c:v>Капитализация рынка облигаций (правая шкала)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'График 3.2.7'!$C$4:$AB$4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3.2.7'!$C$7:$AB$7</c:f>
              <c:numCache>
                <c:formatCode>#,##0</c:formatCode>
                <c:ptCount val="23"/>
                <c:pt idx="0">
                  <c:v>1637372.1989975048</c:v>
                </c:pt>
                <c:pt idx="1">
                  <c:v>1620567.228724397</c:v>
                </c:pt>
                <c:pt idx="2">
                  <c:v>1587606.6562455478</c:v>
                </c:pt>
                <c:pt idx="3">
                  <c:v>1632054.5050455474</c:v>
                </c:pt>
                <c:pt idx="4">
                  <c:v>1643269.5210933292</c:v>
                </c:pt>
                <c:pt idx="5">
                  <c:v>1608283.957895386</c:v>
                </c:pt>
                <c:pt idx="6">
                  <c:v>1635916.6169979242</c:v>
                </c:pt>
                <c:pt idx="7">
                  <c:v>1676136.7928632146</c:v>
                </c:pt>
                <c:pt idx="8">
                  <c:v>1723883.8795806258</c:v>
                </c:pt>
                <c:pt idx="9">
                  <c:v>1800345.3749972351</c:v>
                </c:pt>
                <c:pt idx="10">
                  <c:v>1784631.245429907</c:v>
                </c:pt>
                <c:pt idx="11">
                  <c:v>1788784.1448639431</c:v>
                </c:pt>
                <c:pt idx="12">
                  <c:v>1788567.2577847156</c:v>
                </c:pt>
                <c:pt idx="13">
                  <c:v>1441758.9304672116</c:v>
                </c:pt>
                <c:pt idx="14">
                  <c:v>1427932.3062122064</c:v>
                </c:pt>
                <c:pt idx="15">
                  <c:v>1445699.6258741077</c:v>
                </c:pt>
                <c:pt idx="16">
                  <c:v>1467927.9381674796</c:v>
                </c:pt>
                <c:pt idx="17">
                  <c:v>1469235.4584892837</c:v>
                </c:pt>
                <c:pt idx="18">
                  <c:v>1443496.5943270549</c:v>
                </c:pt>
                <c:pt idx="19">
                  <c:v>1464903.0129879459</c:v>
                </c:pt>
                <c:pt idx="20">
                  <c:v>1478613.1552322272</c:v>
                </c:pt>
                <c:pt idx="21">
                  <c:v>1496041.381699126</c:v>
                </c:pt>
                <c:pt idx="22">
                  <c:v>1486906.391699126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029-4D83-87F5-9806270D5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103579919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2000000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in val="2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79919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At val="600000"/>
        <c:auto val="1"/>
        <c:lblOffset val="100"/>
        <c:baseTimeUnit val="months"/>
      </c:dateAx>
      <c:valAx>
        <c:axId val="4"/>
        <c:scaling>
          <c:orientation val="minMax"/>
          <c:min val="60000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625"/>
          <c:y val="0.33085501858736061"/>
          <c:w val="0.32904411764705882"/>
          <c:h val="0.327137546468401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9022717100177"/>
          <c:y val="0.10958952977637065"/>
          <c:w val="0.83578631420973648"/>
          <c:h val="0.5707788009185971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3.2.8'!$B$5</c:f>
              <c:strCache>
                <c:ptCount val="1"/>
                <c:pt idx="0">
                  <c:v>Капитализация KASE к ВВП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3.2.8'!$F$4:$P$4</c:f>
              <c:strCache>
                <c:ptCount val="11"/>
                <c:pt idx="0">
                  <c:v>1кв._2006</c:v>
                </c:pt>
                <c:pt idx="1">
                  <c:v>2кв._2006</c:v>
                </c:pt>
                <c:pt idx="2">
                  <c:v>3кв._2006</c:v>
                </c:pt>
                <c:pt idx="3">
                  <c:v>4кв._2006</c:v>
                </c:pt>
                <c:pt idx="4">
                  <c:v>1кв._2007</c:v>
                </c:pt>
                <c:pt idx="5">
                  <c:v>2кв._2007</c:v>
                </c:pt>
                <c:pt idx="6">
                  <c:v>3кв._2007</c:v>
                </c:pt>
                <c:pt idx="7">
                  <c:v>4кв._2007</c:v>
                </c:pt>
                <c:pt idx="8">
                  <c:v>1кв._2008</c:v>
                </c:pt>
                <c:pt idx="9">
                  <c:v>2кв._2008</c:v>
                </c:pt>
                <c:pt idx="10">
                  <c:v>3кв._2008</c:v>
                </c:pt>
              </c:strCache>
            </c:strRef>
          </c:cat>
          <c:val>
            <c:numRef>
              <c:f>'График 3.2.8'!$F$5:$P$5</c:f>
              <c:numCache>
                <c:formatCode>0%</c:formatCode>
                <c:ptCount val="11"/>
                <c:pt idx="0">
                  <c:v>0.6024534599793393</c:v>
                </c:pt>
                <c:pt idx="1">
                  <c:v>0.56598242419759925</c:v>
                </c:pt>
                <c:pt idx="2">
                  <c:v>0.55579518824574314</c:v>
                </c:pt>
                <c:pt idx="3">
                  <c:v>0.87055807258819962</c:v>
                </c:pt>
                <c:pt idx="4">
                  <c:v>0.90180594828937732</c:v>
                </c:pt>
                <c:pt idx="5">
                  <c:v>0.8722112848902569</c:v>
                </c:pt>
                <c:pt idx="6">
                  <c:v>0.72678737034532881</c:v>
                </c:pt>
                <c:pt idx="7">
                  <c:v>0.65763433386004488</c:v>
                </c:pt>
                <c:pt idx="8">
                  <c:v>0.61237196641249436</c:v>
                </c:pt>
                <c:pt idx="9">
                  <c:v>0.9210907200079701</c:v>
                </c:pt>
                <c:pt idx="10">
                  <c:v>0.4919345128171278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B4A-43E6-B45B-167839350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576591"/>
        <c:axId val="1"/>
      </c:lineChart>
      <c:catAx>
        <c:axId val="11035765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76591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997007941807739E-2"/>
          <c:y val="1.866671527790437E-2"/>
          <c:w val="0.91277397411344874"/>
          <c:h val="0.65333503472665289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'График 3.2.9 '!$B$7</c:f>
              <c:strCache>
                <c:ptCount val="1"/>
                <c:pt idx="0">
                  <c:v>Дискреционный потребительский сектор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'!$C$6:$Y$6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'!$C$7:$Y$7</c:f>
              <c:numCache>
                <c:formatCode>#\ ##0.0</c:formatCode>
                <c:ptCount val="23"/>
                <c:pt idx="3">
                  <c:v>1436755.41</c:v>
                </c:pt>
                <c:pt idx="5">
                  <c:v>1237530.598</c:v>
                </c:pt>
                <c:pt idx="6">
                  <c:v>514121</c:v>
                </c:pt>
                <c:pt idx="7">
                  <c:v>1120400</c:v>
                </c:pt>
                <c:pt idx="8">
                  <c:v>173091.14767999999</c:v>
                </c:pt>
                <c:pt idx="9">
                  <c:v>100135.704</c:v>
                </c:pt>
                <c:pt idx="10">
                  <c:v>24251.735000000001</c:v>
                </c:pt>
                <c:pt idx="11">
                  <c:v>164919</c:v>
                </c:pt>
                <c:pt idx="12">
                  <c:v>2314229.7316000001</c:v>
                </c:pt>
                <c:pt idx="13">
                  <c:v>202448</c:v>
                </c:pt>
                <c:pt idx="14">
                  <c:v>93112.3</c:v>
                </c:pt>
                <c:pt idx="15">
                  <c:v>12271423.99291</c:v>
                </c:pt>
                <c:pt idx="16">
                  <c:v>7008.0010000000002</c:v>
                </c:pt>
                <c:pt idx="17">
                  <c:v>20026.25</c:v>
                </c:pt>
                <c:pt idx="18">
                  <c:v>482273.49249999999</c:v>
                </c:pt>
                <c:pt idx="19">
                  <c:v>149262.75</c:v>
                </c:pt>
                <c:pt idx="20">
                  <c:v>196.2</c:v>
                </c:pt>
                <c:pt idx="21">
                  <c:v>1112441.0019</c:v>
                </c:pt>
                <c:pt idx="22">
                  <c:v>1107673.69071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1E-4B22-B9A8-24FF1CF1DA5F}"/>
            </c:ext>
          </c:extLst>
        </c:ser>
        <c:ser>
          <c:idx val="1"/>
          <c:order val="1"/>
          <c:tx>
            <c:strRef>
              <c:f>'График 3.2.9 '!$B$8</c:f>
              <c:strCache>
                <c:ptCount val="1"/>
                <c:pt idx="0">
                  <c:v>Здравоохранение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'!$C$6:$Y$6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'!$C$8:$Y$8</c:f>
              <c:numCache>
                <c:formatCode>#\ ##0.0</c:formatCode>
                <c:ptCount val="23"/>
                <c:pt idx="0">
                  <c:v>1030</c:v>
                </c:pt>
                <c:pt idx="1">
                  <c:v>2439</c:v>
                </c:pt>
                <c:pt idx="2">
                  <c:v>2189.6</c:v>
                </c:pt>
                <c:pt idx="3">
                  <c:v>1122.3</c:v>
                </c:pt>
                <c:pt idx="5">
                  <c:v>2857.7737499999998</c:v>
                </c:pt>
                <c:pt idx="6">
                  <c:v>7050.665</c:v>
                </c:pt>
                <c:pt idx="7">
                  <c:v>28.542999999999999</c:v>
                </c:pt>
                <c:pt idx="8">
                  <c:v>18269.985000000001</c:v>
                </c:pt>
                <c:pt idx="9">
                  <c:v>3277.6379999999999</c:v>
                </c:pt>
                <c:pt idx="10">
                  <c:v>0</c:v>
                </c:pt>
                <c:pt idx="11">
                  <c:v>100.05</c:v>
                </c:pt>
                <c:pt idx="12">
                  <c:v>451.35</c:v>
                </c:pt>
                <c:pt idx="14">
                  <c:v>14018.201999999999</c:v>
                </c:pt>
                <c:pt idx="17">
                  <c:v>669.71</c:v>
                </c:pt>
                <c:pt idx="19">
                  <c:v>1638.75</c:v>
                </c:pt>
                <c:pt idx="21">
                  <c:v>568.75</c:v>
                </c:pt>
                <c:pt idx="22">
                  <c:v>1110.2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1E-4B22-B9A8-24FF1CF1DA5F}"/>
            </c:ext>
          </c:extLst>
        </c:ser>
        <c:ser>
          <c:idx val="2"/>
          <c:order val="2"/>
          <c:tx>
            <c:strRef>
              <c:f>'График 3.2.9 '!$B$9</c:f>
              <c:strCache>
                <c:ptCount val="1"/>
                <c:pt idx="0">
                  <c:v>Информационные технологии 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'!$C$6:$Y$6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'!$C$9:$Y$9</c:f>
              <c:numCache>
                <c:formatCode>#\ ##0.0</c:formatCode>
                <c:ptCount val="23"/>
                <c:pt idx="0">
                  <c:v>9417.4</c:v>
                </c:pt>
                <c:pt idx="2">
                  <c:v>8385.6</c:v>
                </c:pt>
                <c:pt idx="3">
                  <c:v>10315.200000000001</c:v>
                </c:pt>
                <c:pt idx="4">
                  <c:v>705.6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22">
                  <c:v>855000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1E-4B22-B9A8-24FF1CF1DA5F}"/>
            </c:ext>
          </c:extLst>
        </c:ser>
        <c:ser>
          <c:idx val="3"/>
          <c:order val="3"/>
          <c:tx>
            <c:strRef>
              <c:f>'График 3.2.9 '!$B$10</c:f>
              <c:strCache>
                <c:ptCount val="1"/>
                <c:pt idx="0">
                  <c:v>Коммунальный сектор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'!$C$6:$Y$6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'!$C$10:$Y$10</c:f>
              <c:numCache>
                <c:formatCode>#\ ##0.0</c:formatCode>
                <c:ptCount val="23"/>
                <c:pt idx="0">
                  <c:v>698043.34779999999</c:v>
                </c:pt>
                <c:pt idx="1">
                  <c:v>27.5</c:v>
                </c:pt>
                <c:pt idx="3">
                  <c:v>800305</c:v>
                </c:pt>
                <c:pt idx="4">
                  <c:v>301607</c:v>
                </c:pt>
                <c:pt idx="5">
                  <c:v>2446570.6209999998</c:v>
                </c:pt>
                <c:pt idx="6">
                  <c:v>229112.88</c:v>
                </c:pt>
                <c:pt idx="7">
                  <c:v>84.64</c:v>
                </c:pt>
                <c:pt idx="8">
                  <c:v>1495549.7374</c:v>
                </c:pt>
                <c:pt idx="9">
                  <c:v>418377.31349999999</c:v>
                </c:pt>
                <c:pt idx="10">
                  <c:v>122994.576</c:v>
                </c:pt>
                <c:pt idx="11">
                  <c:v>547216.92813999997</c:v>
                </c:pt>
                <c:pt idx="12">
                  <c:v>649987.47386000003</c:v>
                </c:pt>
                <c:pt idx="13">
                  <c:v>40190.353139999999</c:v>
                </c:pt>
                <c:pt idx="16">
                  <c:v>8372</c:v>
                </c:pt>
                <c:pt idx="17">
                  <c:v>50023</c:v>
                </c:pt>
                <c:pt idx="18">
                  <c:v>30000</c:v>
                </c:pt>
                <c:pt idx="19">
                  <c:v>504929.59350999998</c:v>
                </c:pt>
                <c:pt idx="20">
                  <c:v>665685.69202999992</c:v>
                </c:pt>
                <c:pt idx="21">
                  <c:v>63456.612000000001</c:v>
                </c:pt>
                <c:pt idx="22">
                  <c:v>2490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1E-4B22-B9A8-24FF1CF1DA5F}"/>
            </c:ext>
          </c:extLst>
        </c:ser>
        <c:ser>
          <c:idx val="4"/>
          <c:order val="4"/>
          <c:tx>
            <c:strRef>
              <c:f>'График 3.2.9 '!$B$11</c:f>
              <c:strCache>
                <c:ptCount val="1"/>
                <c:pt idx="0">
                  <c:v>Основной потребительский сектор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'!$C$6:$Y$6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'!$C$11:$Y$11</c:f>
              <c:numCache>
                <c:formatCode>#\ ##0.0</c:formatCode>
                <c:ptCount val="23"/>
                <c:pt idx="0">
                  <c:v>46575.67</c:v>
                </c:pt>
                <c:pt idx="1">
                  <c:v>334285.14011000004</c:v>
                </c:pt>
                <c:pt idx="2">
                  <c:v>331.11799999999999</c:v>
                </c:pt>
                <c:pt idx="4">
                  <c:v>12200</c:v>
                </c:pt>
                <c:pt idx="5">
                  <c:v>36273.9375</c:v>
                </c:pt>
                <c:pt idx="6">
                  <c:v>18352020.182179999</c:v>
                </c:pt>
                <c:pt idx="7">
                  <c:v>3069951.6417199997</c:v>
                </c:pt>
                <c:pt idx="8">
                  <c:v>18919.75</c:v>
                </c:pt>
                <c:pt idx="9">
                  <c:v>3276</c:v>
                </c:pt>
                <c:pt idx="10">
                  <c:v>90056.683919999996</c:v>
                </c:pt>
                <c:pt idx="11">
                  <c:v>12004.1</c:v>
                </c:pt>
                <c:pt idx="12">
                  <c:v>613.04998999999998</c:v>
                </c:pt>
                <c:pt idx="13">
                  <c:v>9152828.5274900012</c:v>
                </c:pt>
                <c:pt idx="14">
                  <c:v>148399.511</c:v>
                </c:pt>
                <c:pt idx="15">
                  <c:v>29000</c:v>
                </c:pt>
                <c:pt idx="16">
                  <c:v>29454.12</c:v>
                </c:pt>
                <c:pt idx="17">
                  <c:v>482806.28632000001</c:v>
                </c:pt>
                <c:pt idx="18">
                  <c:v>81891.399999999994</c:v>
                </c:pt>
                <c:pt idx="19">
                  <c:v>332042.18</c:v>
                </c:pt>
                <c:pt idx="20">
                  <c:v>8004</c:v>
                </c:pt>
                <c:pt idx="21">
                  <c:v>5048.6499999999996</c:v>
                </c:pt>
                <c:pt idx="22">
                  <c:v>3712.0049100000001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1E-4B22-B9A8-24FF1CF1DA5F}"/>
            </c:ext>
          </c:extLst>
        </c:ser>
        <c:ser>
          <c:idx val="5"/>
          <c:order val="5"/>
          <c:tx>
            <c:strRef>
              <c:f>'График 3.2.9 '!$B$12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'!$C$6:$Y$6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'!$C$12:$Y$12</c:f>
              <c:numCache>
                <c:formatCode>#\ ##0.0</c:formatCode>
                <c:ptCount val="23"/>
                <c:pt idx="0">
                  <c:v>19400</c:v>
                </c:pt>
                <c:pt idx="3">
                  <c:v>51.62</c:v>
                </c:pt>
                <c:pt idx="4">
                  <c:v>100.09699999999999</c:v>
                </c:pt>
                <c:pt idx="5">
                  <c:v>1012</c:v>
                </c:pt>
                <c:pt idx="6">
                  <c:v>663413.08749999991</c:v>
                </c:pt>
                <c:pt idx="7">
                  <c:v>21680</c:v>
                </c:pt>
                <c:pt idx="8">
                  <c:v>130483.40893000001</c:v>
                </c:pt>
                <c:pt idx="9">
                  <c:v>17996.67886</c:v>
                </c:pt>
                <c:pt idx="10">
                  <c:v>15628.23855</c:v>
                </c:pt>
                <c:pt idx="11">
                  <c:v>0</c:v>
                </c:pt>
                <c:pt idx="12">
                  <c:v>9.1999999999999993</c:v>
                </c:pt>
                <c:pt idx="16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21E-4B22-B9A8-24FF1CF1DA5F}"/>
            </c:ext>
          </c:extLst>
        </c:ser>
        <c:ser>
          <c:idx val="6"/>
          <c:order val="6"/>
          <c:tx>
            <c:strRef>
              <c:f>'График 3.2.9 '!$B$13</c:f>
              <c:strCache>
                <c:ptCount val="1"/>
                <c:pt idx="0">
                  <c:v>Сырьевой сектор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'!$C$6:$Y$6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'!$C$13:$Y$13</c:f>
              <c:numCache>
                <c:formatCode>#\ ##0.0</c:formatCode>
                <c:ptCount val="23"/>
                <c:pt idx="0">
                  <c:v>1698057.9565699999</c:v>
                </c:pt>
                <c:pt idx="1">
                  <c:v>212184.01650999999</c:v>
                </c:pt>
                <c:pt idx="2">
                  <c:v>62816.25</c:v>
                </c:pt>
                <c:pt idx="3">
                  <c:v>86690.549799999993</c:v>
                </c:pt>
                <c:pt idx="4">
                  <c:v>250632.14600000001</c:v>
                </c:pt>
                <c:pt idx="5">
                  <c:v>92557.5</c:v>
                </c:pt>
                <c:pt idx="6">
                  <c:v>16349.68</c:v>
                </c:pt>
                <c:pt idx="7">
                  <c:v>37</c:v>
                </c:pt>
                <c:pt idx="8">
                  <c:v>612534.46</c:v>
                </c:pt>
                <c:pt idx="9">
                  <c:v>1026353.53887</c:v>
                </c:pt>
                <c:pt idx="10">
                  <c:v>6047357.5999999996</c:v>
                </c:pt>
                <c:pt idx="11">
                  <c:v>88895.634999999995</c:v>
                </c:pt>
                <c:pt idx="12">
                  <c:v>64833.440569999999</c:v>
                </c:pt>
                <c:pt idx="13">
                  <c:v>40056.334999999999</c:v>
                </c:pt>
                <c:pt idx="14">
                  <c:v>88849.797999999995</c:v>
                </c:pt>
                <c:pt idx="15">
                  <c:v>5501051.24933</c:v>
                </c:pt>
                <c:pt idx="16">
                  <c:v>116605.30859</c:v>
                </c:pt>
                <c:pt idx="17">
                  <c:v>182644.63663999998</c:v>
                </c:pt>
                <c:pt idx="18">
                  <c:v>286529.48199999996</c:v>
                </c:pt>
                <c:pt idx="19">
                  <c:v>89263.708669999993</c:v>
                </c:pt>
                <c:pt idx="20">
                  <c:v>318355.81839999999</c:v>
                </c:pt>
                <c:pt idx="21">
                  <c:v>5596547.2631000001</c:v>
                </c:pt>
                <c:pt idx="22">
                  <c:v>2258230.7275500004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21E-4B22-B9A8-24FF1CF1DA5F}"/>
            </c:ext>
          </c:extLst>
        </c:ser>
        <c:ser>
          <c:idx val="7"/>
          <c:order val="7"/>
          <c:tx>
            <c:strRef>
              <c:f>'График 3.2.9 '!$B$14</c:f>
              <c:strCache>
                <c:ptCount val="1"/>
                <c:pt idx="0">
                  <c:v>Услуги телекоммуникации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'!$C$6:$Y$6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'!$C$14:$Y$14</c:f>
              <c:numCache>
                <c:formatCode>#\ ##0.0</c:formatCode>
                <c:ptCount val="23"/>
                <c:pt idx="0">
                  <c:v>803305.51972999994</c:v>
                </c:pt>
                <c:pt idx="1">
                  <c:v>738740.28609999991</c:v>
                </c:pt>
                <c:pt idx="2">
                  <c:v>2900607.1727800001</c:v>
                </c:pt>
                <c:pt idx="3">
                  <c:v>8747852.6483700015</c:v>
                </c:pt>
                <c:pt idx="4">
                  <c:v>4315132.0980399996</c:v>
                </c:pt>
                <c:pt idx="5">
                  <c:v>419662.51225000003</c:v>
                </c:pt>
                <c:pt idx="6">
                  <c:v>403464.16217000003</c:v>
                </c:pt>
                <c:pt idx="7">
                  <c:v>247653.84920999999</c:v>
                </c:pt>
                <c:pt idx="8">
                  <c:v>282829.98995000008</c:v>
                </c:pt>
                <c:pt idx="9">
                  <c:v>504771.48080000002</c:v>
                </c:pt>
                <c:pt idx="10">
                  <c:v>293455.10722000001</c:v>
                </c:pt>
                <c:pt idx="11">
                  <c:v>533594.88762000005</c:v>
                </c:pt>
                <c:pt idx="12">
                  <c:v>325142.95367999992</c:v>
                </c:pt>
                <c:pt idx="13">
                  <c:v>185598.89838</c:v>
                </c:pt>
                <c:pt idx="14">
                  <c:v>1417816.5993899999</c:v>
                </c:pt>
                <c:pt idx="15">
                  <c:v>421224.06082000001</c:v>
                </c:pt>
                <c:pt idx="16">
                  <c:v>337416.32705000002</c:v>
                </c:pt>
                <c:pt idx="17">
                  <c:v>4142733.0652700001</c:v>
                </c:pt>
                <c:pt idx="18">
                  <c:v>12338765.457840003</c:v>
                </c:pt>
                <c:pt idx="19">
                  <c:v>123406.01308</c:v>
                </c:pt>
                <c:pt idx="20">
                  <c:v>809644.74060000002</c:v>
                </c:pt>
                <c:pt idx="21">
                  <c:v>1932967.3431799999</c:v>
                </c:pt>
                <c:pt idx="22">
                  <c:v>1249600.2890299999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21E-4B22-B9A8-24FF1CF1DA5F}"/>
            </c:ext>
          </c:extLst>
        </c:ser>
        <c:ser>
          <c:idx val="8"/>
          <c:order val="8"/>
          <c:tx>
            <c:strRef>
              <c:f>'График 3.2.9 '!$B$15</c:f>
              <c:strCache>
                <c:ptCount val="1"/>
                <c:pt idx="0">
                  <c:v>Финансы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'!$C$6:$Y$6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'!$C$15:$Y$15</c:f>
              <c:numCache>
                <c:formatCode>#\ ##0.0</c:formatCode>
                <c:ptCount val="23"/>
                <c:pt idx="0">
                  <c:v>76786693.805600002</c:v>
                </c:pt>
                <c:pt idx="1">
                  <c:v>21550400.1228</c:v>
                </c:pt>
                <c:pt idx="2">
                  <c:v>22474292.615729995</c:v>
                </c:pt>
                <c:pt idx="3">
                  <c:v>33053060.025910005</c:v>
                </c:pt>
                <c:pt idx="4">
                  <c:v>33924422.570340008</c:v>
                </c:pt>
                <c:pt idx="5">
                  <c:v>49073599.222730003</c:v>
                </c:pt>
                <c:pt idx="6">
                  <c:v>324827784.81115007</c:v>
                </c:pt>
                <c:pt idx="7">
                  <c:v>32995174.176380001</c:v>
                </c:pt>
                <c:pt idx="8">
                  <c:v>33083016.578309998</c:v>
                </c:pt>
                <c:pt idx="9">
                  <c:v>19359117.416159995</c:v>
                </c:pt>
                <c:pt idx="10">
                  <c:v>35703535.381680004</c:v>
                </c:pt>
                <c:pt idx="11">
                  <c:v>287075230.74224997</c:v>
                </c:pt>
                <c:pt idx="12">
                  <c:v>29449948.134549998</c:v>
                </c:pt>
                <c:pt idx="13">
                  <c:v>14769945.646910004</c:v>
                </c:pt>
                <c:pt idx="14">
                  <c:v>25771282.458039995</c:v>
                </c:pt>
                <c:pt idx="15">
                  <c:v>9685005.3943999987</c:v>
                </c:pt>
                <c:pt idx="16">
                  <c:v>8156919.1569500007</c:v>
                </c:pt>
                <c:pt idx="17">
                  <c:v>5020470.1851899996</c:v>
                </c:pt>
                <c:pt idx="18">
                  <c:v>36181361.693390004</c:v>
                </c:pt>
                <c:pt idx="19">
                  <c:v>17819855.470269997</c:v>
                </c:pt>
                <c:pt idx="20">
                  <c:v>73079558.724100038</c:v>
                </c:pt>
                <c:pt idx="21">
                  <c:v>28014067.64325</c:v>
                </c:pt>
                <c:pt idx="22">
                  <c:v>9120079.729319999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21E-4B22-B9A8-24FF1CF1DA5F}"/>
            </c:ext>
          </c:extLst>
        </c:ser>
        <c:ser>
          <c:idx val="9"/>
          <c:order val="9"/>
          <c:tx>
            <c:strRef>
              <c:f>'График 3.2.9 '!$B$16</c:f>
              <c:strCache>
                <c:ptCount val="1"/>
                <c:pt idx="0">
                  <c:v>Энергетика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'!$C$6:$Y$6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'!$C$16:$Y$16</c:f>
              <c:numCache>
                <c:formatCode>#\ ##0.0</c:formatCode>
                <c:ptCount val="23"/>
                <c:pt idx="0">
                  <c:v>4920884.3088199999</c:v>
                </c:pt>
                <c:pt idx="1">
                  <c:v>3113310.44098</c:v>
                </c:pt>
                <c:pt idx="2">
                  <c:v>1087746.93533</c:v>
                </c:pt>
                <c:pt idx="3">
                  <c:v>2192176.9964999999</c:v>
                </c:pt>
                <c:pt idx="4">
                  <c:v>3635000.9130300004</c:v>
                </c:pt>
                <c:pt idx="5">
                  <c:v>5189109.9419099987</c:v>
                </c:pt>
                <c:pt idx="6">
                  <c:v>13107461.392339999</c:v>
                </c:pt>
                <c:pt idx="7">
                  <c:v>26156140.946339998</c:v>
                </c:pt>
                <c:pt idx="8">
                  <c:v>2166551.9177700002</c:v>
                </c:pt>
                <c:pt idx="9">
                  <c:v>3753550.2471999996</c:v>
                </c:pt>
                <c:pt idx="10">
                  <c:v>9843880.0783399995</c:v>
                </c:pt>
                <c:pt idx="11">
                  <c:v>14075898.292819997</c:v>
                </c:pt>
                <c:pt idx="12">
                  <c:v>14713283.914140001</c:v>
                </c:pt>
                <c:pt idx="13">
                  <c:v>2002798.38598</c:v>
                </c:pt>
                <c:pt idx="14">
                  <c:v>2062417.0534099999</c:v>
                </c:pt>
                <c:pt idx="15">
                  <c:v>1837901.3958399999</c:v>
                </c:pt>
                <c:pt idx="16">
                  <c:v>5584104.5010799989</c:v>
                </c:pt>
                <c:pt idx="17">
                  <c:v>50963095.521470003</c:v>
                </c:pt>
                <c:pt idx="18">
                  <c:v>4851878.8723499989</c:v>
                </c:pt>
                <c:pt idx="19">
                  <c:v>1431464.4049</c:v>
                </c:pt>
                <c:pt idx="20">
                  <c:v>897737.85673999996</c:v>
                </c:pt>
                <c:pt idx="21">
                  <c:v>1141798.1000100002</c:v>
                </c:pt>
                <c:pt idx="22">
                  <c:v>3468082.5010499996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21E-4B22-B9A8-24FF1CF1D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3581167"/>
        <c:axId val="1"/>
        <c:axId val="0"/>
      </c:bar3DChart>
      <c:dateAx>
        <c:axId val="1103581167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811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8131004652455819E-2"/>
          <c:y val="0.81333557305336834"/>
          <c:w val="0.89563993753117299"/>
          <c:h val="0.154666946631671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9041095890410954E-2"/>
          <c:y val="2.0833386315374541E-2"/>
          <c:w val="0.90410958904109584"/>
          <c:h val="0.65885584222371985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'График 3.2.9 '!$B$21</c:f>
              <c:strCache>
                <c:ptCount val="1"/>
                <c:pt idx="0">
                  <c:v>Дискреционный потребительский сектор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'!$C$20:$Y$20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'!$C$21:$Y$21</c:f>
              <c:numCache>
                <c:formatCode>#\ ##0.0</c:formatCode>
                <c:ptCount val="23"/>
                <c:pt idx="3">
                  <c:v>4499.7359999999999</c:v>
                </c:pt>
                <c:pt idx="4">
                  <c:v>17004.032149999999</c:v>
                </c:pt>
                <c:pt idx="8">
                  <c:v>5020.9296199999999</c:v>
                </c:pt>
                <c:pt idx="9">
                  <c:v>8122.892890000001</c:v>
                </c:pt>
                <c:pt idx="11">
                  <c:v>2436.5436099999997</c:v>
                </c:pt>
                <c:pt idx="12">
                  <c:v>2450.3533299999999</c:v>
                </c:pt>
                <c:pt idx="13">
                  <c:v>66082.76569</c:v>
                </c:pt>
                <c:pt idx="14">
                  <c:v>207493.35</c:v>
                </c:pt>
                <c:pt idx="16">
                  <c:v>78295.55611000002</c:v>
                </c:pt>
                <c:pt idx="18">
                  <c:v>264624.96032999997</c:v>
                </c:pt>
                <c:pt idx="19">
                  <c:v>195200.10698000001</c:v>
                </c:pt>
                <c:pt idx="20">
                  <c:v>7248.7663600000005</c:v>
                </c:pt>
                <c:pt idx="21">
                  <c:v>99212.654110000003</c:v>
                </c:pt>
                <c:pt idx="22">
                  <c:v>313515.91129000002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7B-4938-B711-1C26DEC0731A}"/>
            </c:ext>
          </c:extLst>
        </c:ser>
        <c:ser>
          <c:idx val="1"/>
          <c:order val="1"/>
          <c:tx>
            <c:strRef>
              <c:f>'График 3.2.9 '!$B$22</c:f>
              <c:strCache>
                <c:ptCount val="1"/>
                <c:pt idx="0">
                  <c:v>Здравоохранение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'!$C$20:$Y$20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'!$C$22:$Y$22</c:f>
              <c:numCache>
                <c:formatCode>#\ ##0.0</c:formatCode>
                <c:ptCount val="23"/>
                <c:pt idx="0">
                  <c:v>592914.77484000009</c:v>
                </c:pt>
                <c:pt idx="1">
                  <c:v>5435.2947100000001</c:v>
                </c:pt>
                <c:pt idx="3">
                  <c:v>2159.0607999999997</c:v>
                </c:pt>
                <c:pt idx="4">
                  <c:v>1250.5012099999999</c:v>
                </c:pt>
                <c:pt idx="6">
                  <c:v>12045.520960000002</c:v>
                </c:pt>
                <c:pt idx="7">
                  <c:v>44975.38063</c:v>
                </c:pt>
                <c:pt idx="8">
                  <c:v>9560.8792000000012</c:v>
                </c:pt>
                <c:pt idx="9">
                  <c:v>39049.033320000002</c:v>
                </c:pt>
                <c:pt idx="10">
                  <c:v>4099.5316700000003</c:v>
                </c:pt>
                <c:pt idx="13">
                  <c:v>2052.2833300000002</c:v>
                </c:pt>
                <c:pt idx="14">
                  <c:v>3111.5340000000001</c:v>
                </c:pt>
                <c:pt idx="15">
                  <c:v>3141.5340000000001</c:v>
                </c:pt>
                <c:pt idx="16">
                  <c:v>20724.19643</c:v>
                </c:pt>
                <c:pt idx="17">
                  <c:v>62515.997799999997</c:v>
                </c:pt>
                <c:pt idx="18">
                  <c:v>25459.471600000001</c:v>
                </c:pt>
                <c:pt idx="19">
                  <c:v>161707.56868</c:v>
                </c:pt>
                <c:pt idx="21">
                  <c:v>20989.92671</c:v>
                </c:pt>
                <c:pt idx="22">
                  <c:v>121540.37909999999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7B-4938-B711-1C26DEC0731A}"/>
            </c:ext>
          </c:extLst>
        </c:ser>
        <c:ser>
          <c:idx val="2"/>
          <c:order val="2"/>
          <c:tx>
            <c:strRef>
              <c:f>'График 3.2.9 '!$B$23</c:f>
              <c:strCache>
                <c:ptCount val="1"/>
                <c:pt idx="0">
                  <c:v>Информационные технологии 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'!$C$20:$Y$20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'!$C$23:$Y$23</c:f>
              <c:numCache>
                <c:formatCode>#\ ##0.0</c:formatCode>
                <c:ptCount val="23"/>
                <c:pt idx="0">
                  <c:v>616675.10898999998</c:v>
                </c:pt>
                <c:pt idx="1">
                  <c:v>98671.966560000001</c:v>
                </c:pt>
                <c:pt idx="3">
                  <c:v>99904.562999999995</c:v>
                </c:pt>
                <c:pt idx="4">
                  <c:v>406371.15414</c:v>
                </c:pt>
                <c:pt idx="5">
                  <c:v>25070.733260000001</c:v>
                </c:pt>
                <c:pt idx="6">
                  <c:v>263233.80978000001</c:v>
                </c:pt>
                <c:pt idx="9">
                  <c:v>12333.152080000002</c:v>
                </c:pt>
                <c:pt idx="10">
                  <c:v>2346.3349600000001</c:v>
                </c:pt>
                <c:pt idx="12">
                  <c:v>302676.84999999998</c:v>
                </c:pt>
                <c:pt idx="13">
                  <c:v>17589.938910000001</c:v>
                </c:pt>
                <c:pt idx="14">
                  <c:v>223683.44330000001</c:v>
                </c:pt>
                <c:pt idx="15">
                  <c:v>7498.36096</c:v>
                </c:pt>
                <c:pt idx="16">
                  <c:v>63414.048399999992</c:v>
                </c:pt>
                <c:pt idx="18">
                  <c:v>421576.91883000004</c:v>
                </c:pt>
                <c:pt idx="19">
                  <c:v>248331.29199999999</c:v>
                </c:pt>
                <c:pt idx="22">
                  <c:v>412099.59909000003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7B-4938-B711-1C26DEC0731A}"/>
            </c:ext>
          </c:extLst>
        </c:ser>
        <c:ser>
          <c:idx val="3"/>
          <c:order val="3"/>
          <c:tx>
            <c:strRef>
              <c:f>'График 3.2.9 '!$B$24</c:f>
              <c:strCache>
                <c:ptCount val="1"/>
                <c:pt idx="0">
                  <c:v>Коммунальный сектор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'!$C$20:$Y$20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'!$C$24:$Y$24</c:f>
              <c:numCache>
                <c:formatCode>#\ ##0.0</c:formatCode>
                <c:ptCount val="23"/>
                <c:pt idx="0">
                  <c:v>990406.97113000008</c:v>
                </c:pt>
                <c:pt idx="1">
                  <c:v>240421.08477000002</c:v>
                </c:pt>
                <c:pt idx="2">
                  <c:v>198290.44390000001</c:v>
                </c:pt>
                <c:pt idx="3">
                  <c:v>874539.92779999995</c:v>
                </c:pt>
                <c:pt idx="4">
                  <c:v>841611.64806000004</c:v>
                </c:pt>
                <c:pt idx="5">
                  <c:v>45893.542840000002</c:v>
                </c:pt>
                <c:pt idx="6">
                  <c:v>853159.61335</c:v>
                </c:pt>
                <c:pt idx="9">
                  <c:v>372300.63690999994</c:v>
                </c:pt>
                <c:pt idx="10">
                  <c:v>770515.52186999994</c:v>
                </c:pt>
                <c:pt idx="11">
                  <c:v>11707.89374</c:v>
                </c:pt>
                <c:pt idx="12">
                  <c:v>5032.1694600000001</c:v>
                </c:pt>
                <c:pt idx="13">
                  <c:v>103968.21547</c:v>
                </c:pt>
                <c:pt idx="14">
                  <c:v>667572.51560000016</c:v>
                </c:pt>
                <c:pt idx="15">
                  <c:v>53801.325380000002</c:v>
                </c:pt>
                <c:pt idx="16">
                  <c:v>1198744.2646999999</c:v>
                </c:pt>
                <c:pt idx="17">
                  <c:v>774664.97988999996</c:v>
                </c:pt>
                <c:pt idx="18">
                  <c:v>2051333.84965</c:v>
                </c:pt>
                <c:pt idx="19">
                  <c:v>2413348.9222000008</c:v>
                </c:pt>
                <c:pt idx="20">
                  <c:v>67879.945820000008</c:v>
                </c:pt>
                <c:pt idx="21">
                  <c:v>5716026.7304200009</c:v>
                </c:pt>
                <c:pt idx="22">
                  <c:v>120601.253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7B-4938-B711-1C26DEC0731A}"/>
            </c:ext>
          </c:extLst>
        </c:ser>
        <c:ser>
          <c:idx val="4"/>
          <c:order val="4"/>
          <c:tx>
            <c:strRef>
              <c:f>'График 3.2.9 '!$B$25</c:f>
              <c:strCache>
                <c:ptCount val="1"/>
                <c:pt idx="0">
                  <c:v>Основной потребительский сектор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'!$C$20:$Y$20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'!$C$25:$Y$25</c:f>
              <c:numCache>
                <c:formatCode>#\ ##0.0</c:formatCode>
                <c:ptCount val="23"/>
                <c:pt idx="0">
                  <c:v>720175.81723000004</c:v>
                </c:pt>
                <c:pt idx="1">
                  <c:v>897475.38060999976</c:v>
                </c:pt>
                <c:pt idx="2">
                  <c:v>2490254.3500999999</c:v>
                </c:pt>
                <c:pt idx="3">
                  <c:v>181122.98205000002</c:v>
                </c:pt>
                <c:pt idx="4">
                  <c:v>905692.38443000009</c:v>
                </c:pt>
                <c:pt idx="5">
                  <c:v>1479409.0042999999</c:v>
                </c:pt>
                <c:pt idx="6">
                  <c:v>1177790.8720099998</c:v>
                </c:pt>
                <c:pt idx="7">
                  <c:v>730792.85699999984</c:v>
                </c:pt>
                <c:pt idx="8">
                  <c:v>142765.10236000002</c:v>
                </c:pt>
                <c:pt idx="9">
                  <c:v>1348350.6424700001</c:v>
                </c:pt>
                <c:pt idx="10">
                  <c:v>1114372.4078800001</c:v>
                </c:pt>
                <c:pt idx="11">
                  <c:v>1118284.2399799998</c:v>
                </c:pt>
                <c:pt idx="12">
                  <c:v>1500322.2673400003</c:v>
                </c:pt>
                <c:pt idx="13">
                  <c:v>1319668.10088</c:v>
                </c:pt>
                <c:pt idx="14">
                  <c:v>49135.536350000002</c:v>
                </c:pt>
                <c:pt idx="15">
                  <c:v>68503.592290000001</c:v>
                </c:pt>
                <c:pt idx="16">
                  <c:v>185790.8181</c:v>
                </c:pt>
                <c:pt idx="17">
                  <c:v>1083851.2884899999</c:v>
                </c:pt>
                <c:pt idx="18">
                  <c:v>183044.79273000002</c:v>
                </c:pt>
                <c:pt idx="19">
                  <c:v>259848.74359</c:v>
                </c:pt>
                <c:pt idx="20">
                  <c:v>1523152.9394</c:v>
                </c:pt>
                <c:pt idx="21">
                  <c:v>115195.56959</c:v>
                </c:pt>
                <c:pt idx="22">
                  <c:v>955074.88460000011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7B-4938-B711-1C26DEC0731A}"/>
            </c:ext>
          </c:extLst>
        </c:ser>
        <c:ser>
          <c:idx val="5"/>
          <c:order val="5"/>
          <c:tx>
            <c:strRef>
              <c:f>'График 3.2.9 '!$B$26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'!$C$20:$Y$20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'!$C$26:$Y$26</c:f>
              <c:numCache>
                <c:formatCode>#\ ##0.0</c:formatCode>
                <c:ptCount val="23"/>
                <c:pt idx="0">
                  <c:v>3838300.2669099998</c:v>
                </c:pt>
                <c:pt idx="1">
                  <c:v>610618.61589000013</c:v>
                </c:pt>
                <c:pt idx="2">
                  <c:v>933817.32629000011</c:v>
                </c:pt>
                <c:pt idx="3">
                  <c:v>554468.24107000011</c:v>
                </c:pt>
                <c:pt idx="4">
                  <c:v>1131253.1804000002</c:v>
                </c:pt>
                <c:pt idx="5">
                  <c:v>4016531.1046399996</c:v>
                </c:pt>
                <c:pt idx="6">
                  <c:v>358491.69237000006</c:v>
                </c:pt>
                <c:pt idx="7">
                  <c:v>1719224.77544</c:v>
                </c:pt>
                <c:pt idx="8">
                  <c:v>5235614.8787200004</c:v>
                </c:pt>
                <c:pt idx="9">
                  <c:v>1655348.5743500001</c:v>
                </c:pt>
                <c:pt idx="10">
                  <c:v>1834709.40836</c:v>
                </c:pt>
                <c:pt idx="11">
                  <c:v>57670.254029999996</c:v>
                </c:pt>
                <c:pt idx="12">
                  <c:v>945610.52012999984</c:v>
                </c:pt>
                <c:pt idx="13">
                  <c:v>548003.07162000006</c:v>
                </c:pt>
                <c:pt idx="14">
                  <c:v>325170.93417000002</c:v>
                </c:pt>
                <c:pt idx="15">
                  <c:v>657692.56120000011</c:v>
                </c:pt>
                <c:pt idx="16">
                  <c:v>776372.37078000011</c:v>
                </c:pt>
                <c:pt idx="17">
                  <c:v>21245756.083339997</c:v>
                </c:pt>
                <c:pt idx="18">
                  <c:v>2952205.2785500004</c:v>
                </c:pt>
                <c:pt idx="19">
                  <c:v>2941579.4362400007</c:v>
                </c:pt>
                <c:pt idx="20">
                  <c:v>1165676.3628300002</c:v>
                </c:pt>
                <c:pt idx="21">
                  <c:v>4132781.7104499997</c:v>
                </c:pt>
                <c:pt idx="22">
                  <c:v>21413137.413579997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87B-4938-B711-1C26DEC0731A}"/>
            </c:ext>
          </c:extLst>
        </c:ser>
        <c:ser>
          <c:idx val="6"/>
          <c:order val="6"/>
          <c:tx>
            <c:strRef>
              <c:f>'График 3.2.9 '!$B$27</c:f>
              <c:strCache>
                <c:ptCount val="1"/>
                <c:pt idx="0">
                  <c:v>Сырьевой сектор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'!$C$20:$Y$20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'!$C$27:$Y$27</c:f>
              <c:numCache>
                <c:formatCode>#\ ##0.0</c:formatCode>
                <c:ptCount val="23"/>
                <c:pt idx="0" formatCode="#,##0.00">
                  <c:v>1598091.1264199999</c:v>
                </c:pt>
                <c:pt idx="1">
                  <c:v>477325.90049999999</c:v>
                </c:pt>
                <c:pt idx="2">
                  <c:v>48880.739799999996</c:v>
                </c:pt>
                <c:pt idx="3">
                  <c:v>752571.51098999998</c:v>
                </c:pt>
                <c:pt idx="4">
                  <c:v>298412.57941000001</c:v>
                </c:pt>
                <c:pt idx="5">
                  <c:v>531296.45106999995</c:v>
                </c:pt>
                <c:pt idx="6">
                  <c:v>143402.32824</c:v>
                </c:pt>
                <c:pt idx="7">
                  <c:v>16401.969569999997</c:v>
                </c:pt>
                <c:pt idx="8">
                  <c:v>181638.37629000001</c:v>
                </c:pt>
                <c:pt idx="9">
                  <c:v>1296649.80342</c:v>
                </c:pt>
                <c:pt idx="11">
                  <c:v>17697.68679</c:v>
                </c:pt>
                <c:pt idx="12" formatCode="#,##0.00">
                  <c:v>3705.7932799999999</c:v>
                </c:pt>
                <c:pt idx="13">
                  <c:v>27273.707180000001</c:v>
                </c:pt>
                <c:pt idx="14">
                  <c:v>76607.269159999996</c:v>
                </c:pt>
                <c:pt idx="15">
                  <c:v>807872.64733000007</c:v>
                </c:pt>
                <c:pt idx="16">
                  <c:v>661131.70386000001</c:v>
                </c:pt>
                <c:pt idx="17">
                  <c:v>38107.130060000003</c:v>
                </c:pt>
                <c:pt idx="18">
                  <c:v>132620.11576000002</c:v>
                </c:pt>
                <c:pt idx="19">
                  <c:v>2356305.6797799999</c:v>
                </c:pt>
                <c:pt idx="20">
                  <c:v>494968.41341000004</c:v>
                </c:pt>
                <c:pt idx="21">
                  <c:v>116080.09352000001</c:v>
                </c:pt>
                <c:pt idx="22">
                  <c:v>102324.57922999999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87B-4938-B711-1C26DEC0731A}"/>
            </c:ext>
          </c:extLst>
        </c:ser>
        <c:ser>
          <c:idx val="7"/>
          <c:order val="7"/>
          <c:tx>
            <c:strRef>
              <c:f>'График 3.2.9 '!$B$28</c:f>
              <c:strCache>
                <c:ptCount val="1"/>
                <c:pt idx="0">
                  <c:v>Услуги телекоммуникации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'!$C$20:$Y$20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'!$C$28:$Y$28</c:f>
              <c:numCache>
                <c:formatCode>#\ ##0.0</c:formatCode>
                <c:ptCount val="23"/>
                <c:pt idx="2">
                  <c:v>30504.030999999999</c:v>
                </c:pt>
                <c:pt idx="4">
                  <c:v>289.31531000000001</c:v>
                </c:pt>
                <c:pt idx="6">
                  <c:v>4483.6000000000004</c:v>
                </c:pt>
                <c:pt idx="7">
                  <c:v>26947.48587</c:v>
                </c:pt>
                <c:pt idx="8">
                  <c:v>2352.5559199999998</c:v>
                </c:pt>
                <c:pt idx="9">
                  <c:v>31504.099759999997</c:v>
                </c:pt>
                <c:pt idx="10">
                  <c:v>35640.525179999997</c:v>
                </c:pt>
                <c:pt idx="11">
                  <c:v>252634.08768999999</c:v>
                </c:pt>
                <c:pt idx="12" formatCode="#,##0.00">
                  <c:v>113966.77878000001</c:v>
                </c:pt>
                <c:pt idx="15">
                  <c:v>2979.49107</c:v>
                </c:pt>
                <c:pt idx="22">
                  <c:v>11560.671539999999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87B-4938-B711-1C26DEC0731A}"/>
            </c:ext>
          </c:extLst>
        </c:ser>
        <c:ser>
          <c:idx val="8"/>
          <c:order val="8"/>
          <c:tx>
            <c:strRef>
              <c:f>'График 3.2.9 '!$B$29</c:f>
              <c:strCache>
                <c:ptCount val="1"/>
                <c:pt idx="0">
                  <c:v>Финансы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'!$C$20:$Y$20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'!$C$29:$Y$29</c:f>
              <c:numCache>
                <c:formatCode>#\ ##0.0</c:formatCode>
                <c:ptCount val="23"/>
                <c:pt idx="0" formatCode="#,##0.00">
                  <c:v>19206475.620299995</c:v>
                </c:pt>
                <c:pt idx="1">
                  <c:v>26370932.842260011</c:v>
                </c:pt>
                <c:pt idx="2">
                  <c:v>34680864.658</c:v>
                </c:pt>
                <c:pt idx="3">
                  <c:v>49291159.338789999</c:v>
                </c:pt>
                <c:pt idx="4">
                  <c:v>25605008.342160005</c:v>
                </c:pt>
                <c:pt idx="5">
                  <c:v>28163135.703489989</c:v>
                </c:pt>
                <c:pt idx="6">
                  <c:v>69559106.375169978</c:v>
                </c:pt>
                <c:pt idx="7">
                  <c:v>29997324.460179992</c:v>
                </c:pt>
                <c:pt idx="8">
                  <c:v>10764432.806780001</c:v>
                </c:pt>
                <c:pt idx="9">
                  <c:v>75972565.847929969</c:v>
                </c:pt>
                <c:pt idx="10">
                  <c:v>31918493.95998</c:v>
                </c:pt>
                <c:pt idx="11">
                  <c:v>35679213.370019995</c:v>
                </c:pt>
                <c:pt idx="12" formatCode="#,##0.00">
                  <c:v>29225954.121829998</c:v>
                </c:pt>
                <c:pt idx="13">
                  <c:v>10320428.879249996</c:v>
                </c:pt>
                <c:pt idx="14">
                  <c:v>21397875.587619998</c:v>
                </c:pt>
                <c:pt idx="15">
                  <c:v>9337549.6614700016</c:v>
                </c:pt>
                <c:pt idx="16">
                  <c:v>19719655.895249993</c:v>
                </c:pt>
                <c:pt idx="17">
                  <c:v>7999516.0872300016</c:v>
                </c:pt>
                <c:pt idx="18">
                  <c:v>38112178.231469996</c:v>
                </c:pt>
                <c:pt idx="19">
                  <c:v>55302875.020369999</c:v>
                </c:pt>
                <c:pt idx="20">
                  <c:v>15995588.195570001</c:v>
                </c:pt>
                <c:pt idx="21">
                  <c:v>65201484.384370014</c:v>
                </c:pt>
                <c:pt idx="22">
                  <c:v>19985036.205390003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87B-4938-B711-1C26DEC0731A}"/>
            </c:ext>
          </c:extLst>
        </c:ser>
        <c:ser>
          <c:idx val="9"/>
          <c:order val="9"/>
          <c:tx>
            <c:strRef>
              <c:f>'График 3.2.9 '!$B$30</c:f>
              <c:strCache>
                <c:ptCount val="1"/>
                <c:pt idx="0">
                  <c:v>Энергетика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3.2.9 '!$C$20:$Y$20</c:f>
              <c:numCache>
                <c:formatCode>m/d/yyyy</c:formatCode>
                <c:ptCount val="2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</c:numCache>
            </c:numRef>
          </c:cat>
          <c:val>
            <c:numRef>
              <c:f>'График 3.2.9 '!$C$30:$Y$30</c:f>
              <c:numCache>
                <c:formatCode>#\ ##0.0</c:formatCode>
                <c:ptCount val="23"/>
                <c:pt idx="0" formatCode="#,##0.00">
                  <c:v>3414304.3524799999</c:v>
                </c:pt>
                <c:pt idx="1">
                  <c:v>1707099.3392699999</c:v>
                </c:pt>
                <c:pt idx="2">
                  <c:v>1872049.38069</c:v>
                </c:pt>
                <c:pt idx="3">
                  <c:v>14327039.245239995</c:v>
                </c:pt>
                <c:pt idx="4">
                  <c:v>962630.73480999994</c:v>
                </c:pt>
                <c:pt idx="5">
                  <c:v>631194.79920999997</c:v>
                </c:pt>
                <c:pt idx="6">
                  <c:v>308570.71184999996</c:v>
                </c:pt>
                <c:pt idx="7">
                  <c:v>321631.58936000004</c:v>
                </c:pt>
                <c:pt idx="8">
                  <c:v>33410.264410000003</c:v>
                </c:pt>
                <c:pt idx="9">
                  <c:v>1141300.6960100001</c:v>
                </c:pt>
                <c:pt idx="10">
                  <c:v>70698.40943</c:v>
                </c:pt>
                <c:pt idx="11">
                  <c:v>195874.06400000001</c:v>
                </c:pt>
                <c:pt idx="12" formatCode="#,##0.00">
                  <c:v>558621.25699999998</c:v>
                </c:pt>
                <c:pt idx="13">
                  <c:v>20813.5762</c:v>
                </c:pt>
                <c:pt idx="14">
                  <c:v>82854.390620000006</c:v>
                </c:pt>
                <c:pt idx="15">
                  <c:v>564728.40220999997</c:v>
                </c:pt>
                <c:pt idx="16">
                  <c:v>22686.464619999999</c:v>
                </c:pt>
                <c:pt idx="17">
                  <c:v>121540.24718000001</c:v>
                </c:pt>
                <c:pt idx="18">
                  <c:v>146889.88829</c:v>
                </c:pt>
                <c:pt idx="19">
                  <c:v>68270.063089999996</c:v>
                </c:pt>
                <c:pt idx="20">
                  <c:v>460729.01487999997</c:v>
                </c:pt>
                <c:pt idx="21">
                  <c:v>3656770.8831199994</c:v>
                </c:pt>
                <c:pt idx="22">
                  <c:v>928066.77162999986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87B-4938-B711-1C26DEC07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3567023"/>
        <c:axId val="1"/>
        <c:axId val="0"/>
      </c:bar3DChart>
      <c:dateAx>
        <c:axId val="1103567023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670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5342465753424653E-2"/>
          <c:y val="0.81250218722659673"/>
          <c:w val="0.9178082191780822"/>
          <c:h val="0.1510419400699912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783714789905409E-2"/>
          <c:y val="7.1795231346310828E-2"/>
          <c:w val="0.84795483056703558"/>
          <c:h val="0.5487206967182327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4.1.1.'!$B$5</c:f>
              <c:strCache>
                <c:ptCount val="1"/>
                <c:pt idx="0">
                  <c:v>М3/ВВП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'График 4.1.1.'!$C$4:$P$4</c:f>
              <c:strCache>
                <c:ptCount val="1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01.10.2008*</c:v>
                </c:pt>
              </c:strCache>
            </c:strRef>
          </c:cat>
          <c:val>
            <c:numRef>
              <c:f>'График 4.1.1.'!$C$5:$P$5</c:f>
              <c:numCache>
                <c:formatCode>General</c:formatCode>
                <c:ptCount val="14"/>
                <c:pt idx="0">
                  <c:v>11.4</c:v>
                </c:pt>
                <c:pt idx="1">
                  <c:v>9.5</c:v>
                </c:pt>
                <c:pt idx="2">
                  <c:v>10.3</c:v>
                </c:pt>
                <c:pt idx="3">
                  <c:v>8.6</c:v>
                </c:pt>
                <c:pt idx="4">
                  <c:v>13.5</c:v>
                </c:pt>
                <c:pt idx="5">
                  <c:v>15.3</c:v>
                </c:pt>
                <c:pt idx="6">
                  <c:v>17.7</c:v>
                </c:pt>
                <c:pt idx="7">
                  <c:v>20.3</c:v>
                </c:pt>
                <c:pt idx="8">
                  <c:v>21.1</c:v>
                </c:pt>
                <c:pt idx="9">
                  <c:v>28.1</c:v>
                </c:pt>
                <c:pt idx="10">
                  <c:v>27.2</c:v>
                </c:pt>
                <c:pt idx="11">
                  <c:v>36.6</c:v>
                </c:pt>
                <c:pt idx="12">
                  <c:v>36.799999999999997</c:v>
                </c:pt>
                <c:pt idx="13">
                  <c:v>38.799999999999997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0E-4DBE-841C-2A191266B2E0}"/>
            </c:ext>
          </c:extLst>
        </c:ser>
        <c:ser>
          <c:idx val="1"/>
          <c:order val="1"/>
          <c:tx>
            <c:strRef>
              <c:f>'График 4.1.1.'!$B$6</c:f>
              <c:strCache>
                <c:ptCount val="1"/>
                <c:pt idx="0">
                  <c:v>Кредиты БВУ к ВВП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4.1.1.'!$C$4:$P$4</c:f>
              <c:strCache>
                <c:ptCount val="1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01.10.2008*</c:v>
                </c:pt>
              </c:strCache>
            </c:strRef>
          </c:cat>
          <c:val>
            <c:numRef>
              <c:f>'График 4.1.1.'!$C$6:$P$6</c:f>
              <c:numCache>
                <c:formatCode>General</c:formatCode>
                <c:ptCount val="14"/>
                <c:pt idx="0">
                  <c:v>6.1</c:v>
                </c:pt>
                <c:pt idx="1">
                  <c:v>4.3</c:v>
                </c:pt>
                <c:pt idx="2">
                  <c:v>4.3</c:v>
                </c:pt>
                <c:pt idx="3">
                  <c:v>5.4</c:v>
                </c:pt>
                <c:pt idx="4">
                  <c:v>7.4</c:v>
                </c:pt>
                <c:pt idx="5">
                  <c:v>10.6</c:v>
                </c:pt>
                <c:pt idx="6">
                  <c:v>15.1</c:v>
                </c:pt>
                <c:pt idx="7">
                  <c:v>17.8</c:v>
                </c:pt>
                <c:pt idx="8">
                  <c:v>21.2</c:v>
                </c:pt>
                <c:pt idx="9">
                  <c:v>25.2</c:v>
                </c:pt>
                <c:pt idx="10">
                  <c:v>34.1</c:v>
                </c:pt>
                <c:pt idx="11">
                  <c:v>46.7</c:v>
                </c:pt>
                <c:pt idx="12">
                  <c:v>57.8</c:v>
                </c:pt>
                <c:pt idx="13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0E-4DBE-841C-2A191266B2E0}"/>
            </c:ext>
          </c:extLst>
        </c:ser>
        <c:ser>
          <c:idx val="2"/>
          <c:order val="2"/>
          <c:tx>
            <c:strRef>
              <c:f>'График 4.1.1.'!$B$7</c:f>
              <c:strCache>
                <c:ptCount val="1"/>
                <c:pt idx="0">
                  <c:v>Депозиты резидентов к ВВП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Ref>
              <c:f>'График 4.1.1.'!$C$4:$P$4</c:f>
              <c:strCache>
                <c:ptCount val="1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01.10.2008*</c:v>
                </c:pt>
              </c:strCache>
            </c:strRef>
          </c:cat>
          <c:val>
            <c:numRef>
              <c:f>'График 4.1.1.'!$C$7:$P$7</c:f>
              <c:numCache>
                <c:formatCode>General</c:formatCode>
                <c:ptCount val="14"/>
                <c:pt idx="0">
                  <c:v>2.1</c:v>
                </c:pt>
                <c:pt idx="1">
                  <c:v>5.2</c:v>
                </c:pt>
                <c:pt idx="2">
                  <c:v>4.8</c:v>
                </c:pt>
                <c:pt idx="3">
                  <c:v>4.5999999999999996</c:v>
                </c:pt>
                <c:pt idx="4">
                  <c:v>8.5</c:v>
                </c:pt>
                <c:pt idx="5">
                  <c:v>11.2</c:v>
                </c:pt>
                <c:pt idx="6">
                  <c:v>13.7</c:v>
                </c:pt>
                <c:pt idx="7">
                  <c:v>16</c:v>
                </c:pt>
                <c:pt idx="8">
                  <c:v>15.9</c:v>
                </c:pt>
                <c:pt idx="9">
                  <c:v>21.6</c:v>
                </c:pt>
                <c:pt idx="10">
                  <c:v>21.8</c:v>
                </c:pt>
                <c:pt idx="11">
                  <c:v>30.3</c:v>
                </c:pt>
                <c:pt idx="12">
                  <c:v>31</c:v>
                </c:pt>
                <c:pt idx="13">
                  <c:v>33.4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0E-4DBE-841C-2A191266B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3578255"/>
        <c:axId val="1"/>
      </c:lineChart>
      <c:catAx>
        <c:axId val="11035782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3762367423370319"/>
              <c:y val="0.307693922875025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78255"/>
        <c:crosses val="max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865497076023391"/>
          <c:y val="0.81025641025641026"/>
          <c:w val="0.76218323586744641"/>
          <c:h val="0.169230769230769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203602918459015"/>
          <c:y val="0.22680412371134021"/>
          <c:w val="0.46902756202373569"/>
          <c:h val="0.5463917525773195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FFFFFF"/>
              </a:solidFill>
              <a:prstDash val="solid"/>
            </a:ln>
          </c:spPr>
          <c:dPt>
            <c:idx val="0"/>
            <c:bubble3D val="0"/>
            <c:spPr>
              <a:solidFill>
                <a:srgbClr val="3366FF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6FD-4356-B8C3-3DF6AABCA589}"/>
              </c:ext>
            </c:extLst>
          </c:dPt>
          <c:dPt>
            <c:idx val="1"/>
            <c:bubble3D val="0"/>
            <c:spPr>
              <a:solidFill>
                <a:srgbClr val="00FF0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6FD-4356-B8C3-3DF6AABCA589}"/>
              </c:ext>
            </c:extLst>
          </c:dPt>
          <c:dPt>
            <c:idx val="2"/>
            <c:bubble3D val="0"/>
            <c:spPr>
              <a:solidFill>
                <a:srgbClr val="00000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6FD-4356-B8C3-3DF6AABCA589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6FD-4356-B8C3-3DF6AABCA589}"/>
              </c:ext>
            </c:extLst>
          </c:dPt>
          <c:dPt>
            <c:idx val="4"/>
            <c:bubble3D val="0"/>
            <c:spPr>
              <a:solidFill>
                <a:srgbClr val="80808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6FD-4356-B8C3-3DF6AABCA589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6FD-4356-B8C3-3DF6AABCA589}"/>
              </c:ext>
            </c:extLst>
          </c:dPt>
          <c:dLbls>
            <c:dLbl>
              <c:idx val="0"/>
              <c:layout>
                <c:manualLayout>
                  <c:x val="4.7682295154691405E-2"/>
                  <c:y val="-2.693400438347260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6FD-4356-B8C3-3DF6AABCA589}"/>
                </c:ext>
              </c:extLst>
            </c:dLbl>
            <c:dLbl>
              <c:idx val="1"/>
              <c:layout>
                <c:manualLayout>
                  <c:x val="-4.4551321954109893E-2"/>
                  <c:y val="6.08020131504180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6FD-4356-B8C3-3DF6AABCA589}"/>
                </c:ext>
              </c:extLst>
            </c:dLbl>
            <c:dLbl>
              <c:idx val="2"/>
              <c:layout>
                <c:manualLayout>
                  <c:x val="-3.7979838946759256E-2"/>
                  <c:y val="1.519603863949996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6FD-4356-B8C3-3DF6AABCA589}"/>
                </c:ext>
              </c:extLst>
            </c:dLbl>
            <c:dLbl>
              <c:idx val="3"/>
              <c:layout>
                <c:manualLayout>
                  <c:x val="-5.8812224781317909E-2"/>
                  <c:y val="1.30486781935763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6FD-4356-B8C3-3DF6AABCA589}"/>
                </c:ext>
              </c:extLst>
            </c:dLbl>
            <c:dLbl>
              <c:idx val="4"/>
              <c:layout>
                <c:manualLayout>
                  <c:x val="-1.9603587371354696E-2"/>
                  <c:y val="-9.986741348053147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6FD-4356-B8C3-3DF6AABCA589}"/>
                </c:ext>
              </c:extLst>
            </c:dLbl>
            <c:dLbl>
              <c:idx val="5"/>
              <c:layout>
                <c:manualLayout>
                  <c:x val="3.4686537801708564E-2"/>
                  <c:y val="-5.29198798603782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6FD-4356-B8C3-3DF6AABCA58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4.2.1'!$B$6:$B$11</c:f>
              <c:strCache>
                <c:ptCount val="6"/>
                <c:pt idx="0">
                  <c:v>БВУ</c:v>
                </c:pt>
                <c:pt idx="1">
                  <c:v>Страховые организации</c:v>
                </c:pt>
                <c:pt idx="2">
                  <c:v>Профессиональные участники РЦБ</c:v>
                </c:pt>
                <c:pt idx="3">
                  <c:v>Накопительные пенсионные фонды</c:v>
                </c:pt>
                <c:pt idx="4">
                  <c:v>Ипотечные компании</c:v>
                </c:pt>
                <c:pt idx="5">
                  <c:v>Небанковские организации</c:v>
                </c:pt>
              </c:strCache>
            </c:strRef>
          </c:cat>
          <c:val>
            <c:numRef>
              <c:f>'График 4.2.1'!$C$6:$C$11</c:f>
              <c:numCache>
                <c:formatCode>General</c:formatCode>
                <c:ptCount val="6"/>
                <c:pt idx="0">
                  <c:v>81.900000000000006</c:v>
                </c:pt>
                <c:pt idx="1">
                  <c:v>1.3</c:v>
                </c:pt>
                <c:pt idx="2">
                  <c:v>2.6</c:v>
                </c:pt>
                <c:pt idx="3">
                  <c:v>7.9</c:v>
                </c:pt>
                <c:pt idx="4">
                  <c:v>1.3</c:v>
                </c:pt>
                <c:pt idx="5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FD-4356-B8C3-3DF6AABCA58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27126807902502"/>
          <c:y val="0.25257731958762886"/>
          <c:w val="0.28455359860263857"/>
          <c:h val="0.5412371134020618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FFFFFF"/>
              </a:solidFill>
              <a:prstDash val="solid"/>
            </a:ln>
          </c:spPr>
          <c:dPt>
            <c:idx val="0"/>
            <c:bubble3D val="0"/>
            <c:spPr>
              <a:solidFill>
                <a:srgbClr val="3366FF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764-464C-82EA-58C9C82A6C92}"/>
              </c:ext>
            </c:extLst>
          </c:dPt>
          <c:dPt>
            <c:idx val="1"/>
            <c:bubble3D val="0"/>
            <c:spPr>
              <a:solidFill>
                <a:srgbClr val="00FF0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764-464C-82EA-58C9C82A6C92}"/>
              </c:ext>
            </c:extLst>
          </c:dPt>
          <c:dPt>
            <c:idx val="2"/>
            <c:bubble3D val="0"/>
            <c:spPr>
              <a:solidFill>
                <a:srgbClr val="00000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764-464C-82EA-58C9C82A6C92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764-464C-82EA-58C9C82A6C92}"/>
              </c:ext>
            </c:extLst>
          </c:dPt>
          <c:dPt>
            <c:idx val="4"/>
            <c:bubble3D val="0"/>
            <c:spPr>
              <a:solidFill>
                <a:srgbClr val="80808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764-464C-82EA-58C9C82A6C92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764-464C-82EA-58C9C82A6C92}"/>
              </c:ext>
            </c:extLst>
          </c:dPt>
          <c:dLbls>
            <c:dLbl>
              <c:idx val="0"/>
              <c:layout>
                <c:manualLayout>
                  <c:x val="1.9345027991463874E-2"/>
                  <c:y val="-1.8993424790973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764-464C-82EA-58C9C82A6C92}"/>
                </c:ext>
              </c:extLst>
            </c:dLbl>
            <c:dLbl>
              <c:idx val="1"/>
              <c:layout>
                <c:manualLayout>
                  <c:x val="3.2204869628242134E-3"/>
                  <c:y val="8.59734285791595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764-464C-82EA-58C9C82A6C92}"/>
                </c:ext>
              </c:extLst>
            </c:dLbl>
            <c:dLbl>
              <c:idx val="2"/>
              <c:layout>
                <c:manualLayout>
                  <c:x val="1.8528123936900705E-3"/>
                  <c:y val="2.11894904889466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764-464C-82EA-58C9C82A6C92}"/>
                </c:ext>
              </c:extLst>
            </c:dLbl>
            <c:dLbl>
              <c:idx val="3"/>
              <c:layout>
                <c:manualLayout>
                  <c:x val="-1.3288628259561607E-2"/>
                  <c:y val="-6.439916659902018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764-464C-82EA-58C9C82A6C92}"/>
                </c:ext>
              </c:extLst>
            </c:dLbl>
            <c:dLbl>
              <c:idx val="4"/>
              <c:layout>
                <c:manualLayout>
                  <c:x val="-1.4644288553683563E-2"/>
                  <c:y val="-2.7979002624671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764-464C-82EA-58C9C82A6C92}"/>
                </c:ext>
              </c:extLst>
            </c:dLbl>
            <c:dLbl>
              <c:idx val="5"/>
              <c:layout>
                <c:manualLayout>
                  <c:x val="2.1362136022414591E-2"/>
                  <c:y val="-4.91387287929215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764-464C-82EA-58C9C82A6C9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4.2.1'!$B$6:$B$11</c:f>
              <c:strCache>
                <c:ptCount val="6"/>
                <c:pt idx="0">
                  <c:v>БВУ</c:v>
                </c:pt>
                <c:pt idx="1">
                  <c:v>Страховые организации</c:v>
                </c:pt>
                <c:pt idx="2">
                  <c:v>Профессиональные участники РЦБ</c:v>
                </c:pt>
                <c:pt idx="3">
                  <c:v>Накопительные пенсионные фонды</c:v>
                </c:pt>
                <c:pt idx="4">
                  <c:v>Ипотечные компании</c:v>
                </c:pt>
                <c:pt idx="5">
                  <c:v>Небанковские организации</c:v>
                </c:pt>
              </c:strCache>
            </c:strRef>
          </c:cat>
          <c:val>
            <c:numRef>
              <c:f>'График 4.2.1'!$H$6:$H$11</c:f>
              <c:numCache>
                <c:formatCode>0.0</c:formatCode>
                <c:ptCount val="6"/>
                <c:pt idx="0">
                  <c:v>74.175817430438357</c:v>
                </c:pt>
                <c:pt idx="1">
                  <c:v>1.671450465703928</c:v>
                </c:pt>
                <c:pt idx="2">
                  <c:v>2.6149045088119225</c:v>
                </c:pt>
                <c:pt idx="3">
                  <c:v>8.1758107488260343</c:v>
                </c:pt>
                <c:pt idx="4">
                  <c:v>1.2589092609692329</c:v>
                </c:pt>
                <c:pt idx="5">
                  <c:v>12.103107585250534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64-464C-82EA-58C9C82A6C9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715560961383893"/>
          <c:y val="9.7938144329896906E-2"/>
          <c:w val="0.53929681554033393"/>
          <c:h val="0.706185567010309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832822416994083"/>
          <c:y val="6.060631682188862E-2"/>
          <c:w val="0.64630275816321325"/>
          <c:h val="0.774895050794147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'График 4.2.2'!$B$5:$B$10</c:f>
              <c:strCache>
                <c:ptCount val="6"/>
                <c:pt idx="0">
                  <c:v>БВУ</c:v>
                </c:pt>
                <c:pt idx="1">
                  <c:v>Страховые организации</c:v>
                </c:pt>
                <c:pt idx="2">
                  <c:v>Профессиональные участники РЦБ</c:v>
                </c:pt>
                <c:pt idx="3">
                  <c:v>Накопительные пенсионные фонды</c:v>
                </c:pt>
                <c:pt idx="4">
                  <c:v>Ипотечные организации</c:v>
                </c:pt>
                <c:pt idx="5">
                  <c:v>Небанковские организации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A01B-4D78-8904-8EBDCA7DED3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01B-4D78-8904-8EBDCA7DED38}"/>
              </c:ext>
            </c:extLst>
          </c:dPt>
          <c:dPt>
            <c:idx val="2"/>
            <c:invertIfNegative val="0"/>
            <c:bubble3D val="0"/>
            <c:spPr>
              <a:solidFill>
                <a:srgbClr val="80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A01B-4D78-8904-8EBDCA7DED38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01B-4D78-8904-8EBDCA7DED38}"/>
              </c:ext>
            </c:extLst>
          </c:dPt>
          <c:dPt>
            <c:idx val="4"/>
            <c:invertIfNegative val="0"/>
            <c:bubble3D val="0"/>
            <c:spPr>
              <a:solidFill>
                <a:srgbClr val="00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01B-4D78-8904-8EBDCA7DED38}"/>
              </c:ext>
            </c:extLst>
          </c:dPt>
          <c:dPt>
            <c:idx val="5"/>
            <c:invertIfNegative val="0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01B-4D78-8904-8EBDCA7DED38}"/>
              </c:ext>
            </c:extLst>
          </c:dPt>
          <c:cat>
            <c:strRef>
              <c:f>'График 4.2.2'!$B$5:$B$10</c:f>
              <c:strCache>
                <c:ptCount val="6"/>
                <c:pt idx="0">
                  <c:v>БВУ</c:v>
                </c:pt>
                <c:pt idx="1">
                  <c:v>Страховые организации</c:v>
                </c:pt>
                <c:pt idx="2">
                  <c:v>Профессиональные участники РЦБ</c:v>
                </c:pt>
                <c:pt idx="3">
                  <c:v>Накопительные пенсионные фонды</c:v>
                </c:pt>
                <c:pt idx="4">
                  <c:v>Ипотечные организации</c:v>
                </c:pt>
                <c:pt idx="5">
                  <c:v>Небанковские организации</c:v>
                </c:pt>
              </c:strCache>
            </c:strRef>
          </c:cat>
          <c:val>
            <c:numRef>
              <c:f>'График 4.2.2'!$C$5:$C$10</c:f>
              <c:numCache>
                <c:formatCode>0.0</c:formatCode>
                <c:ptCount val="6"/>
                <c:pt idx="0">
                  <c:v>-5.6623454231998522</c:v>
                </c:pt>
                <c:pt idx="1">
                  <c:v>0.36150829967039844</c:v>
                </c:pt>
                <c:pt idx="2">
                  <c:v>2.1820363942844136</c:v>
                </c:pt>
                <c:pt idx="3">
                  <c:v>-6.2149391554195432</c:v>
                </c:pt>
                <c:pt idx="4">
                  <c:v>0.10016588693673678</c:v>
                </c:pt>
                <c:pt idx="5">
                  <c:v>9.2335739977278521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1B-4D78-8904-8EBDCA7D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3589903"/>
        <c:axId val="1"/>
      </c:barChart>
      <c:catAx>
        <c:axId val="110358990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-8"/>
        </c:scaling>
        <c:delete val="0"/>
        <c:axPos val="b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89903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428592782000142"/>
          <c:y val="0.49637856791556245"/>
          <c:w val="0.44081676580114576"/>
          <c:h val="0.3115953054068494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B6-460D-A256-3A16C43C90E0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EB6-460D-A256-3A16C43C90E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EB6-460D-A256-3A16C43C90E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EB6-460D-A256-3A16C43C90E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EB6-460D-A256-3A16C43C90E0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EB6-460D-A256-3A16C43C90E0}"/>
              </c:ext>
            </c:extLst>
          </c:dPt>
          <c:dLbls>
            <c:dLbl>
              <c:idx val="1"/>
              <c:layout>
                <c:manualLayout>
                  <c:x val="-2.0905007358168148E-2"/>
                  <c:y val="0.1966342692648153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EB6-460D-A256-3A16C43C90E0}"/>
                </c:ext>
              </c:extLst>
            </c:dLbl>
            <c:dLbl>
              <c:idx val="2"/>
              <c:layout>
                <c:manualLayout>
                  <c:x val="8.3270303082044472E-3"/>
                  <c:y val="-0.3240459738924094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EB6-460D-A256-3A16C43C90E0}"/>
                </c:ext>
              </c:extLst>
            </c:dLbl>
            <c:dLbl>
              <c:idx val="3"/>
              <c:layout>
                <c:manualLayout>
                  <c:x val="0.15065179797101969"/>
                  <c:y val="-0.1684778998090329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EB6-460D-A256-3A16C43C90E0}"/>
                </c:ext>
              </c:extLst>
            </c:dLbl>
            <c:dLbl>
              <c:idx val="4"/>
              <c:layout>
                <c:manualLayout>
                  <c:x val="1.6780506509169613E-2"/>
                  <c:y val="-0.2245639545378003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EB6-460D-A256-3A16C43C90E0}"/>
                </c:ext>
              </c:extLst>
            </c:dLbl>
            <c:dLbl>
              <c:idx val="5"/>
              <c:layout>
                <c:manualLayout>
                  <c:x val="8.6350942409097617E-2"/>
                  <c:y val="3.94030524544495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EB6-460D-A256-3A16C43C90E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'График 4.2.3'!$B$5:$B$10</c:f>
              <c:strCache>
                <c:ptCount val="6"/>
                <c:pt idx="0">
                  <c:v>Иные инвесторы</c:v>
                </c:pt>
                <c:pt idx="1">
                  <c:v>Облигации, приобретенные страховыми организациями</c:v>
                </c:pt>
                <c:pt idx="2">
                  <c:v>Облигации, приобретенные за счет активов клиентов управляющих инвестиционным портфелем</c:v>
                </c:pt>
                <c:pt idx="3">
                  <c:v>Облигации, приобретенные за счет пенсионных активов</c:v>
                </c:pt>
                <c:pt idx="4">
                  <c:v>Облигации, приобретенные банками второго уровня</c:v>
                </c:pt>
                <c:pt idx="5">
                  <c:v>Облигации, приобретенные иными финансовыми организациями</c:v>
                </c:pt>
              </c:strCache>
            </c:strRef>
          </c:cat>
          <c:val>
            <c:numRef>
              <c:f>'График 4.2.3'!$C$5:$C$10</c:f>
              <c:numCache>
                <c:formatCode>General</c:formatCode>
                <c:ptCount val="6"/>
                <c:pt idx="0">
                  <c:v>63.04</c:v>
                </c:pt>
                <c:pt idx="1">
                  <c:v>3.35</c:v>
                </c:pt>
                <c:pt idx="2">
                  <c:v>1.76</c:v>
                </c:pt>
                <c:pt idx="3">
                  <c:v>22.42</c:v>
                </c:pt>
                <c:pt idx="4">
                  <c:v>7.3</c:v>
                </c:pt>
                <c:pt idx="5">
                  <c:v>2.13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B6-460D-A256-3A16C43C90E0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489795918367346"/>
          <c:y val="0.33333333333333331"/>
          <c:w val="0.5"/>
          <c:h val="0.3514492753623188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87-48DB-BA86-F08E11036ADD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487-48DB-BA86-F08E11036AD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487-48DB-BA86-F08E11036AD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487-48DB-BA86-F08E11036ADD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487-48DB-BA86-F08E11036ADD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487-48DB-BA86-F08E11036ADD}"/>
              </c:ext>
            </c:extLst>
          </c:dPt>
          <c:dLbls>
            <c:dLbl>
              <c:idx val="1"/>
              <c:layout>
                <c:manualLayout>
                  <c:x val="-7.7170710804006629E-2"/>
                  <c:y val="-3.9198143710297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487-48DB-BA86-F08E11036ADD}"/>
                </c:ext>
              </c:extLst>
            </c:dLbl>
            <c:dLbl>
              <c:idx val="2"/>
              <c:layout>
                <c:manualLayout>
                  <c:x val="9.6382666452407742E-2"/>
                  <c:y val="-0.1448894975084636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487-48DB-BA86-F08E11036ADD}"/>
                </c:ext>
              </c:extLst>
            </c:dLbl>
            <c:dLbl>
              <c:idx val="4"/>
              <c:layout>
                <c:manualLayout>
                  <c:x val="1.9525844983662791E-2"/>
                  <c:y val="-0.1606432348130396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487-48DB-BA86-F08E11036ADD}"/>
                </c:ext>
              </c:extLst>
            </c:dLbl>
            <c:dLbl>
              <c:idx val="5"/>
              <c:layout>
                <c:manualLayout>
                  <c:x val="-2.3512989447747577E-2"/>
                  <c:y val="0.157118947088135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487-48DB-BA86-F08E11036AD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Lit>
              <c:ptCount val="6"/>
              <c:pt idx="0">
                <c:v>Иные инвесторы</c:v>
              </c:pt>
              <c:pt idx="1">
                <c:v>Облигации, приобретенные страховыми организациями</c:v>
              </c:pt>
              <c:pt idx="2">
                <c:v>Облигации, приобретенные за счет активов клиентов управляющих инвестиционным портфелем</c:v>
              </c:pt>
              <c:pt idx="3">
                <c:v>Облигации, приобретенные за счет пенсионных активов</c:v>
              </c:pt>
              <c:pt idx="4">
                <c:v>Облигации, приобретенные банками второго уровня</c:v>
              </c:pt>
              <c:pt idx="5">
                <c:v>Облигации, приобретенные иными финансовыми организациями</c:v>
              </c:pt>
            </c:strLit>
          </c:cat>
          <c:val>
            <c:numLit>
              <c:formatCode>General</c:formatCode>
              <c:ptCount val="6"/>
              <c:pt idx="0">
                <c:v>63.04</c:v>
              </c:pt>
              <c:pt idx="1">
                <c:v>3.35</c:v>
              </c:pt>
              <c:pt idx="2">
                <c:v>1.76</c:v>
              </c:pt>
              <c:pt idx="3">
                <c:v>22.42</c:v>
              </c:pt>
              <c:pt idx="4">
                <c:v>7.3</c:v>
              </c:pt>
              <c:pt idx="5">
                <c:v>2.13</c:v>
              </c:pt>
            </c:numLit>
          </c:val>
          <c:extLst>
            <c:ext xmlns:c16="http://schemas.microsoft.com/office/drawing/2014/chart" uri="{C3380CC4-5D6E-409C-BE32-E72D297353CC}">
              <c16:uniqueId val="{00000006-F487-48DB-BA86-F08E11036ADD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'Бокс 1_График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1_График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1_График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B5-42E0-B5F9-0CE369AEA703}"/>
            </c:ext>
          </c:extLst>
        </c:ser>
        <c:ser>
          <c:idx val="1"/>
          <c:order val="1"/>
          <c:tx>
            <c:strRef>
              <c:f>'Бокс 1_График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1_График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1_График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B5-42E0-B5F9-0CE369AEA703}"/>
            </c:ext>
          </c:extLst>
        </c:ser>
        <c:ser>
          <c:idx val="2"/>
          <c:order val="2"/>
          <c:tx>
            <c:strRef>
              <c:f>'Бокс 1_График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1_График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1_График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B5-42E0-B5F9-0CE369AEA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41539135"/>
        <c:axId val="1"/>
      </c:barChart>
      <c:catAx>
        <c:axId val="941539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долл. США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94153913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741354609773"/>
          <c:y val="7.2539043624118629E-2"/>
          <c:w val="0.86284868511400881"/>
          <c:h val="0.709846355464589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4.2.4'!$B$5:$B$7</c:f>
              <c:strCache>
                <c:ptCount val="3"/>
                <c:pt idx="0">
                  <c:v>Накопительные пенсионные фонды</c:v>
                </c:pt>
                <c:pt idx="1">
                  <c:v>Банки второго уровня</c:v>
                </c:pt>
                <c:pt idx="2">
                  <c:v>Страховые организации</c:v>
                </c:pt>
              </c:strCache>
            </c:strRef>
          </c:cat>
          <c:val>
            <c:numRef>
              <c:f>'График 4.2.4'!$C$5:$C$7</c:f>
              <c:numCache>
                <c:formatCode>General</c:formatCode>
                <c:ptCount val="3"/>
                <c:pt idx="0">
                  <c:v>79.099999999999994</c:v>
                </c:pt>
                <c:pt idx="1">
                  <c:v>75.900000000000006</c:v>
                </c:pt>
                <c:pt idx="2">
                  <c:v>52.9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D-4CE6-8349-8FD2DA66FC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03567439"/>
        <c:axId val="1"/>
      </c:barChart>
      <c:catAx>
        <c:axId val="1103567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 процентах</a:t>
                </a:r>
              </a:p>
            </c:rich>
          </c:tx>
          <c:layout>
            <c:manualLayout>
              <c:xMode val="edge"/>
              <c:yMode val="edge"/>
              <c:x val="3.1712416156313795E-2"/>
              <c:y val="0.19767505745719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67439"/>
        <c:crosses val="autoZero"/>
        <c:crossBetween val="between"/>
        <c:maj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56164383561647E-2"/>
          <c:y val="5.6680273991558845E-2"/>
          <c:w val="0.91095890410958902"/>
          <c:h val="0.607288649909559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5.1.1'!$C$5</c:f>
              <c:strCache>
                <c:ptCount val="1"/>
                <c:pt idx="0">
                  <c:v>01.01.2004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5.1.1'!$B$6:$B$10</c:f>
              <c:strCache>
                <c:ptCount val="5"/>
                <c:pt idx="0">
                  <c:v>Активы</c:v>
                </c:pt>
                <c:pt idx="1">
                  <c:v>Ссудный портфель</c:v>
                </c:pt>
                <c:pt idx="2">
                  <c:v>Собственный капитал</c:v>
                </c:pt>
                <c:pt idx="3">
                  <c:v>Вклады клиентов*</c:v>
                </c:pt>
                <c:pt idx="4">
                  <c:v>Вклады физических лиц</c:v>
                </c:pt>
              </c:strCache>
            </c:strRef>
          </c:cat>
          <c:val>
            <c:numRef>
              <c:f>'График 5.1.1'!$C$6:$C$10</c:f>
              <c:numCache>
                <c:formatCode>General</c:formatCode>
                <c:ptCount val="5"/>
                <c:pt idx="0">
                  <c:v>73.900000000000006</c:v>
                </c:pt>
                <c:pt idx="1">
                  <c:v>76.8</c:v>
                </c:pt>
                <c:pt idx="2">
                  <c:v>60.8</c:v>
                </c:pt>
                <c:pt idx="3">
                  <c:v>69.5</c:v>
                </c:pt>
                <c:pt idx="4">
                  <c:v>74.2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DC-4B30-AE9A-9FC4746C5740}"/>
            </c:ext>
          </c:extLst>
        </c:ser>
        <c:ser>
          <c:idx val="1"/>
          <c:order val="1"/>
          <c:tx>
            <c:strRef>
              <c:f>'График 5.1.1'!$D$5</c:f>
              <c:strCache>
                <c:ptCount val="1"/>
                <c:pt idx="0">
                  <c:v>01.01.2005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5.1.1'!$B$6:$B$10</c:f>
              <c:strCache>
                <c:ptCount val="5"/>
                <c:pt idx="0">
                  <c:v>Активы</c:v>
                </c:pt>
                <c:pt idx="1">
                  <c:v>Ссудный портфель</c:v>
                </c:pt>
                <c:pt idx="2">
                  <c:v>Собственный капитал</c:v>
                </c:pt>
                <c:pt idx="3">
                  <c:v>Вклады клиентов*</c:v>
                </c:pt>
                <c:pt idx="4">
                  <c:v>Вклады физических лиц</c:v>
                </c:pt>
              </c:strCache>
            </c:strRef>
          </c:cat>
          <c:val>
            <c:numRef>
              <c:f>'График 5.1.1'!$D$6:$D$10</c:f>
              <c:numCache>
                <c:formatCode>General</c:formatCode>
                <c:ptCount val="5"/>
                <c:pt idx="0">
                  <c:v>74.3</c:v>
                </c:pt>
                <c:pt idx="1">
                  <c:v>78.8</c:v>
                </c:pt>
                <c:pt idx="2">
                  <c:v>64.3</c:v>
                </c:pt>
                <c:pt idx="3">
                  <c:v>71.599999999999994</c:v>
                </c:pt>
                <c:pt idx="4">
                  <c:v>72.8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DC-4B30-AE9A-9FC4746C5740}"/>
            </c:ext>
          </c:extLst>
        </c:ser>
        <c:ser>
          <c:idx val="2"/>
          <c:order val="2"/>
          <c:tx>
            <c:strRef>
              <c:f>'График 5.1.1'!$E$5</c:f>
              <c:strCache>
                <c:ptCount val="1"/>
                <c:pt idx="0">
                  <c:v>01.01.2006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5.1.1'!$B$6:$B$10</c:f>
              <c:strCache>
                <c:ptCount val="5"/>
                <c:pt idx="0">
                  <c:v>Активы</c:v>
                </c:pt>
                <c:pt idx="1">
                  <c:v>Ссудный портфель</c:v>
                </c:pt>
                <c:pt idx="2">
                  <c:v>Собственный капитал</c:v>
                </c:pt>
                <c:pt idx="3">
                  <c:v>Вклады клиентов*</c:v>
                </c:pt>
                <c:pt idx="4">
                  <c:v>Вклады физических лиц</c:v>
                </c:pt>
              </c:strCache>
            </c:strRef>
          </c:cat>
          <c:val>
            <c:numRef>
              <c:f>'График 5.1.1'!$E$6:$E$10</c:f>
              <c:numCache>
                <c:formatCode>General</c:formatCode>
                <c:ptCount val="5"/>
                <c:pt idx="0">
                  <c:v>74.099999999999994</c:v>
                </c:pt>
                <c:pt idx="1">
                  <c:v>76</c:v>
                </c:pt>
                <c:pt idx="2">
                  <c:v>68.900000000000006</c:v>
                </c:pt>
                <c:pt idx="3">
                  <c:v>74.5</c:v>
                </c:pt>
                <c:pt idx="4">
                  <c:v>66.3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DC-4B30-AE9A-9FC4746C5740}"/>
            </c:ext>
          </c:extLst>
        </c:ser>
        <c:ser>
          <c:idx val="3"/>
          <c:order val="3"/>
          <c:tx>
            <c:strRef>
              <c:f>'График 5.1.1'!$F$5</c:f>
              <c:strCache>
                <c:ptCount val="1"/>
                <c:pt idx="0">
                  <c:v>01.01.2007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5.1.1'!$B$6:$B$10</c:f>
              <c:strCache>
                <c:ptCount val="5"/>
                <c:pt idx="0">
                  <c:v>Активы</c:v>
                </c:pt>
                <c:pt idx="1">
                  <c:v>Ссудный портфель</c:v>
                </c:pt>
                <c:pt idx="2">
                  <c:v>Собственный капитал</c:v>
                </c:pt>
                <c:pt idx="3">
                  <c:v>Вклады клиентов*</c:v>
                </c:pt>
                <c:pt idx="4">
                  <c:v>Вклады физических лиц</c:v>
                </c:pt>
              </c:strCache>
            </c:strRef>
          </c:cat>
          <c:val>
            <c:numRef>
              <c:f>'График 5.1.1'!$F$6:$F$10</c:f>
              <c:numCache>
                <c:formatCode>General</c:formatCode>
                <c:ptCount val="5"/>
                <c:pt idx="0">
                  <c:v>79.400000000000006</c:v>
                </c:pt>
                <c:pt idx="1">
                  <c:v>79.5</c:v>
                </c:pt>
                <c:pt idx="2">
                  <c:v>75.7</c:v>
                </c:pt>
                <c:pt idx="3">
                  <c:v>72.099999999999994</c:v>
                </c:pt>
                <c:pt idx="4">
                  <c:v>64.7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DC-4B30-AE9A-9FC4746C5740}"/>
            </c:ext>
          </c:extLst>
        </c:ser>
        <c:ser>
          <c:idx val="4"/>
          <c:order val="4"/>
          <c:tx>
            <c:strRef>
              <c:f>'График 5.1.1'!$G$5</c:f>
              <c:strCache>
                <c:ptCount val="1"/>
                <c:pt idx="0">
                  <c:v>01.01.2008</c:v>
                </c:pt>
              </c:strCache>
            </c:strRef>
          </c:tx>
          <c:spPr>
            <a:solidFill>
              <a:srgbClr val="6600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5.1.1'!$B$6:$B$10</c:f>
              <c:strCache>
                <c:ptCount val="5"/>
                <c:pt idx="0">
                  <c:v>Активы</c:v>
                </c:pt>
                <c:pt idx="1">
                  <c:v>Ссудный портфель</c:v>
                </c:pt>
                <c:pt idx="2">
                  <c:v>Собственный капитал</c:v>
                </c:pt>
                <c:pt idx="3">
                  <c:v>Вклады клиентов*</c:v>
                </c:pt>
                <c:pt idx="4">
                  <c:v>Вклады физических лиц</c:v>
                </c:pt>
              </c:strCache>
            </c:strRef>
          </c:cat>
          <c:val>
            <c:numRef>
              <c:f>'График 5.1.1'!$G$6:$G$10</c:f>
              <c:numCache>
                <c:formatCode>General</c:formatCode>
                <c:ptCount val="5"/>
                <c:pt idx="0">
                  <c:v>78</c:v>
                </c:pt>
                <c:pt idx="1">
                  <c:v>79.599999999999994</c:v>
                </c:pt>
                <c:pt idx="2">
                  <c:v>74.400000000000006</c:v>
                </c:pt>
                <c:pt idx="3">
                  <c:v>68.8</c:v>
                </c:pt>
                <c:pt idx="4">
                  <c:v>66.5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DC-4B30-AE9A-9FC4746C5740}"/>
            </c:ext>
          </c:extLst>
        </c:ser>
        <c:ser>
          <c:idx val="5"/>
          <c:order val="5"/>
          <c:tx>
            <c:strRef>
              <c:f>'График 5.1.1'!$H$5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FF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5.1.1'!$B$6:$B$10</c:f>
              <c:strCache>
                <c:ptCount val="5"/>
                <c:pt idx="0">
                  <c:v>Активы</c:v>
                </c:pt>
                <c:pt idx="1">
                  <c:v>Ссудный портфель</c:v>
                </c:pt>
                <c:pt idx="2">
                  <c:v>Собственный капитал</c:v>
                </c:pt>
                <c:pt idx="3">
                  <c:v>Вклады клиентов*</c:v>
                </c:pt>
                <c:pt idx="4">
                  <c:v>Вклады физических лиц</c:v>
                </c:pt>
              </c:strCache>
            </c:strRef>
          </c:cat>
          <c:val>
            <c:numRef>
              <c:f>'График 5.1.1'!$H$6:$H$10</c:f>
              <c:numCache>
                <c:formatCode>General</c:formatCode>
                <c:ptCount val="5"/>
                <c:pt idx="0">
                  <c:v>75.900000000000006</c:v>
                </c:pt>
                <c:pt idx="1">
                  <c:v>79.3</c:v>
                </c:pt>
                <c:pt idx="2">
                  <c:v>75.2</c:v>
                </c:pt>
                <c:pt idx="3">
                  <c:v>68.900000000000006</c:v>
                </c:pt>
                <c:pt idx="4">
                  <c:v>67.5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DC-4B30-AE9A-9FC4746C5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3569519"/>
        <c:axId val="1"/>
      </c:barChart>
      <c:catAx>
        <c:axId val="11035695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69519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ysDash"/>
        </a:ln>
      </c:spPr>
    </c:plotArea>
    <c:legend>
      <c:legendPos val="r"/>
      <c:layout>
        <c:manualLayout>
          <c:xMode val="edge"/>
          <c:yMode val="edge"/>
          <c:x val="8.5616438356164379E-2"/>
          <c:y val="0.80161943319838058"/>
          <c:w val="0.82705479452054798"/>
          <c:h val="0.178137651821862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013840830449822E-2"/>
          <c:y val="3.731352348006909E-2"/>
          <c:w val="0.91176470588235292"/>
          <c:h val="0.465175259384861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462205632600488E-3"/>
                  <c:y val="0.13604245312017316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081-4880-AC08-A63397BA50A6}"/>
                </c:ext>
              </c:extLst>
            </c:dLbl>
            <c:dLbl>
              <c:idx val="1"/>
              <c:layout>
                <c:manualLayout>
                  <c:x val="6.9476609541453552E-4"/>
                  <c:y val="0.23830908013528035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081-4880-AC08-A63397BA50A6}"/>
                </c:ext>
              </c:extLst>
            </c:dLbl>
            <c:dLbl>
              <c:idx val="2"/>
              <c:layout>
                <c:manualLayout>
                  <c:x val="7.7341543379740843E-4"/>
                  <c:y val="0.14466594765568067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081-4880-AC08-A63397BA50A6}"/>
                </c:ext>
              </c:extLst>
            </c:dLbl>
            <c:dLbl>
              <c:idx val="3"/>
              <c:layout>
                <c:manualLayout>
                  <c:x val="-8.7803903404809112E-4"/>
                  <c:y val="0.19215077251104365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081-4880-AC08-A63397BA50A6}"/>
                </c:ext>
              </c:extLst>
            </c:dLbl>
            <c:dLbl>
              <c:idx val="4"/>
              <c:layout>
                <c:manualLayout>
                  <c:x val="9.3071411056315436E-4"/>
                  <c:y val="0.19483184924319463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081-4880-AC08-A63397BA50A6}"/>
                </c:ext>
              </c:extLst>
            </c:dLbl>
            <c:dLbl>
              <c:idx val="5"/>
              <c:layout>
                <c:manualLayout>
                  <c:x val="2.7394672551743996E-3"/>
                  <c:y val="0.23294692667097835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81-4880-AC08-A63397BA50A6}"/>
                </c:ext>
              </c:extLst>
            </c:dLbl>
            <c:dLbl>
              <c:idx val="6"/>
              <c:layout>
                <c:manualLayout>
                  <c:x val="1.0880127873289002E-3"/>
                  <c:y val="0.14543972049488155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081-4880-AC08-A63397BA50A6}"/>
                </c:ext>
              </c:extLst>
            </c:dLbl>
            <c:dLbl>
              <c:idx val="7"/>
              <c:layout>
                <c:manualLayout>
                  <c:x val="1.1666621257118009E-3"/>
                  <c:y val="7.7059287335620702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081-4880-AC08-A63397BA50A6}"/>
                </c:ext>
              </c:extLst>
            </c:dLbl>
            <c:dLbl>
              <c:idx val="8"/>
              <c:layout>
                <c:manualLayout>
                  <c:x val="1.245311464094646E-3"/>
                  <c:y val="0.19751292597534564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081-4880-AC08-A63397BA50A6}"/>
                </c:ext>
              </c:extLst>
            </c:dLbl>
            <c:dLbl>
              <c:idx val="9"/>
              <c:layout>
                <c:manualLayout>
                  <c:x val="1.3237791642826671E-3"/>
                  <c:y val="9.7733867192243098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081-4880-AC08-A63397BA50A6}"/>
                </c:ext>
              </c:extLst>
            </c:dLbl>
            <c:dLbl>
              <c:idx val="10"/>
              <c:layout>
                <c:manualLayout>
                  <c:x val="1.4024285026655123E-3"/>
                  <c:y val="0.17819290561974796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081-4880-AC08-A63397BA50A6}"/>
                </c:ext>
              </c:extLst>
            </c:dLbl>
            <c:dLbl>
              <c:idx val="11"/>
              <c:layout>
                <c:manualLayout>
                  <c:x val="1.4810778410483576E-3"/>
                  <c:y val="0.22567773047511094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081-4880-AC08-A63397BA50A6}"/>
                </c:ext>
              </c:extLst>
            </c:dLbl>
            <c:dLbl>
              <c:idx val="12"/>
              <c:layout>
                <c:manualLayout>
                  <c:x val="-1.7037662679708648E-4"/>
                  <c:y val="0.12454437335236837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081-4880-AC08-A63397BA50A6}"/>
                </c:ext>
              </c:extLst>
            </c:dLbl>
            <c:dLbl>
              <c:idx val="13"/>
              <c:layout>
                <c:manualLayout>
                  <c:x val="-9.1727288414241272E-5"/>
                  <c:y val="0.24099015686743136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081-4880-AC08-A63397BA50A6}"/>
                </c:ext>
              </c:extLst>
            </c:dLbl>
            <c:dLbl>
              <c:idx val="14"/>
              <c:layout>
                <c:manualLayout>
                  <c:x val="-1.3077950031396119E-5"/>
                  <c:y val="0.14159785392323687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081-4880-AC08-A63397BA50A6}"/>
                </c:ext>
              </c:extLst>
            </c:dLbl>
            <c:dLbl>
              <c:idx val="15"/>
              <c:layout>
                <c:manualLayout>
                  <c:x val="6.5571388351560111E-5"/>
                  <c:y val="0.19043723827962458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081-4880-AC08-A63397BA50A6}"/>
                </c:ext>
              </c:extLst>
            </c:dLbl>
            <c:dLbl>
              <c:idx val="16"/>
              <c:layout>
                <c:manualLayout>
                  <c:x val="1.4422072673440532E-4"/>
                  <c:y val="0.12034300972755997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081-4880-AC08-A63397BA50A6}"/>
                </c:ext>
              </c:extLst>
            </c:dLbl>
            <c:dLbl>
              <c:idx val="17"/>
              <c:layout>
                <c:manualLayout>
                  <c:x val="2.2287006511725047E-4"/>
                  <c:y val="0.1735770050475177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081-4880-AC08-A63397BA50A6}"/>
                </c:ext>
              </c:extLst>
            </c:dLbl>
            <c:dLbl>
              <c:idx val="18"/>
              <c:layout>
                <c:manualLayout>
                  <c:x val="3.015194035002067E-4"/>
                  <c:y val="0.15290242519089534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081-4880-AC08-A63397BA50A6}"/>
                </c:ext>
              </c:extLst>
            </c:dLbl>
            <c:dLbl>
              <c:idx val="19"/>
              <c:layout>
                <c:manualLayout>
                  <c:x val="3.8016874188305185E-4"/>
                  <c:y val="0.16879537708365491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081-4880-AC08-A63397BA50A6}"/>
                </c:ext>
              </c:extLst>
            </c:dLbl>
            <c:dLbl>
              <c:idx val="20"/>
              <c:layout>
                <c:manualLayout>
                  <c:x val="4.5881808026589706E-4"/>
                  <c:y val="0.1737705135476641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081-4880-AC08-A63397BA50A6}"/>
                </c:ext>
              </c:extLst>
            </c:dLbl>
            <c:dLbl>
              <c:idx val="21"/>
              <c:layout>
                <c:manualLayout>
                  <c:x val="5.3746741864874222E-4"/>
                  <c:y val="0.19912441993529414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081-4880-AC08-A63397BA50A6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5.1.2'!$B$6:$B$27</c:f>
              <c:strCache>
                <c:ptCount val="22"/>
                <c:pt idx="0">
                  <c:v>Австрия</c:v>
                </c:pt>
                <c:pt idx="1">
                  <c:v>Бельгия</c:v>
                </c:pt>
                <c:pt idx="2">
                  <c:v>Болгария</c:v>
                </c:pt>
                <c:pt idx="3">
                  <c:v>Чехия</c:v>
                </c:pt>
                <c:pt idx="4">
                  <c:v>Дания</c:v>
                </c:pt>
                <c:pt idx="5">
                  <c:v>Финляндия</c:v>
                </c:pt>
                <c:pt idx="6">
                  <c:v>Франция</c:v>
                </c:pt>
                <c:pt idx="7">
                  <c:v>Германия</c:v>
                </c:pt>
                <c:pt idx="8">
                  <c:v>Греция</c:v>
                </c:pt>
                <c:pt idx="9">
                  <c:v>Италия</c:v>
                </c:pt>
                <c:pt idx="10">
                  <c:v>Латвия</c:v>
                </c:pt>
                <c:pt idx="11">
                  <c:v>Литва</c:v>
                </c:pt>
                <c:pt idx="12">
                  <c:v>Великобритания</c:v>
                </c:pt>
                <c:pt idx="13">
                  <c:v>Нидерланды</c:v>
                </c:pt>
                <c:pt idx="14">
                  <c:v>Польша</c:v>
                </c:pt>
                <c:pt idx="15">
                  <c:v>Португалия</c:v>
                </c:pt>
                <c:pt idx="16">
                  <c:v>Испания</c:v>
                </c:pt>
                <c:pt idx="17">
                  <c:v>Швеция</c:v>
                </c:pt>
                <c:pt idx="18">
                  <c:v>Венгрия</c:v>
                </c:pt>
                <c:pt idx="19">
                  <c:v>Румыния</c:v>
                </c:pt>
                <c:pt idx="20">
                  <c:v>Евросоюз остальные в среднем</c:v>
                </c:pt>
                <c:pt idx="21">
                  <c:v>Казахстан</c:v>
                </c:pt>
              </c:strCache>
            </c:strRef>
          </c:cat>
          <c:val>
            <c:numRef>
              <c:f>'График 5.1.2'!$C$6:$C$27</c:f>
              <c:numCache>
                <c:formatCode>General</c:formatCode>
                <c:ptCount val="22"/>
                <c:pt idx="0">
                  <c:v>44</c:v>
                </c:pt>
                <c:pt idx="1">
                  <c:v>84</c:v>
                </c:pt>
                <c:pt idx="2">
                  <c:v>50</c:v>
                </c:pt>
                <c:pt idx="3">
                  <c:v>64</c:v>
                </c:pt>
                <c:pt idx="4">
                  <c:v>65</c:v>
                </c:pt>
                <c:pt idx="5">
                  <c:v>82</c:v>
                </c:pt>
                <c:pt idx="6">
                  <c:v>54</c:v>
                </c:pt>
                <c:pt idx="7">
                  <c:v>22</c:v>
                </c:pt>
                <c:pt idx="8">
                  <c:v>66</c:v>
                </c:pt>
                <c:pt idx="9">
                  <c:v>26</c:v>
                </c:pt>
                <c:pt idx="10">
                  <c:v>69</c:v>
                </c:pt>
                <c:pt idx="11">
                  <c:v>83</c:v>
                </c:pt>
                <c:pt idx="12">
                  <c:v>36</c:v>
                </c:pt>
                <c:pt idx="13">
                  <c:v>85</c:v>
                </c:pt>
                <c:pt idx="14">
                  <c:v>47</c:v>
                </c:pt>
                <c:pt idx="15">
                  <c:v>68</c:v>
                </c:pt>
                <c:pt idx="16">
                  <c:v>40</c:v>
                </c:pt>
                <c:pt idx="17">
                  <c:v>58</c:v>
                </c:pt>
                <c:pt idx="18">
                  <c:v>54</c:v>
                </c:pt>
                <c:pt idx="19">
                  <c:v>59</c:v>
                </c:pt>
                <c:pt idx="20">
                  <c:v>59</c:v>
                </c:pt>
                <c:pt idx="21">
                  <c:v>76.900000000000006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081-4880-AC08-A63397BA5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103584079"/>
        <c:axId val="1"/>
      </c:barChart>
      <c:catAx>
        <c:axId val="11035840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FFFFFF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84079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FFFFFF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73875907048218E-2"/>
          <c:y val="8.5227272727272721E-2"/>
          <c:w val="0.88206854716887362"/>
          <c:h val="0.52272727272727271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5.1.3'!$B$5</c:f>
              <c:strCache>
                <c:ptCount val="1"/>
                <c:pt idx="0">
                  <c:v>Доля иностранного капитала в уставном капитале банковской системы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5.1.3'!$C$4:$I$4</c:f>
              <c:strCache>
                <c:ptCount val="7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01.10.2007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'График 5.1.3'!$C$5:$I$5</c:f>
              <c:numCache>
                <c:formatCode>General</c:formatCode>
                <c:ptCount val="7"/>
                <c:pt idx="0">
                  <c:v>47.43</c:v>
                </c:pt>
                <c:pt idx="1">
                  <c:v>36.630000000000003</c:v>
                </c:pt>
                <c:pt idx="2">
                  <c:v>10.38</c:v>
                </c:pt>
                <c:pt idx="3">
                  <c:v>5.63</c:v>
                </c:pt>
                <c:pt idx="4">
                  <c:v>4.49</c:v>
                </c:pt>
                <c:pt idx="5" formatCode="0.0">
                  <c:v>15.4</c:v>
                </c:pt>
                <c:pt idx="6" formatCode="0.0">
                  <c:v>17.600000000000001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D2-49A4-9521-842BF2A57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567855"/>
        <c:axId val="1"/>
      </c:lineChart>
      <c:lineChart>
        <c:grouping val="standard"/>
        <c:varyColors val="0"/>
        <c:ser>
          <c:idx val="1"/>
          <c:order val="1"/>
          <c:tx>
            <c:strRef>
              <c:f>'График 5.1.3'!$B$6</c:f>
              <c:strCache>
                <c:ptCount val="1"/>
                <c:pt idx="0">
                  <c:v>Доля активов банков с иностранным участием в общих активах банков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5.1.3'!$C$4:$I$4</c:f>
              <c:strCache>
                <c:ptCount val="7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01.10.2007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'График 5.1.3'!$C$6:$I$6</c:f>
              <c:numCache>
                <c:formatCode>General</c:formatCode>
                <c:ptCount val="7"/>
                <c:pt idx="0">
                  <c:v>56.91</c:v>
                </c:pt>
                <c:pt idx="1">
                  <c:v>32.4</c:v>
                </c:pt>
                <c:pt idx="2">
                  <c:v>7.24</c:v>
                </c:pt>
                <c:pt idx="3">
                  <c:v>5.94</c:v>
                </c:pt>
                <c:pt idx="4">
                  <c:v>5.39</c:v>
                </c:pt>
                <c:pt idx="5" formatCode="0.0">
                  <c:v>15.8</c:v>
                </c:pt>
                <c:pt idx="6" formatCode="0.0">
                  <c:v>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D2-49A4-9521-842BF2A57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3567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6785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639741518578352"/>
          <c:y val="0.77272727272727271"/>
          <c:w val="0.66397415185783526"/>
          <c:h val="0.2102272727272727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827141854093718E-2"/>
          <c:y val="6.6350864444943272E-2"/>
          <c:w val="0.89285796234173298"/>
          <c:h val="0.5876790850837831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5.1.4'!$B$5:$B$15</c:f>
              <c:strCache>
                <c:ptCount val="11"/>
                <c:pt idx="0">
                  <c:v>Эстония</c:v>
                </c:pt>
                <c:pt idx="1">
                  <c:v>Чехия</c:v>
                </c:pt>
                <c:pt idx="2">
                  <c:v>Литва</c:v>
                </c:pt>
                <c:pt idx="3">
                  <c:v>Словакия</c:v>
                </c:pt>
                <c:pt idx="4">
                  <c:v>Хорватия</c:v>
                </c:pt>
                <c:pt idx="5">
                  <c:v>Болгария</c:v>
                </c:pt>
                <c:pt idx="6">
                  <c:v>Венгрия</c:v>
                </c:pt>
                <c:pt idx="7">
                  <c:v>Польша </c:v>
                </c:pt>
                <c:pt idx="8">
                  <c:v>Румыния</c:v>
                </c:pt>
                <c:pt idx="9">
                  <c:v>Финляндия</c:v>
                </c:pt>
                <c:pt idx="10">
                  <c:v>Казахстан</c:v>
                </c:pt>
              </c:strCache>
            </c:strRef>
          </c:cat>
          <c:val>
            <c:numRef>
              <c:f>'График 5.1.4'!$C$5:$C$15</c:f>
              <c:numCache>
                <c:formatCode>General</c:formatCode>
                <c:ptCount val="11"/>
                <c:pt idx="0">
                  <c:v>97</c:v>
                </c:pt>
                <c:pt idx="1">
                  <c:v>96</c:v>
                </c:pt>
                <c:pt idx="2">
                  <c:v>96</c:v>
                </c:pt>
                <c:pt idx="3">
                  <c:v>96</c:v>
                </c:pt>
                <c:pt idx="4">
                  <c:v>91</c:v>
                </c:pt>
                <c:pt idx="5">
                  <c:v>86</c:v>
                </c:pt>
                <c:pt idx="6">
                  <c:v>83</c:v>
                </c:pt>
                <c:pt idx="7">
                  <c:v>68</c:v>
                </c:pt>
                <c:pt idx="8">
                  <c:v>62</c:v>
                </c:pt>
                <c:pt idx="9">
                  <c:v>60</c:v>
                </c:pt>
                <c:pt idx="10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1-4C86-8115-42D04C58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3568687"/>
        <c:axId val="1"/>
      </c:barChart>
      <c:catAx>
        <c:axId val="11035686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68687"/>
        <c:crosses val="autoZero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48387096774197E-2"/>
          <c:y val="6.4516274203165955E-2"/>
          <c:w val="0.83870967741935487"/>
          <c:h val="0.562213246627589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5.2.1'!$B$5</c:f>
              <c:strCache>
                <c:ptCount val="1"/>
                <c:pt idx="0">
                  <c:v>Ссудный портфель, млрд. тенге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5.2.1'!$C$4:$P$4</c:f>
              <c:strCache>
                <c:ptCount val="14"/>
                <c:pt idx="0">
                  <c:v>01.01.2004</c:v>
                </c:pt>
                <c:pt idx="1">
                  <c:v> 01.01.05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  <c:pt idx="13">
                  <c:v>01.10.2008</c:v>
                </c:pt>
              </c:strCache>
            </c:strRef>
          </c:cat>
          <c:val>
            <c:numRef>
              <c:f>'График 5.2.1'!$C$5:$P$5</c:f>
              <c:numCache>
                <c:formatCode>#\ ##0.0</c:formatCode>
                <c:ptCount val="14"/>
                <c:pt idx="0">
                  <c:v>1086.5999999999999</c:v>
                </c:pt>
                <c:pt idx="1">
                  <c:v>1812.9</c:v>
                </c:pt>
                <c:pt idx="2">
                  <c:v>3062</c:v>
                </c:pt>
                <c:pt idx="3">
                  <c:v>5991.8</c:v>
                </c:pt>
                <c:pt idx="4">
                  <c:v>8868.3059379999995</c:v>
                </c:pt>
                <c:pt idx="5">
                  <c:v>8838.7000000000007</c:v>
                </c:pt>
                <c:pt idx="6">
                  <c:v>8834.9</c:v>
                </c:pt>
                <c:pt idx="7">
                  <c:v>8861.5</c:v>
                </c:pt>
                <c:pt idx="8">
                  <c:v>8856.2000000000007</c:v>
                </c:pt>
                <c:pt idx="9">
                  <c:v>8848.1</c:v>
                </c:pt>
                <c:pt idx="10">
                  <c:v>8936.4</c:v>
                </c:pt>
                <c:pt idx="11">
                  <c:v>8955.4</c:v>
                </c:pt>
                <c:pt idx="12">
                  <c:v>9041.3911680000001</c:v>
                </c:pt>
                <c:pt idx="13">
                  <c:v>9094.0057870000001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20-40D1-A7D5-24266D07A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3569935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5.2.1'!$B$6</c:f>
              <c:strCache>
                <c:ptCount val="1"/>
                <c:pt idx="0">
                  <c:v>Прирост, в % к предыдщему периоду (правая шкала)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'График 5.2.1'!$C$4:$P$4</c:f>
              <c:strCache>
                <c:ptCount val="14"/>
                <c:pt idx="0">
                  <c:v>01.01.2004</c:v>
                </c:pt>
                <c:pt idx="1">
                  <c:v> 01.01.05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  <c:pt idx="13">
                  <c:v>01.10.2008</c:v>
                </c:pt>
              </c:strCache>
            </c:strRef>
          </c:cat>
          <c:val>
            <c:numRef>
              <c:f>'График 5.2.1'!$C$6:$P$6</c:f>
              <c:numCache>
                <c:formatCode>#\ ##0.0</c:formatCode>
                <c:ptCount val="14"/>
                <c:pt idx="0">
                  <c:v>51.463618622804574</c:v>
                </c:pt>
                <c:pt idx="1">
                  <c:v>66.841524019878563</c:v>
                </c:pt>
                <c:pt idx="2">
                  <c:v>68.900656406861913</c:v>
                </c:pt>
                <c:pt idx="3">
                  <c:v>95.682560418027435</c:v>
                </c:pt>
                <c:pt idx="4">
                  <c:v>48.007375713475057</c:v>
                </c:pt>
                <c:pt idx="5">
                  <c:v>-0.33383983600677736</c:v>
                </c:pt>
                <c:pt idx="6">
                  <c:v>-0.3766890568903114</c:v>
                </c:pt>
                <c:pt idx="7">
                  <c:v>-7.6744510705661906E-2</c:v>
                </c:pt>
                <c:pt idx="8">
                  <c:v>-0.13650789772741145</c:v>
                </c:pt>
                <c:pt idx="9">
                  <c:v>-0.22784439487386621</c:v>
                </c:pt>
                <c:pt idx="10">
                  <c:v>0.76783618513003304</c:v>
                </c:pt>
                <c:pt idx="11">
                  <c:v>0.98208228954763666</c:v>
                </c:pt>
                <c:pt idx="12">
                  <c:v>1.9517282241960476</c:v>
                </c:pt>
                <c:pt idx="13">
                  <c:v>2.5450164955732379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E20-40D1-A7D5-24266D07A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3569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6993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"/>
          <c:min val="-5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3.5483870967741936E-2"/>
          <c:y val="0.9124423963133641"/>
          <c:w val="0.92903225806451617"/>
          <c:h val="7.373271889400921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31726037598534"/>
          <c:y val="4.8442988421463461E-2"/>
          <c:w val="0.77816357012596316"/>
          <c:h val="0.359862199702299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5.2.2'!$B$5</c:f>
              <c:strCache>
                <c:ptCount val="1"/>
                <c:pt idx="0">
                  <c:v>Ипотечные займы под залог недвижимости</c:v>
                </c:pt>
              </c:strCache>
            </c:strRef>
          </c:tx>
          <c:spPr>
            <a:solidFill>
              <a:srgbClr val="FF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5.2.2'!$C$4:$O$4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'График 5.2.2'!$C$5:$O$5</c:f>
              <c:numCache>
                <c:formatCode>#\ ##0.0</c:formatCode>
                <c:ptCount val="13"/>
                <c:pt idx="0">
                  <c:v>3307.6</c:v>
                </c:pt>
                <c:pt idx="1">
                  <c:v>3333.2125019999999</c:v>
                </c:pt>
                <c:pt idx="2">
                  <c:v>3292.1470650000001</c:v>
                </c:pt>
                <c:pt idx="3">
                  <c:v>3356.9</c:v>
                </c:pt>
                <c:pt idx="4">
                  <c:v>3301.8825099999999</c:v>
                </c:pt>
                <c:pt idx="5">
                  <c:v>3406.8779749999999</c:v>
                </c:pt>
                <c:pt idx="6">
                  <c:v>3486.5</c:v>
                </c:pt>
                <c:pt idx="7">
                  <c:v>3435.9</c:v>
                </c:pt>
                <c:pt idx="8">
                  <c:v>3422</c:v>
                </c:pt>
                <c:pt idx="9">
                  <c:v>3309.1</c:v>
                </c:pt>
                <c:pt idx="10">
                  <c:v>3269.3</c:v>
                </c:pt>
                <c:pt idx="11">
                  <c:v>3254.9</c:v>
                </c:pt>
                <c:pt idx="12">
                  <c:v>3233.8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4E-45D6-B097-62B2F45082F9}"/>
            </c:ext>
          </c:extLst>
        </c:ser>
        <c:ser>
          <c:idx val="1"/>
          <c:order val="1"/>
          <c:tx>
            <c:strRef>
              <c:f>'График 5.2.2'!$B$6</c:f>
              <c:strCache>
                <c:ptCount val="1"/>
                <c:pt idx="0">
                  <c:v>Займы, выданные субъектам малого предпринимательства</c:v>
                </c:pt>
              </c:strCache>
            </c:strRef>
          </c:tx>
          <c:spPr>
            <a:solidFill>
              <a:srgbClr val="80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5.2.2'!$C$4:$O$4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'График 5.2.2'!$C$6:$O$6</c:f>
              <c:numCache>
                <c:formatCode>#\ ##0.0</c:formatCode>
                <c:ptCount val="13"/>
                <c:pt idx="0">
                  <c:v>1533.1</c:v>
                </c:pt>
                <c:pt idx="1">
                  <c:v>1569.6330680000001</c:v>
                </c:pt>
                <c:pt idx="2">
                  <c:v>1465.76856</c:v>
                </c:pt>
                <c:pt idx="3">
                  <c:v>1348.157432</c:v>
                </c:pt>
                <c:pt idx="4">
                  <c:v>1216.2</c:v>
                </c:pt>
                <c:pt idx="5">
                  <c:v>1159.4000000000001</c:v>
                </c:pt>
                <c:pt idx="6">
                  <c:v>1162.9301370000001</c:v>
                </c:pt>
                <c:pt idx="7">
                  <c:v>1170.9959449999999</c:v>
                </c:pt>
                <c:pt idx="8">
                  <c:v>1151.5118520000001</c:v>
                </c:pt>
                <c:pt idx="9">
                  <c:v>1147.6562280000001</c:v>
                </c:pt>
                <c:pt idx="10">
                  <c:v>1149.661265</c:v>
                </c:pt>
                <c:pt idx="11">
                  <c:v>1158.3</c:v>
                </c:pt>
                <c:pt idx="12">
                  <c:v>1150.8214760000001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4E-45D6-B097-62B2F45082F9}"/>
            </c:ext>
          </c:extLst>
        </c:ser>
        <c:ser>
          <c:idx val="2"/>
          <c:order val="2"/>
          <c:tx>
            <c:strRef>
              <c:f>'График 5.2.2'!$B$7</c:f>
              <c:strCache>
                <c:ptCount val="1"/>
                <c:pt idx="0">
                  <c:v>Строительство </c:v>
                </c:pt>
              </c:strCache>
            </c:strRef>
          </c:tx>
          <c:spPr>
            <a:pattFill prst="pct10">
              <a:fgClr>
                <a:srgbClr val="000000"/>
              </a:fgClr>
              <a:bgClr>
                <a:srgbClr val="FFFFFF"/>
              </a:bgClr>
            </a:patt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5.2.2'!$C$4:$O$4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'График 5.2.2'!$C$7:$O$7</c:f>
              <c:numCache>
                <c:formatCode>#\ ##0.0</c:formatCode>
                <c:ptCount val="13"/>
                <c:pt idx="0">
                  <c:v>1628.8</c:v>
                </c:pt>
                <c:pt idx="1">
                  <c:v>1694.20218</c:v>
                </c:pt>
                <c:pt idx="2">
                  <c:v>1700.152004</c:v>
                </c:pt>
                <c:pt idx="3">
                  <c:v>1721.1</c:v>
                </c:pt>
                <c:pt idx="4">
                  <c:v>1725</c:v>
                </c:pt>
                <c:pt idx="5">
                  <c:v>1736.8</c:v>
                </c:pt>
                <c:pt idx="6">
                  <c:v>1769.6</c:v>
                </c:pt>
                <c:pt idx="7">
                  <c:v>1821.6</c:v>
                </c:pt>
                <c:pt idx="8">
                  <c:v>1835</c:v>
                </c:pt>
                <c:pt idx="9">
                  <c:v>1874.1</c:v>
                </c:pt>
                <c:pt idx="10">
                  <c:v>1890.6</c:v>
                </c:pt>
                <c:pt idx="11">
                  <c:v>1860.6</c:v>
                </c:pt>
                <c:pt idx="12">
                  <c:v>1852.531516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4E-45D6-B097-62B2F4508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05781823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5.2.2'!$B$11</c:f>
              <c:strCache>
                <c:ptCount val="1"/>
                <c:pt idx="0">
                  <c:v>Ипотечные займы под залог недвижимости (изм. в %)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5.2.2'!$C$4:$O$4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'График 5.2.2'!$C$11:$O$11</c:f>
              <c:numCache>
                <c:formatCode>0.0</c:formatCode>
                <c:ptCount val="13"/>
                <c:pt idx="1">
                  <c:v>0.77435306566695505</c:v>
                </c:pt>
                <c:pt idx="2">
                  <c:v>-1.2320077695424314</c:v>
                </c:pt>
                <c:pt idx="3">
                  <c:v>1.9668907166515037</c:v>
                </c:pt>
                <c:pt idx="4">
                  <c:v>-1.6389374124936795</c:v>
                </c:pt>
                <c:pt idx="5">
                  <c:v>3.1798667784820767</c:v>
                </c:pt>
                <c:pt idx="6">
                  <c:v>2.3370964732013944</c:v>
                </c:pt>
                <c:pt idx="7">
                  <c:v>-1.4513122042162596</c:v>
                </c:pt>
                <c:pt idx="8">
                  <c:v>-0.40455193690154267</c:v>
                </c:pt>
                <c:pt idx="9">
                  <c:v>-3.2992402104032759</c:v>
                </c:pt>
                <c:pt idx="10">
                  <c:v>-1.2027439485056246</c:v>
                </c:pt>
                <c:pt idx="11">
                  <c:v>-0.4404612608203573</c:v>
                </c:pt>
                <c:pt idx="12">
                  <c:v>-0.64825340256229325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4E-45D6-B097-62B2F45082F9}"/>
            </c:ext>
          </c:extLst>
        </c:ser>
        <c:ser>
          <c:idx val="4"/>
          <c:order val="4"/>
          <c:tx>
            <c:strRef>
              <c:f>'График 5.2.2'!$B$12</c:f>
              <c:strCache>
                <c:ptCount val="1"/>
                <c:pt idx="0">
                  <c:v>Займы, выданные субъектам малого предпринимательства (изм. в %)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5.2.2'!$C$4:$O$4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'График 5.2.2'!$C$12:$O$12</c:f>
              <c:numCache>
                <c:formatCode>0.0</c:formatCode>
                <c:ptCount val="13"/>
                <c:pt idx="1">
                  <c:v>2.3829540147413786</c:v>
                </c:pt>
                <c:pt idx="2">
                  <c:v>-6.617120275908972</c:v>
                </c:pt>
                <c:pt idx="3">
                  <c:v>-8.0238539159279032</c:v>
                </c:pt>
                <c:pt idx="4">
                  <c:v>-9.787983871011285</c:v>
                </c:pt>
                <c:pt idx="5">
                  <c:v>-4.6702844926821196</c:v>
                </c:pt>
                <c:pt idx="6">
                  <c:v>0.30447964464377364</c:v>
                </c:pt>
                <c:pt idx="7">
                  <c:v>0.69357631584019419</c:v>
                </c:pt>
                <c:pt idx="8">
                  <c:v>-1.6638907319187823</c:v>
                </c:pt>
                <c:pt idx="9">
                  <c:v>-0.33483146467866431</c:v>
                </c:pt>
                <c:pt idx="10">
                  <c:v>0.17470710750151497</c:v>
                </c:pt>
                <c:pt idx="11">
                  <c:v>0.75141567894783101</c:v>
                </c:pt>
                <c:pt idx="12">
                  <c:v>-0.64564655097987256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4E-45D6-B097-62B2F45082F9}"/>
            </c:ext>
          </c:extLst>
        </c:ser>
        <c:ser>
          <c:idx val="5"/>
          <c:order val="5"/>
          <c:tx>
            <c:strRef>
              <c:f>'График 5.2.2'!$B$13</c:f>
              <c:strCache>
                <c:ptCount val="1"/>
                <c:pt idx="0">
                  <c:v>Строительство (изм. в %)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5.2.2'!$C$4:$O$4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'График 5.2.2'!$C$13:$O$13</c:f>
              <c:numCache>
                <c:formatCode>0.0</c:formatCode>
                <c:ptCount val="13"/>
                <c:pt idx="1">
                  <c:v>4.0153597740667957</c:v>
                </c:pt>
                <c:pt idx="2">
                  <c:v>0.35118736537100848</c:v>
                </c:pt>
                <c:pt idx="3">
                  <c:v>1.2321248894636927</c:v>
                </c:pt>
                <c:pt idx="4">
                  <c:v>0.2265992679100659</c:v>
                </c:pt>
                <c:pt idx="5">
                  <c:v>0.68405797101449561</c:v>
                </c:pt>
                <c:pt idx="6">
                  <c:v>1.8885306310455929</c:v>
                </c:pt>
                <c:pt idx="7">
                  <c:v>2.9385171790235143</c:v>
                </c:pt>
                <c:pt idx="8">
                  <c:v>0.73561703996487537</c:v>
                </c:pt>
                <c:pt idx="9">
                  <c:v>2.1307901907356985</c:v>
                </c:pt>
                <c:pt idx="10">
                  <c:v>0.88042260284937335</c:v>
                </c:pt>
                <c:pt idx="11">
                  <c:v>-1.5867978419549345</c:v>
                </c:pt>
                <c:pt idx="12">
                  <c:v>-0.4336495754057812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4E-45D6-B097-62B2F4508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5781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2.5996533795493933E-2"/>
              <c:y val="0.114187214487462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781823"/>
        <c:crosses val="autoZero"/>
        <c:crossBetween val="between"/>
        <c:majorUnit val="1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4454145571491599"/>
              <c:y val="0.204152612411337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5597920277296359"/>
          <c:y val="0.67128027681660896"/>
          <c:w val="0.71923743500866555"/>
          <c:h val="0.318339100346020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74393731628733E-2"/>
          <c:y val="5.7142857142857141E-2"/>
          <c:w val="0.88969337146580751"/>
          <c:h val="0.697959183673469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5.2.3'!$B$5</c:f>
              <c:strCache>
                <c:ptCount val="1"/>
                <c:pt idx="0">
                  <c:v>Стандартные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5.2.3'!$C$4:$I$4</c:f>
              <c:strCache>
                <c:ptCount val="7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01.01.2008</c:v>
                </c:pt>
                <c:pt idx="4">
                  <c:v>01.04.2008</c:v>
                </c:pt>
                <c:pt idx="5">
                  <c:v>01.07.2008</c:v>
                </c:pt>
                <c:pt idx="6">
                  <c:v>01.10.2008</c:v>
                </c:pt>
              </c:strCache>
            </c:strRef>
          </c:cat>
          <c:val>
            <c:numRef>
              <c:f>'График 5.2.3'!$C$5:$I$5</c:f>
              <c:numCache>
                <c:formatCode>#\ ##0.0</c:formatCode>
                <c:ptCount val="7"/>
                <c:pt idx="0">
                  <c:v>58.168018315331274</c:v>
                </c:pt>
                <c:pt idx="1">
                  <c:v>58.48631297444765</c:v>
                </c:pt>
                <c:pt idx="2">
                  <c:v>52.645130628425527</c:v>
                </c:pt>
                <c:pt idx="3">
                  <c:v>39.700000000000003</c:v>
                </c:pt>
                <c:pt idx="4">
                  <c:v>42.855047113919767</c:v>
                </c:pt>
                <c:pt idx="5">
                  <c:v>40.536457633946561</c:v>
                </c:pt>
                <c:pt idx="6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C0-402F-AEE1-D8C4D1208D7D}"/>
            </c:ext>
          </c:extLst>
        </c:ser>
        <c:ser>
          <c:idx val="1"/>
          <c:order val="1"/>
          <c:tx>
            <c:strRef>
              <c:f>'График 5.2.3'!$B$6</c:f>
              <c:strCache>
                <c:ptCount val="1"/>
                <c:pt idx="0">
                  <c:v>Сомнительные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5.2.3'!$C$4:$I$4</c:f>
              <c:strCache>
                <c:ptCount val="7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01.01.2008</c:v>
                </c:pt>
                <c:pt idx="4">
                  <c:v>01.04.2008</c:v>
                </c:pt>
                <c:pt idx="5">
                  <c:v>01.07.2008</c:v>
                </c:pt>
                <c:pt idx="6">
                  <c:v>01.10.2008</c:v>
                </c:pt>
              </c:strCache>
            </c:strRef>
          </c:cat>
          <c:val>
            <c:numRef>
              <c:f>'График 5.2.3'!$C$6:$I$6</c:f>
              <c:numCache>
                <c:formatCode>#\ ##0.0</c:formatCode>
                <c:ptCount val="7"/>
                <c:pt idx="0">
                  <c:v>39.594318972625231</c:v>
                </c:pt>
                <c:pt idx="1">
                  <c:v>39.166820573762287</c:v>
                </c:pt>
                <c:pt idx="2">
                  <c:v>45.786244518341277</c:v>
                </c:pt>
                <c:pt idx="3">
                  <c:v>58.8</c:v>
                </c:pt>
                <c:pt idx="4">
                  <c:v>55.014388083281617</c:v>
                </c:pt>
                <c:pt idx="5">
                  <c:v>56.805872610894767</c:v>
                </c:pt>
                <c:pt idx="6">
                  <c:v>52.7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C0-402F-AEE1-D8C4D1208D7D}"/>
            </c:ext>
          </c:extLst>
        </c:ser>
        <c:ser>
          <c:idx val="2"/>
          <c:order val="2"/>
          <c:tx>
            <c:strRef>
              <c:f>'График 5.2.3'!$B$7</c:f>
              <c:strCache>
                <c:ptCount val="1"/>
                <c:pt idx="0">
                  <c:v>Безнадежные</c:v>
                </c:pt>
              </c:strCache>
            </c:strRef>
          </c:tx>
          <c:spPr>
            <a:solidFill>
              <a:srgbClr val="0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5.2.3'!$C$4:$I$4</c:f>
              <c:strCache>
                <c:ptCount val="7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01.01.2008</c:v>
                </c:pt>
                <c:pt idx="4">
                  <c:v>01.04.2008</c:v>
                </c:pt>
                <c:pt idx="5">
                  <c:v>01.07.2008</c:v>
                </c:pt>
                <c:pt idx="6">
                  <c:v>01.10.2008</c:v>
                </c:pt>
              </c:strCache>
            </c:strRef>
          </c:cat>
          <c:val>
            <c:numRef>
              <c:f>'График 5.2.3'!$C$7:$I$7</c:f>
              <c:numCache>
                <c:formatCode>#\ ##0.0</c:formatCode>
                <c:ptCount val="7"/>
                <c:pt idx="0">
                  <c:v>2.2376627120434915</c:v>
                </c:pt>
                <c:pt idx="1">
                  <c:v>2.3468664517900604</c:v>
                </c:pt>
                <c:pt idx="2">
                  <c:v>1.5686248532331939</c:v>
                </c:pt>
                <c:pt idx="3">
                  <c:v>1.5</c:v>
                </c:pt>
                <c:pt idx="4" formatCode="@">
                  <c:v>0</c:v>
                </c:pt>
                <c:pt idx="5" formatCode="@">
                  <c:v>0</c:v>
                </c:pt>
                <c:pt idx="6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C0-402F-AEE1-D8C4D1208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5778911"/>
        <c:axId val="1"/>
      </c:barChart>
      <c:catAx>
        <c:axId val="11057789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778911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497287522603979"/>
          <c:y val="0.87755102040816324"/>
          <c:w val="0.47739602169981915"/>
          <c:h val="8.16326530612244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2346398041026994"/>
          <c:y val="3.879310344827586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2011189566588423"/>
          <c:y val="0.31034548075810031"/>
          <c:w val="0.33240268800558659"/>
          <c:h val="0.51293211403074912"/>
        </c:manualLayout>
      </c:layout>
      <c:pieChart>
        <c:varyColors val="1"/>
        <c:ser>
          <c:idx val="0"/>
          <c:order val="0"/>
          <c:tx>
            <c:strRef>
              <c:f>'График 5.2.4'!$B$4</c:f>
              <c:strCache>
                <c:ptCount val="1"/>
                <c:pt idx="0">
                  <c:v>По состоянию на 1 октября 2007 года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E0-4F53-8271-BDBC5E3FB4B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2E0-4F53-8271-BDBC5E3FB4B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2E0-4F53-8271-BDBC5E3FB4B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2E0-4F53-8271-BDBC5E3FB4B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2E0-4F53-8271-BDBC5E3FB4B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2E0-4F53-8271-BDBC5E3FB4B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2E0-4F53-8271-BDBC5E3FB4BB}"/>
              </c:ext>
            </c:extLst>
          </c:dPt>
          <c:dLbls>
            <c:dLbl>
              <c:idx val="0"/>
              <c:layout>
                <c:manualLayout>
                  <c:x val="-2.9323604546243779E-2"/>
                  <c:y val="-0.12173251720829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2E0-4F53-8271-BDBC5E3FB4BB}"/>
                </c:ext>
              </c:extLst>
            </c:dLbl>
            <c:dLbl>
              <c:idx val="1"/>
              <c:layout>
                <c:manualLayout>
                  <c:x val="1.0201120776313414E-2"/>
                  <c:y val="1.54604616980673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2E0-4F53-8271-BDBC5E3FB4BB}"/>
                </c:ext>
              </c:extLst>
            </c:dLbl>
            <c:dLbl>
              <c:idx val="2"/>
              <c:layout>
                <c:manualLayout>
                  <c:x val="-4.3737229624072949E-2"/>
                  <c:y val="9.336852390722895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2E0-4F53-8271-BDBC5E3FB4BB}"/>
                </c:ext>
              </c:extLst>
            </c:dLbl>
            <c:dLbl>
              <c:idx val="3"/>
              <c:layout>
                <c:manualLayout>
                  <c:x val="-8.2222224729837826E-2"/>
                  <c:y val="3.385251289880436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2E0-4F53-8271-BDBC5E3FB4BB}"/>
                </c:ext>
              </c:extLst>
            </c:dLbl>
            <c:dLbl>
              <c:idx val="4"/>
              <c:layout>
                <c:manualLayout>
                  <c:x val="-7.086830493632465E-2"/>
                  <c:y val="-3.732436198975661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2E0-4F53-8271-BDBC5E3FB4BB}"/>
                </c:ext>
              </c:extLst>
            </c:dLbl>
            <c:dLbl>
              <c:idx val="5"/>
              <c:layout>
                <c:manualLayout>
                  <c:x val="1.4577965428722319E-3"/>
                  <c:y val="-5.43534157279866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2E0-4F53-8271-BDBC5E3FB4BB}"/>
                </c:ext>
              </c:extLst>
            </c:dLbl>
            <c:dLbl>
              <c:idx val="6"/>
              <c:layout>
                <c:manualLayout>
                  <c:x val="0.10533485005564575"/>
                  <c:y val="-2.757446727943732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2E0-4F53-8271-BDBC5E3FB4B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5.2.4'!$B$6:$B$12</c:f>
              <c:strCache>
                <c:ptCount val="7"/>
                <c:pt idx="0">
                  <c:v>Стандартные</c:v>
                </c:pt>
                <c:pt idx="1">
                  <c:v>сомнительные 1 категории</c:v>
                </c:pt>
                <c:pt idx="2">
                  <c:v>сомнительные 2 категории</c:v>
                </c:pt>
                <c:pt idx="3">
                  <c:v>сомнительные 3 категории</c:v>
                </c:pt>
                <c:pt idx="4">
                  <c:v>сомнительные 4 категории</c:v>
                </c:pt>
                <c:pt idx="5">
                  <c:v>сомнительные 5 категории</c:v>
                </c:pt>
                <c:pt idx="6">
                  <c:v>Безнадежные</c:v>
                </c:pt>
              </c:strCache>
            </c:strRef>
          </c:cat>
          <c:val>
            <c:numRef>
              <c:f>'График 5.2.4'!$C$6:$C$12</c:f>
              <c:numCache>
                <c:formatCode>#\ ##0.0</c:formatCode>
                <c:ptCount val="7"/>
                <c:pt idx="0">
                  <c:v>40.299999999999997</c:v>
                </c:pt>
                <c:pt idx="1">
                  <c:v>45.9</c:v>
                </c:pt>
                <c:pt idx="2">
                  <c:v>6.6</c:v>
                </c:pt>
                <c:pt idx="3">
                  <c:v>4.8</c:v>
                </c:pt>
                <c:pt idx="4">
                  <c:v>0.7</c:v>
                </c:pt>
                <c:pt idx="5">
                  <c:v>0.5</c:v>
                </c:pt>
                <c:pt idx="6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2E0-4F53-8271-BDBC5E3FB4B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3910702502969243"/>
          <c:y val="0.23275907321929584"/>
          <c:w val="0.44692796082053987"/>
          <c:h val="0.577587564485473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781954887218044"/>
          <c:y val="3.879310344827586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7443609022556392"/>
          <c:y val="0.31034548075810031"/>
          <c:w val="0.45112781954887216"/>
          <c:h val="0.51724246793016726"/>
        </c:manualLayout>
      </c:layout>
      <c:pieChart>
        <c:varyColors val="1"/>
        <c:ser>
          <c:idx val="0"/>
          <c:order val="0"/>
          <c:tx>
            <c:strRef>
              <c:f>'График 5.2.4'!$F$4</c:f>
              <c:strCache>
                <c:ptCount val="1"/>
                <c:pt idx="0">
                  <c:v>По состоянию на 1 октября 2008 года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AC-45A9-AE8F-040A98C20344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2AC-45A9-AE8F-040A98C2034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2AC-45A9-AE8F-040A98C2034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2AC-45A9-AE8F-040A98C20344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2AC-45A9-AE8F-040A98C20344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2AC-45A9-AE8F-040A98C20344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2AC-45A9-AE8F-040A98C20344}"/>
              </c:ext>
            </c:extLst>
          </c:dPt>
          <c:dLbls>
            <c:dLbl>
              <c:idx val="0"/>
              <c:layout>
                <c:manualLayout>
                  <c:x val="3.6514119945533129E-2"/>
                  <c:y val="-1.99248235247501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2AC-45A9-AE8F-040A98C20344}"/>
                </c:ext>
              </c:extLst>
            </c:dLbl>
            <c:dLbl>
              <c:idx val="1"/>
              <c:layout>
                <c:manualLayout>
                  <c:x val="2.1829376591084013E-2"/>
                  <c:y val="1.89767167963903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2AC-45A9-AE8F-040A98C20344}"/>
                </c:ext>
              </c:extLst>
            </c:dLbl>
            <c:dLbl>
              <c:idx val="2"/>
              <c:layout>
                <c:manualLayout>
                  <c:x val="1.1264381426005785E-3"/>
                  <c:y val="7.43662530367553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2AC-45A9-AE8F-040A98C20344}"/>
                </c:ext>
              </c:extLst>
            </c:dLbl>
            <c:dLbl>
              <c:idx val="3"/>
              <c:layout>
                <c:manualLayout>
                  <c:x val="-4.6839539794367828E-2"/>
                  <c:y val="4.969849037755746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2AC-45A9-AE8F-040A98C20344}"/>
                </c:ext>
              </c:extLst>
            </c:dLbl>
            <c:dLbl>
              <c:idx val="4"/>
              <c:layout>
                <c:manualLayout>
                  <c:x val="-5.4639354291239908E-2"/>
                  <c:y val="-1.7278449391602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2AC-45A9-AE8F-040A98C20344}"/>
                </c:ext>
              </c:extLst>
            </c:dLbl>
            <c:dLbl>
              <c:idx val="5"/>
              <c:layout>
                <c:manualLayout>
                  <c:x val="3.0411856412685255E-2"/>
                  <c:y val="-7.60762232855945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2AC-45A9-AE8F-040A98C20344}"/>
                </c:ext>
              </c:extLst>
            </c:dLbl>
            <c:dLbl>
              <c:idx val="6"/>
              <c:layout>
                <c:manualLayout>
                  <c:x val="0.15204783612574752"/>
                  <c:y val="-2.44329974419253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2AC-45A9-AE8F-040A98C2034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5.2.4'!$B$6:$B$12</c:f>
              <c:strCache>
                <c:ptCount val="7"/>
                <c:pt idx="0">
                  <c:v>Стандартные</c:v>
                </c:pt>
                <c:pt idx="1">
                  <c:v>сомнительные 1 категории</c:v>
                </c:pt>
                <c:pt idx="2">
                  <c:v>сомнительные 2 категории</c:v>
                </c:pt>
                <c:pt idx="3">
                  <c:v>сомнительные 3 категории</c:v>
                </c:pt>
                <c:pt idx="4">
                  <c:v>сомнительные 4 категории</c:v>
                </c:pt>
                <c:pt idx="5">
                  <c:v>сомнительные 5 категории</c:v>
                </c:pt>
                <c:pt idx="6">
                  <c:v>Безнадежные</c:v>
                </c:pt>
              </c:strCache>
            </c:strRef>
          </c:cat>
          <c:val>
            <c:numRef>
              <c:f>'График 5.2.4'!$G$6:$G$12</c:f>
              <c:numCache>
                <c:formatCode>#\ ##0.0</c:formatCode>
                <c:ptCount val="7"/>
                <c:pt idx="0">
                  <c:v>44</c:v>
                </c:pt>
                <c:pt idx="1">
                  <c:v>31.9</c:v>
                </c:pt>
                <c:pt idx="2">
                  <c:v>4.5999999999999996</c:v>
                </c:pt>
                <c:pt idx="3">
                  <c:v>12.5</c:v>
                </c:pt>
                <c:pt idx="4">
                  <c:v>1.6</c:v>
                </c:pt>
                <c:pt idx="5">
                  <c:v>2.1</c:v>
                </c:pt>
                <c:pt idx="6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2AC-45A9-AE8F-040A98C2034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5791010708324"/>
          <c:y val="6.2222492285122763E-2"/>
          <c:w val="0.83492920497673651"/>
          <c:h val="0.484446547077027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 1_График 2'!$B$5</c:f>
              <c:strCache>
                <c:ptCount val="1"/>
                <c:pt idx="0">
                  <c:v>Доля в долгосрочных ценных бумагах США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1_График 2'!$C$4:$E$4</c:f>
              <c:strCache>
                <c:ptCount val="3"/>
                <c:pt idx="0">
                  <c:v>1-ое полугодие 2005</c:v>
                </c:pt>
                <c:pt idx="1">
                  <c:v>1-ое полугодие 2006</c:v>
                </c:pt>
                <c:pt idx="2">
                  <c:v>1-ое полугодие 2007</c:v>
                </c:pt>
              </c:strCache>
            </c:strRef>
          </c:cat>
          <c:val>
            <c:numRef>
              <c:f>'Бокс 1_График 2'!$C$5:$E$5</c:f>
              <c:numCache>
                <c:formatCode>General</c:formatCode>
                <c:ptCount val="3"/>
                <c:pt idx="0">
                  <c:v>26.2</c:v>
                </c:pt>
                <c:pt idx="1">
                  <c:v>27.9</c:v>
                </c:pt>
                <c:pt idx="2">
                  <c:v>28.1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AE-4CE1-AC9C-6005777C14F5}"/>
            </c:ext>
          </c:extLst>
        </c:ser>
        <c:ser>
          <c:idx val="1"/>
          <c:order val="1"/>
          <c:tx>
            <c:strRef>
              <c:f>'Бокс 1_График 2'!$B$6</c:f>
              <c:strCache>
                <c:ptCount val="1"/>
                <c:pt idx="0">
                  <c:v>Доля в долевых инструментах США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1_График 2'!$C$4:$E$4</c:f>
              <c:strCache>
                <c:ptCount val="3"/>
                <c:pt idx="0">
                  <c:v>1-ое полугодие 2005</c:v>
                </c:pt>
                <c:pt idx="1">
                  <c:v>1-ое полугодие 2006</c:v>
                </c:pt>
                <c:pt idx="2">
                  <c:v>1-ое полугодие 2007</c:v>
                </c:pt>
              </c:strCache>
            </c:strRef>
          </c:cat>
          <c:val>
            <c:numRef>
              <c:f>'Бокс 1_График 2'!$C$6:$E$6</c:f>
              <c:numCache>
                <c:formatCode>General</c:formatCode>
                <c:ptCount val="3"/>
                <c:pt idx="0">
                  <c:v>8.3000000000000007</c:v>
                </c:pt>
                <c:pt idx="1">
                  <c:v>8.8000000000000007</c:v>
                </c:pt>
                <c:pt idx="2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AE-4CE1-AC9C-6005777C14F5}"/>
            </c:ext>
          </c:extLst>
        </c:ser>
        <c:ser>
          <c:idx val="2"/>
          <c:order val="2"/>
          <c:tx>
            <c:strRef>
              <c:f>'Бокс 1_График 2'!$B$7</c:f>
              <c:strCache>
                <c:ptCount val="1"/>
                <c:pt idx="0">
                  <c:v>Доля в казначейских  обязательствах США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1_График 2'!$C$4:$E$4</c:f>
              <c:strCache>
                <c:ptCount val="3"/>
                <c:pt idx="0">
                  <c:v>1-ое полугодие 2005</c:v>
                </c:pt>
                <c:pt idx="1">
                  <c:v>1-ое полугодие 2006</c:v>
                </c:pt>
                <c:pt idx="2">
                  <c:v>1-ое полугодие 2007</c:v>
                </c:pt>
              </c:strCache>
            </c:strRef>
          </c:cat>
          <c:val>
            <c:numRef>
              <c:f>'Бокс 1_График 2'!$C$7:$E$7</c:f>
              <c:numCache>
                <c:formatCode>General</c:formatCode>
                <c:ptCount val="3"/>
                <c:pt idx="0">
                  <c:v>67.5</c:v>
                </c:pt>
                <c:pt idx="1">
                  <c:v>70.2</c:v>
                </c:pt>
                <c:pt idx="2">
                  <c:v>73.900000000000006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AE-4CE1-AC9C-6005777C14F5}"/>
            </c:ext>
          </c:extLst>
        </c:ser>
        <c:ser>
          <c:idx val="3"/>
          <c:order val="3"/>
          <c:tx>
            <c:strRef>
              <c:f>'Бокс 1_График 2'!$B$8</c:f>
              <c:strCache>
                <c:ptCount val="1"/>
                <c:pt idx="0">
                  <c:v>Доля в агенстких  обязательствах США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1_График 2'!$C$4:$E$4</c:f>
              <c:strCache>
                <c:ptCount val="3"/>
                <c:pt idx="0">
                  <c:v>1-ое полугодие 2005</c:v>
                </c:pt>
                <c:pt idx="1">
                  <c:v>1-ое полугодие 2006</c:v>
                </c:pt>
                <c:pt idx="2">
                  <c:v>1-ое полугодие 2007</c:v>
                </c:pt>
              </c:strCache>
            </c:strRef>
          </c:cat>
          <c:val>
            <c:numRef>
              <c:f>'Бокс 1_График 2'!$C$8:$E$8</c:f>
              <c:numCache>
                <c:formatCode>General</c:formatCode>
                <c:ptCount val="3"/>
                <c:pt idx="0">
                  <c:v>41</c:v>
                </c:pt>
                <c:pt idx="1">
                  <c:v>48.1</c:v>
                </c:pt>
                <c:pt idx="2">
                  <c:v>57.5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AE-4CE1-AC9C-6005777C1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9056175"/>
        <c:axId val="1"/>
      </c:barChart>
      <c:catAx>
        <c:axId val="939056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доля, %</a:t>
                </a:r>
              </a:p>
            </c:rich>
          </c:tx>
          <c:layout>
            <c:manualLayout>
              <c:xMode val="edge"/>
              <c:yMode val="edge"/>
              <c:x val="2.8708133971291867E-2"/>
              <c:y val="0.213334266550014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939056175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3062251259545152E-2"/>
          <c:y val="0.69333634260565369"/>
          <c:w val="0.91626901291143292"/>
          <c:h val="0.284445679017704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200" verticalDpi="200"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551971427077512E-2"/>
          <c:y val="6.2256809338521402E-2"/>
          <c:w val="0.87973711624240325"/>
          <c:h val="0.5097276264591439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5.2.5'!$B$5</c:f>
              <c:strCache>
                <c:ptCount val="1"/>
                <c:pt idx="0">
                  <c:v>Сомнительные 1 категории</c:v>
                </c:pt>
              </c:strCache>
            </c:strRef>
          </c:tx>
          <c:spPr>
            <a:solidFill>
              <a:srgbClr val="99CC00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'График 5.2.5'!$C$4:$O$4</c:f>
              <c:numCache>
                <c:formatCode>dd/mm/yy;@</c:formatCode>
                <c:ptCount val="13"/>
                <c:pt idx="0">
                  <c:v>39356</c:v>
                </c:pt>
                <c:pt idx="1">
                  <c:v>39387</c:v>
                </c:pt>
                <c:pt idx="2">
                  <c:v>39417</c:v>
                </c:pt>
                <c:pt idx="3">
                  <c:v>39448</c:v>
                </c:pt>
                <c:pt idx="4">
                  <c:v>39479</c:v>
                </c:pt>
                <c:pt idx="5">
                  <c:v>39508</c:v>
                </c:pt>
                <c:pt idx="6">
                  <c:v>39539</c:v>
                </c:pt>
                <c:pt idx="7">
                  <c:v>39569</c:v>
                </c:pt>
                <c:pt idx="8">
                  <c:v>39600</c:v>
                </c:pt>
                <c:pt idx="9">
                  <c:v>39630</c:v>
                </c:pt>
                <c:pt idx="10">
                  <c:v>39661</c:v>
                </c:pt>
                <c:pt idx="11">
                  <c:v>39692</c:v>
                </c:pt>
                <c:pt idx="12">
                  <c:v>39722</c:v>
                </c:pt>
              </c:numCache>
            </c:numRef>
          </c:cat>
          <c:val>
            <c:numRef>
              <c:f>'График 5.2.5'!$C$5:$O$5</c:f>
              <c:numCache>
                <c:formatCode>0.0</c:formatCode>
                <c:ptCount val="13"/>
                <c:pt idx="0">
                  <c:v>78.5</c:v>
                </c:pt>
                <c:pt idx="1">
                  <c:v>77</c:v>
                </c:pt>
                <c:pt idx="2">
                  <c:v>75.599999999999994</c:v>
                </c:pt>
                <c:pt idx="3">
                  <c:v>75.7</c:v>
                </c:pt>
                <c:pt idx="4">
                  <c:v>71.8</c:v>
                </c:pt>
                <c:pt idx="5">
                  <c:v>70.400000000000006</c:v>
                </c:pt>
                <c:pt idx="6">
                  <c:v>65.900000000000006</c:v>
                </c:pt>
                <c:pt idx="7">
                  <c:v>66.599999999999994</c:v>
                </c:pt>
                <c:pt idx="8">
                  <c:v>62.9</c:v>
                </c:pt>
                <c:pt idx="9">
                  <c:v>66.400000000000006</c:v>
                </c:pt>
                <c:pt idx="10">
                  <c:v>65.599999999999994</c:v>
                </c:pt>
                <c:pt idx="11">
                  <c:v>63.8</c:v>
                </c:pt>
                <c:pt idx="12">
                  <c:v>60.528566809215164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6C-45FF-B171-06B24B894688}"/>
            </c:ext>
          </c:extLst>
        </c:ser>
        <c:ser>
          <c:idx val="1"/>
          <c:order val="1"/>
          <c:tx>
            <c:strRef>
              <c:f>'График 5.2.5'!$B$6</c:f>
              <c:strCache>
                <c:ptCount val="1"/>
                <c:pt idx="0">
                  <c:v>Сомнительные 2 категории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'График 5.2.5'!$C$4:$O$4</c:f>
              <c:numCache>
                <c:formatCode>dd/mm/yy;@</c:formatCode>
                <c:ptCount val="13"/>
                <c:pt idx="0">
                  <c:v>39356</c:v>
                </c:pt>
                <c:pt idx="1">
                  <c:v>39387</c:v>
                </c:pt>
                <c:pt idx="2">
                  <c:v>39417</c:v>
                </c:pt>
                <c:pt idx="3">
                  <c:v>39448</c:v>
                </c:pt>
                <c:pt idx="4">
                  <c:v>39479</c:v>
                </c:pt>
                <c:pt idx="5">
                  <c:v>39508</c:v>
                </c:pt>
                <c:pt idx="6">
                  <c:v>39539</c:v>
                </c:pt>
                <c:pt idx="7">
                  <c:v>39569</c:v>
                </c:pt>
                <c:pt idx="8">
                  <c:v>39600</c:v>
                </c:pt>
                <c:pt idx="9">
                  <c:v>39630</c:v>
                </c:pt>
                <c:pt idx="10">
                  <c:v>39661</c:v>
                </c:pt>
                <c:pt idx="11">
                  <c:v>39692</c:v>
                </c:pt>
                <c:pt idx="12">
                  <c:v>39722</c:v>
                </c:pt>
              </c:numCache>
            </c:numRef>
          </c:cat>
          <c:val>
            <c:numRef>
              <c:f>'График 5.2.5'!$C$6:$O$6</c:f>
              <c:numCache>
                <c:formatCode>0.0</c:formatCode>
                <c:ptCount val="13"/>
                <c:pt idx="0">
                  <c:v>11.3</c:v>
                </c:pt>
                <c:pt idx="1">
                  <c:v>11.8</c:v>
                </c:pt>
                <c:pt idx="2">
                  <c:v>11.8</c:v>
                </c:pt>
                <c:pt idx="3">
                  <c:v>11.1</c:v>
                </c:pt>
                <c:pt idx="4">
                  <c:v>15.1</c:v>
                </c:pt>
                <c:pt idx="5">
                  <c:v>16.3</c:v>
                </c:pt>
                <c:pt idx="6">
                  <c:v>17</c:v>
                </c:pt>
                <c:pt idx="7">
                  <c:v>17</c:v>
                </c:pt>
                <c:pt idx="8">
                  <c:v>17.7</c:v>
                </c:pt>
                <c:pt idx="9">
                  <c:v>9.3000000000000007</c:v>
                </c:pt>
                <c:pt idx="10">
                  <c:v>10</c:v>
                </c:pt>
                <c:pt idx="11">
                  <c:v>9.1</c:v>
                </c:pt>
                <c:pt idx="12">
                  <c:v>8.7595191310593101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6C-45FF-B171-06B24B894688}"/>
            </c:ext>
          </c:extLst>
        </c:ser>
        <c:ser>
          <c:idx val="2"/>
          <c:order val="2"/>
          <c:tx>
            <c:strRef>
              <c:f>'График 5.2.5'!$B$7</c:f>
              <c:strCache>
                <c:ptCount val="1"/>
                <c:pt idx="0">
                  <c:v>Сомнительные 3 категории</c:v>
                </c:pt>
              </c:strCache>
            </c:strRef>
          </c:tx>
          <c:spPr>
            <a:solidFill>
              <a:srgbClr val="808080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'График 5.2.5'!$C$4:$O$4</c:f>
              <c:numCache>
                <c:formatCode>dd/mm/yy;@</c:formatCode>
                <c:ptCount val="13"/>
                <c:pt idx="0">
                  <c:v>39356</c:v>
                </c:pt>
                <c:pt idx="1">
                  <c:v>39387</c:v>
                </c:pt>
                <c:pt idx="2">
                  <c:v>39417</c:v>
                </c:pt>
                <c:pt idx="3">
                  <c:v>39448</c:v>
                </c:pt>
                <c:pt idx="4">
                  <c:v>39479</c:v>
                </c:pt>
                <c:pt idx="5">
                  <c:v>39508</c:v>
                </c:pt>
                <c:pt idx="6">
                  <c:v>39539</c:v>
                </c:pt>
                <c:pt idx="7">
                  <c:v>39569</c:v>
                </c:pt>
                <c:pt idx="8">
                  <c:v>39600</c:v>
                </c:pt>
                <c:pt idx="9">
                  <c:v>39630</c:v>
                </c:pt>
                <c:pt idx="10">
                  <c:v>39661</c:v>
                </c:pt>
                <c:pt idx="11">
                  <c:v>39692</c:v>
                </c:pt>
                <c:pt idx="12">
                  <c:v>39722</c:v>
                </c:pt>
              </c:numCache>
            </c:numRef>
          </c:cat>
          <c:val>
            <c:numRef>
              <c:f>'График 5.2.5'!$C$7:$O$7</c:f>
              <c:numCache>
                <c:formatCode>0.0</c:formatCode>
                <c:ptCount val="13"/>
                <c:pt idx="0">
                  <c:v>8.1</c:v>
                </c:pt>
                <c:pt idx="1">
                  <c:v>8.8000000000000007</c:v>
                </c:pt>
                <c:pt idx="2">
                  <c:v>8</c:v>
                </c:pt>
                <c:pt idx="3">
                  <c:v>10.199999999999999</c:v>
                </c:pt>
                <c:pt idx="4">
                  <c:v>8.4</c:v>
                </c:pt>
                <c:pt idx="5">
                  <c:v>7.9</c:v>
                </c:pt>
                <c:pt idx="6">
                  <c:v>10.199999999999999</c:v>
                </c:pt>
                <c:pt idx="7">
                  <c:v>9.8000000000000007</c:v>
                </c:pt>
                <c:pt idx="8">
                  <c:v>11.9</c:v>
                </c:pt>
                <c:pt idx="9">
                  <c:v>18.3</c:v>
                </c:pt>
                <c:pt idx="10">
                  <c:v>17.5</c:v>
                </c:pt>
                <c:pt idx="11">
                  <c:v>19.5</c:v>
                </c:pt>
                <c:pt idx="12">
                  <c:v>23.664153407329668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6C-45FF-B171-06B24B894688}"/>
            </c:ext>
          </c:extLst>
        </c:ser>
        <c:ser>
          <c:idx val="3"/>
          <c:order val="3"/>
          <c:tx>
            <c:strRef>
              <c:f>'График 5.2.5'!$B$8</c:f>
              <c:strCache>
                <c:ptCount val="1"/>
                <c:pt idx="0">
                  <c:v>Сомнительные 4 категории</c:v>
                </c:pt>
              </c:strCache>
            </c:strRef>
          </c:tx>
          <c:spPr>
            <a:solidFill>
              <a:srgbClr val="FF0000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'График 5.2.5'!$C$4:$O$4</c:f>
              <c:numCache>
                <c:formatCode>dd/mm/yy;@</c:formatCode>
                <c:ptCount val="13"/>
                <c:pt idx="0">
                  <c:v>39356</c:v>
                </c:pt>
                <c:pt idx="1">
                  <c:v>39387</c:v>
                </c:pt>
                <c:pt idx="2">
                  <c:v>39417</c:v>
                </c:pt>
                <c:pt idx="3">
                  <c:v>39448</c:v>
                </c:pt>
                <c:pt idx="4">
                  <c:v>39479</c:v>
                </c:pt>
                <c:pt idx="5">
                  <c:v>39508</c:v>
                </c:pt>
                <c:pt idx="6">
                  <c:v>39539</c:v>
                </c:pt>
                <c:pt idx="7">
                  <c:v>39569</c:v>
                </c:pt>
                <c:pt idx="8">
                  <c:v>39600</c:v>
                </c:pt>
                <c:pt idx="9">
                  <c:v>39630</c:v>
                </c:pt>
                <c:pt idx="10">
                  <c:v>39661</c:v>
                </c:pt>
                <c:pt idx="11">
                  <c:v>39692</c:v>
                </c:pt>
                <c:pt idx="12">
                  <c:v>39722</c:v>
                </c:pt>
              </c:numCache>
            </c:numRef>
          </c:cat>
          <c:val>
            <c:numRef>
              <c:f>'График 5.2.5'!$C$8:$O$8</c:f>
              <c:numCache>
                <c:formatCode>0.0</c:formatCode>
                <c:ptCount val="13"/>
                <c:pt idx="0">
                  <c:v>1.2</c:v>
                </c:pt>
                <c:pt idx="1">
                  <c:v>1.4</c:v>
                </c:pt>
                <c:pt idx="2">
                  <c:v>2.6</c:v>
                </c:pt>
                <c:pt idx="3">
                  <c:v>1.1000000000000001</c:v>
                </c:pt>
                <c:pt idx="4">
                  <c:v>2</c:v>
                </c:pt>
                <c:pt idx="5">
                  <c:v>2.8</c:v>
                </c:pt>
                <c:pt idx="6">
                  <c:v>4</c:v>
                </c:pt>
                <c:pt idx="7">
                  <c:v>4.0999999999999996</c:v>
                </c:pt>
                <c:pt idx="8">
                  <c:v>4.2</c:v>
                </c:pt>
                <c:pt idx="9">
                  <c:v>2.9</c:v>
                </c:pt>
                <c:pt idx="10">
                  <c:v>3.3</c:v>
                </c:pt>
                <c:pt idx="11">
                  <c:v>3.8</c:v>
                </c:pt>
                <c:pt idx="12">
                  <c:v>3.0820218263548043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6C-45FF-B171-06B24B894688}"/>
            </c:ext>
          </c:extLst>
        </c:ser>
        <c:ser>
          <c:idx val="4"/>
          <c:order val="4"/>
          <c:tx>
            <c:strRef>
              <c:f>'График 5.2.5'!$B$9</c:f>
              <c:strCache>
                <c:ptCount val="1"/>
                <c:pt idx="0">
                  <c:v>Сомнительные 5 категории</c:v>
                </c:pt>
              </c:strCache>
            </c:strRef>
          </c:tx>
          <c:spPr>
            <a:solidFill>
              <a:srgbClr val="000000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'График 5.2.5'!$C$4:$O$4</c:f>
              <c:numCache>
                <c:formatCode>dd/mm/yy;@</c:formatCode>
                <c:ptCount val="13"/>
                <c:pt idx="0">
                  <c:v>39356</c:v>
                </c:pt>
                <c:pt idx="1">
                  <c:v>39387</c:v>
                </c:pt>
                <c:pt idx="2">
                  <c:v>39417</c:v>
                </c:pt>
                <c:pt idx="3">
                  <c:v>39448</c:v>
                </c:pt>
                <c:pt idx="4">
                  <c:v>39479</c:v>
                </c:pt>
                <c:pt idx="5">
                  <c:v>39508</c:v>
                </c:pt>
                <c:pt idx="6">
                  <c:v>39539</c:v>
                </c:pt>
                <c:pt idx="7">
                  <c:v>39569</c:v>
                </c:pt>
                <c:pt idx="8">
                  <c:v>39600</c:v>
                </c:pt>
                <c:pt idx="9">
                  <c:v>39630</c:v>
                </c:pt>
                <c:pt idx="10">
                  <c:v>39661</c:v>
                </c:pt>
                <c:pt idx="11">
                  <c:v>39692</c:v>
                </c:pt>
                <c:pt idx="12">
                  <c:v>39722</c:v>
                </c:pt>
              </c:numCache>
            </c:numRef>
          </c:cat>
          <c:val>
            <c:numRef>
              <c:f>'График 5.2.5'!$C$9:$O$9</c:f>
              <c:numCache>
                <c:formatCode>0.0</c:formatCode>
                <c:ptCount val="13"/>
                <c:pt idx="0">
                  <c:v>0.9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2.6</c:v>
                </c:pt>
                <c:pt idx="5">
                  <c:v>2.7</c:v>
                </c:pt>
                <c:pt idx="6">
                  <c:v>2.9</c:v>
                </c:pt>
                <c:pt idx="7">
                  <c:v>2.6</c:v>
                </c:pt>
                <c:pt idx="8">
                  <c:v>3.3</c:v>
                </c:pt>
                <c:pt idx="9">
                  <c:v>3.1</c:v>
                </c:pt>
                <c:pt idx="10">
                  <c:v>3.7</c:v>
                </c:pt>
                <c:pt idx="11">
                  <c:v>3.7</c:v>
                </c:pt>
                <c:pt idx="12">
                  <c:v>3.9657388260410515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6C-45FF-B171-06B24B894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05777663"/>
        <c:axId val="1"/>
      </c:barChart>
      <c:dateAx>
        <c:axId val="1105777663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77766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070840197693575"/>
          <c:y val="0.83268482490272377"/>
          <c:w val="0.72487644151565078"/>
          <c:h val="0.1439688715953307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78520286396182"/>
          <c:y val="8.2417582417582416E-2"/>
          <c:w val="0.85680190930787592"/>
          <c:h val="0.631868131868131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5.2.6'!$B$5</c:f>
              <c:strCache>
                <c:ptCount val="1"/>
                <c:pt idx="0">
                  <c:v>Просроченная задолженность по займам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5.2.6'!$C$4:$N$4</c:f>
              <c:strCache>
                <c:ptCount val="12"/>
                <c:pt idx="0">
                  <c:v>01.01.06</c:v>
                </c:pt>
                <c:pt idx="1">
                  <c:v>01.04.06</c:v>
                </c:pt>
                <c:pt idx="2">
                  <c:v>01.07.06</c:v>
                </c:pt>
                <c:pt idx="3">
                  <c:v>01.10.06</c:v>
                </c:pt>
                <c:pt idx="4">
                  <c:v>01.01.07</c:v>
                </c:pt>
                <c:pt idx="5">
                  <c:v>01.04.07</c:v>
                </c:pt>
                <c:pt idx="6">
                  <c:v>01.07.2007</c:v>
                </c:pt>
                <c:pt idx="7">
                  <c:v>01.10.07</c:v>
                </c:pt>
                <c:pt idx="8">
                  <c:v>01.01.08</c:v>
                </c:pt>
                <c:pt idx="9">
                  <c:v>01.04.08</c:v>
                </c:pt>
                <c:pt idx="10">
                  <c:v>01.07.08</c:v>
                </c:pt>
                <c:pt idx="11">
                  <c:v>01.10.08</c:v>
                </c:pt>
              </c:strCache>
            </c:strRef>
          </c:cat>
          <c:val>
            <c:numRef>
              <c:f>'График 5.2.6'!$C$5:$N$5</c:f>
              <c:numCache>
                <c:formatCode>0.00</c:formatCode>
                <c:ptCount val="12"/>
                <c:pt idx="0">
                  <c:v>1.1851236642090226</c:v>
                </c:pt>
                <c:pt idx="1">
                  <c:v>1.4534847910877491</c:v>
                </c:pt>
                <c:pt idx="2">
                  <c:v>0.64234557649160062</c:v>
                </c:pt>
                <c:pt idx="3">
                  <c:v>0.51678547303391742</c:v>
                </c:pt>
                <c:pt idx="4">
                  <c:v>1.2600076395917632</c:v>
                </c:pt>
                <c:pt idx="5">
                  <c:v>1.1926005723385229</c:v>
                </c:pt>
                <c:pt idx="6">
                  <c:v>0.8863852969603353</c:v>
                </c:pt>
                <c:pt idx="7">
                  <c:v>1.011221508960799</c:v>
                </c:pt>
                <c:pt idx="8">
                  <c:v>1.3254833879412788</c:v>
                </c:pt>
                <c:pt idx="9">
                  <c:v>2.1494917876963742</c:v>
                </c:pt>
                <c:pt idx="10">
                  <c:v>2.1030406185369723</c:v>
                </c:pt>
                <c:pt idx="11">
                  <c:v>2.9396778192307522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169-94D7-5708C3BC1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5789311"/>
        <c:axId val="1"/>
      </c:barChart>
      <c:catAx>
        <c:axId val="1105789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789311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050513273327575E-2"/>
          <c:y val="6.1068816102129247E-2"/>
          <c:w val="0.92586822095282695"/>
          <c:h val="0.538168941900013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5.2.7'!$B$6</c:f>
              <c:strCache>
                <c:ptCount val="1"/>
                <c:pt idx="0">
                  <c:v>Просроченная задолженность по займам, выданным физическим лицам</c:v>
                </c:pt>
              </c:strCache>
            </c:strRef>
          </c:tx>
          <c:spPr>
            <a:solidFill>
              <a:srgbClr val="FF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5.2.7'!$C$5:$N$5</c:f>
              <c:strCache>
                <c:ptCount val="12"/>
                <c:pt idx="0">
                  <c:v>01.01.06</c:v>
                </c:pt>
                <c:pt idx="1">
                  <c:v>01.04.06</c:v>
                </c:pt>
                <c:pt idx="2">
                  <c:v>01.07.06</c:v>
                </c:pt>
                <c:pt idx="3">
                  <c:v>01.10.06</c:v>
                </c:pt>
                <c:pt idx="4">
                  <c:v>01.01.07</c:v>
                </c:pt>
                <c:pt idx="5">
                  <c:v>01.04.07</c:v>
                </c:pt>
                <c:pt idx="6">
                  <c:v>01.07.07</c:v>
                </c:pt>
                <c:pt idx="7">
                  <c:v>01.10.07</c:v>
                </c:pt>
                <c:pt idx="8">
                  <c:v>01.01.08</c:v>
                </c:pt>
                <c:pt idx="9">
                  <c:v>01.04.08</c:v>
                </c:pt>
                <c:pt idx="10">
                  <c:v>01.07.08</c:v>
                </c:pt>
                <c:pt idx="11">
                  <c:v>01.10.08</c:v>
                </c:pt>
              </c:strCache>
            </c:strRef>
          </c:cat>
          <c:val>
            <c:numRef>
              <c:f>'График 5.2.7'!$C$6:$N$6</c:f>
              <c:numCache>
                <c:formatCode>0.0</c:formatCode>
                <c:ptCount val="12"/>
                <c:pt idx="1">
                  <c:v>61.831909701802189</c:v>
                </c:pt>
                <c:pt idx="2">
                  <c:v>-32.507809965970594</c:v>
                </c:pt>
                <c:pt idx="3">
                  <c:v>16.367041523836924</c:v>
                </c:pt>
                <c:pt idx="4">
                  <c:v>10.947360874126311</c:v>
                </c:pt>
                <c:pt idx="5">
                  <c:v>66.610824653427841</c:v>
                </c:pt>
                <c:pt idx="6">
                  <c:v>44.652874925057809</c:v>
                </c:pt>
                <c:pt idx="7">
                  <c:v>35.042740869128927</c:v>
                </c:pt>
                <c:pt idx="8">
                  <c:v>27.255374148502142</c:v>
                </c:pt>
                <c:pt idx="9">
                  <c:v>71.123066614093574</c:v>
                </c:pt>
                <c:pt idx="10">
                  <c:v>42.390242875049822</c:v>
                </c:pt>
                <c:pt idx="11">
                  <c:v>18.099059621902637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14-44E3-9C4D-27B85DC53627}"/>
            </c:ext>
          </c:extLst>
        </c:ser>
        <c:ser>
          <c:idx val="1"/>
          <c:order val="1"/>
          <c:tx>
            <c:strRef>
              <c:f>'График 5.2.7'!$B$7</c:f>
              <c:strCache>
                <c:ptCount val="1"/>
                <c:pt idx="0">
                  <c:v>Просроченная задолженность по кредитному портфелю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5.2.7'!$C$5:$N$5</c:f>
              <c:strCache>
                <c:ptCount val="12"/>
                <c:pt idx="0">
                  <c:v>01.01.06</c:v>
                </c:pt>
                <c:pt idx="1">
                  <c:v>01.04.06</c:v>
                </c:pt>
                <c:pt idx="2">
                  <c:v>01.07.06</c:v>
                </c:pt>
                <c:pt idx="3">
                  <c:v>01.10.06</c:v>
                </c:pt>
                <c:pt idx="4">
                  <c:v>01.01.07</c:v>
                </c:pt>
                <c:pt idx="5">
                  <c:v>01.04.07</c:v>
                </c:pt>
                <c:pt idx="6">
                  <c:v>01.07.07</c:v>
                </c:pt>
                <c:pt idx="7">
                  <c:v>01.10.07</c:v>
                </c:pt>
                <c:pt idx="8">
                  <c:v>01.01.08</c:v>
                </c:pt>
                <c:pt idx="9">
                  <c:v>01.04.08</c:v>
                </c:pt>
                <c:pt idx="10">
                  <c:v>01.07.08</c:v>
                </c:pt>
                <c:pt idx="11">
                  <c:v>01.10.08</c:v>
                </c:pt>
              </c:strCache>
            </c:strRef>
          </c:cat>
          <c:val>
            <c:numRef>
              <c:f>'График 5.2.7'!$C$7:$N$7</c:f>
              <c:numCache>
                <c:formatCode>0.0</c:formatCode>
                <c:ptCount val="12"/>
                <c:pt idx="1">
                  <c:v>29.923331002309506</c:v>
                </c:pt>
                <c:pt idx="2">
                  <c:v>12.159815460431901</c:v>
                </c:pt>
                <c:pt idx="3">
                  <c:v>-14.961969835697641</c:v>
                </c:pt>
                <c:pt idx="4">
                  <c:v>67.886577723253197</c:v>
                </c:pt>
                <c:pt idx="5">
                  <c:v>3.8447675518157753</c:v>
                </c:pt>
                <c:pt idx="6">
                  <c:v>-6.9235052622720117</c:v>
                </c:pt>
                <c:pt idx="7">
                  <c:v>20.585582966394011</c:v>
                </c:pt>
                <c:pt idx="8">
                  <c:v>33.587793694206013</c:v>
                </c:pt>
                <c:pt idx="9">
                  <c:v>62.041903216289953</c:v>
                </c:pt>
                <c:pt idx="10">
                  <c:v>-1.3334993027238062</c:v>
                </c:pt>
                <c:pt idx="11">
                  <c:v>42.246943843625132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14-44E3-9C4D-27B85DC53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5793055"/>
        <c:axId val="1"/>
      </c:barChart>
      <c:catAx>
        <c:axId val="1105793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-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79305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0504731861198738"/>
          <c:y val="0.83587786259541985"/>
          <c:w val="0.56151419558359617"/>
          <c:h val="0.1526717557251908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015720854812927E-2"/>
          <c:y val="6.3636504875055205E-2"/>
          <c:w val="0.82398879233108258"/>
          <c:h val="0.322727989009208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5.2.8'!$B$16</c:f>
              <c:strCache>
                <c:ptCount val="1"/>
                <c:pt idx="0">
                  <c:v>неработающие займы 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5.2.8'!$C$15:$L$15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'График 5.2.8'!$C$16:$L$16</c:f>
              <c:numCache>
                <c:formatCode>_-* #\ ##0.0_р_._-;\-* #\ ##0.0_р_._-;_-* "-"??_р_._-;_-@_-</c:formatCode>
                <c:ptCount val="10"/>
                <c:pt idx="0">
                  <c:v>283.10666300000003</c:v>
                </c:pt>
                <c:pt idx="1">
                  <c:v>342.89356099999998</c:v>
                </c:pt>
                <c:pt idx="2">
                  <c:v>354.53379100000001</c:v>
                </c:pt>
                <c:pt idx="3">
                  <c:v>383.22440899999998</c:v>
                </c:pt>
                <c:pt idx="4">
                  <c:v>404.23357499999997</c:v>
                </c:pt>
                <c:pt idx="5">
                  <c:v>447.52179100000001</c:v>
                </c:pt>
                <c:pt idx="6">
                  <c:v>459.32288199999999</c:v>
                </c:pt>
                <c:pt idx="7">
                  <c:v>503.39757400000002</c:v>
                </c:pt>
                <c:pt idx="8">
                  <c:v>519.66929000000005</c:v>
                </c:pt>
                <c:pt idx="9">
                  <c:v>570.01588700000002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9-4BBD-BA1D-C0A1E518EC98}"/>
            </c:ext>
          </c:extLst>
        </c:ser>
        <c:ser>
          <c:idx val="1"/>
          <c:order val="1"/>
          <c:tx>
            <c:strRef>
              <c:f>'График 5.2.8'!$B$17</c:f>
              <c:strCache>
                <c:ptCount val="1"/>
                <c:pt idx="0">
                  <c:v>кредиты с просрочкой платежей свыше 90 дней</c:v>
                </c:pt>
              </c:strCache>
            </c:strRef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5.2.8'!$C$15:$L$15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'График 5.2.8'!$C$17:$L$17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_-* #\ ##0.0_р_._-;\-* #\ ##0.0_р_._-;_-* &quot;-&quot;??_р_._-;_-@_-">
                  <c:v>281.75621899999999</c:v>
                </c:pt>
                <c:pt idx="7" formatCode="_-* #\ ##0.0_р_._-;\-* #\ ##0.0_р_._-;_-* &quot;-&quot;??_р_._-;_-@_-">
                  <c:v>312.62523099999999</c:v>
                </c:pt>
                <c:pt idx="8" formatCode="_-* #\ ##0.0_р_._-;\-* #\ ##0.0_р_._-;_-* &quot;-&quot;??_р_._-;_-@_-">
                  <c:v>342.24667299999999</c:v>
                </c:pt>
                <c:pt idx="9" formatCode="_-* #\ ##0.0_р_._-;\-* #\ ##0.0_р_._-;_-* &quot;-&quot;??_р_._-;_-@_-">
                  <c:v>389.12180899999998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09-4BBD-BA1D-C0A1E518E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05787647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5.2.8'!$B$18</c:f>
              <c:strCache>
                <c:ptCount val="1"/>
                <c:pt idx="0">
                  <c:v>Доля неработающих займов в кредитном портфеле (%)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'График 5.2.8'!$C$15:$L$15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'График 5.2.8'!$C$18:$L$18</c:f>
              <c:numCache>
                <c:formatCode>0.0</c:formatCode>
                <c:ptCount val="10"/>
                <c:pt idx="0">
                  <c:v>3.1923420885482749</c:v>
                </c:pt>
                <c:pt idx="1">
                  <c:v>3.8794745535836865</c:v>
                </c:pt>
                <c:pt idx="2">
                  <c:v>4.012870699007955</c:v>
                </c:pt>
                <c:pt idx="3">
                  <c:v>4.3246071478293064</c:v>
                </c:pt>
                <c:pt idx="4">
                  <c:v>4.5644133488403602</c:v>
                </c:pt>
                <c:pt idx="5">
                  <c:v>5.0578292627795802</c:v>
                </c:pt>
                <c:pt idx="6">
                  <c:v>5.139888815807133</c:v>
                </c:pt>
                <c:pt idx="7">
                  <c:v>5.6212144998329094</c:v>
                </c:pt>
                <c:pt idx="8">
                  <c:v>5.74766958252237</c:v>
                </c:pt>
                <c:pt idx="9">
                  <c:v>6.2680396334786277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09-4BBD-BA1D-C0A1E518EC98}"/>
            </c:ext>
          </c:extLst>
        </c:ser>
        <c:ser>
          <c:idx val="3"/>
          <c:order val="3"/>
          <c:tx>
            <c:strRef>
              <c:f>'График 5.2.8'!$B$19</c:f>
              <c:strCache>
                <c:ptCount val="1"/>
                <c:pt idx="0">
                  <c:v>Доля кредитов с просрочкой платежей  свыше 90 дней в кредитном портфеле (%)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'График 5.2.8'!$C$15:$L$15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'График 5.2.8'!$C$19:$L$19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3.1528924326966261</c:v>
                </c:pt>
                <c:pt idx="7">
                  <c:v>3.490945471880269</c:v>
                </c:pt>
                <c:pt idx="8">
                  <c:v>3.7853319985900651</c:v>
                </c:pt>
                <c:pt idx="9">
                  <c:v>4.2788823551910937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09-4BBD-BA1D-C0A1E518E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105787647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2.336448598130841E-2"/>
              <c:y val="7.27272727272727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787647"/>
        <c:crosses val="autoZero"/>
        <c:crossBetween val="between"/>
        <c:majorUnit val="100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794539701228931"/>
              <c:y val="0.1909095681221665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3084128502628758"/>
          <c:y val="0.67727415891195419"/>
          <c:w val="0.69782029582750749"/>
          <c:h val="0.290909568122166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717823386650176E-2"/>
          <c:y val="6.6985645933014357E-2"/>
          <c:w val="0.93031438023531088"/>
          <c:h val="0.583732057416267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5.2.9'!$B$6</c:f>
              <c:strCache>
                <c:ptCount val="1"/>
                <c:pt idx="0">
                  <c:v>Болгария 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5.2.9'!$C$5:$I$5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5.2.9'!$C$6:$I$6</c:f>
              <c:numCache>
                <c:formatCode>0.0</c:formatCode>
                <c:ptCount val="7"/>
                <c:pt idx="0">
                  <c:v>2.6</c:v>
                </c:pt>
                <c:pt idx="1">
                  <c:v>3.2</c:v>
                </c:pt>
                <c:pt idx="2">
                  <c:v>2</c:v>
                </c:pt>
                <c:pt idx="3">
                  <c:v>2.2000000000000002</c:v>
                </c:pt>
                <c:pt idx="4">
                  <c:v>2.2000000000000002</c:v>
                </c:pt>
                <c:pt idx="5">
                  <c:v>2.1</c:v>
                </c:pt>
                <c:pt idx="6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E6-40B7-A335-44E8ED788DCD}"/>
            </c:ext>
          </c:extLst>
        </c:ser>
        <c:ser>
          <c:idx val="1"/>
          <c:order val="1"/>
          <c:tx>
            <c:strRef>
              <c:f>'График 5.2.9'!$B$7</c:f>
              <c:strCache>
                <c:ptCount val="1"/>
                <c:pt idx="0">
                  <c:v>Чехия 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5.2.9'!$C$5:$I$5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5.2.9'!$C$7:$I$7</c:f>
              <c:numCache>
                <c:formatCode>0.0</c:formatCode>
                <c:ptCount val="7"/>
                <c:pt idx="0">
                  <c:v>8.1</c:v>
                </c:pt>
                <c:pt idx="1">
                  <c:v>4.9000000000000004</c:v>
                </c:pt>
                <c:pt idx="2">
                  <c:v>4.0999999999999996</c:v>
                </c:pt>
                <c:pt idx="3">
                  <c:v>4.3</c:v>
                </c:pt>
                <c:pt idx="4">
                  <c:v>3.6</c:v>
                </c:pt>
                <c:pt idx="5">
                  <c:v>2.6</c:v>
                </c:pt>
                <c:pt idx="6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E6-40B7-A335-44E8ED788DCD}"/>
            </c:ext>
          </c:extLst>
        </c:ser>
        <c:ser>
          <c:idx val="2"/>
          <c:order val="2"/>
          <c:tx>
            <c:strRef>
              <c:f>'График 5.2.9'!$B$8</c:f>
              <c:strCache>
                <c:ptCount val="1"/>
                <c:pt idx="0">
                  <c:v>Хорватия 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5.2.9'!$C$5:$I$5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5.2.9'!$C$8:$I$8</c:f>
              <c:numCache>
                <c:formatCode>0.0</c:formatCode>
                <c:ptCount val="7"/>
                <c:pt idx="0">
                  <c:v>10.199999999999999</c:v>
                </c:pt>
                <c:pt idx="1">
                  <c:v>8.9</c:v>
                </c:pt>
                <c:pt idx="2">
                  <c:v>7.5</c:v>
                </c:pt>
                <c:pt idx="3">
                  <c:v>6.2</c:v>
                </c:pt>
                <c:pt idx="4">
                  <c:v>5.2</c:v>
                </c:pt>
                <c:pt idx="5">
                  <c:v>4.8</c:v>
                </c:pt>
                <c:pt idx="6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E6-40B7-A335-44E8ED788DCD}"/>
            </c:ext>
          </c:extLst>
        </c:ser>
        <c:ser>
          <c:idx val="3"/>
          <c:order val="3"/>
          <c:tx>
            <c:strRef>
              <c:f>'График 5.2.9'!$B$9</c:f>
              <c:strCache>
                <c:ptCount val="1"/>
                <c:pt idx="0">
                  <c:v>Венгрия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5.2.9'!$C$5:$I$5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5.2.9'!$C$9:$I$9</c:f>
              <c:numCache>
                <c:formatCode>0.0</c:formatCode>
                <c:ptCount val="7"/>
                <c:pt idx="0">
                  <c:v>2.9</c:v>
                </c:pt>
                <c:pt idx="1">
                  <c:v>2.6</c:v>
                </c:pt>
                <c:pt idx="2">
                  <c:v>2.7</c:v>
                </c:pt>
                <c:pt idx="3">
                  <c:v>2.5</c:v>
                </c:pt>
                <c:pt idx="4">
                  <c:v>2.5</c:v>
                </c:pt>
                <c:pt idx="5">
                  <c:v>2.4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E6-40B7-A335-44E8ED788DCD}"/>
            </c:ext>
          </c:extLst>
        </c:ser>
        <c:ser>
          <c:idx val="4"/>
          <c:order val="4"/>
          <c:tx>
            <c:strRef>
              <c:f>'График 5.2.9'!$B$10</c:f>
              <c:strCache>
                <c:ptCount val="1"/>
                <c:pt idx="0">
                  <c:v>Румыния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5.2.9'!$C$5:$I$5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5.2.9'!$C$10:$I$10</c:f>
              <c:numCache>
                <c:formatCode>0.0</c:formatCode>
                <c:ptCount val="7"/>
                <c:pt idx="0">
                  <c:v>0</c:v>
                </c:pt>
                <c:pt idx="1">
                  <c:v>8.3000000000000007</c:v>
                </c:pt>
                <c:pt idx="2">
                  <c:v>8.1</c:v>
                </c:pt>
                <c:pt idx="3">
                  <c:v>8.3000000000000007</c:v>
                </c:pt>
                <c:pt idx="4">
                  <c:v>7.9</c:v>
                </c:pt>
                <c:pt idx="5">
                  <c:v>9.6999999999999993</c:v>
                </c:pt>
                <c:pt idx="6">
                  <c:v>9.6999999999999993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E6-40B7-A335-44E8ED788DCD}"/>
            </c:ext>
          </c:extLst>
        </c:ser>
        <c:ser>
          <c:idx val="5"/>
          <c:order val="5"/>
          <c:tx>
            <c:strRef>
              <c:f>'График 5.2.9'!$B$11</c:f>
              <c:strCache>
                <c:ptCount val="1"/>
                <c:pt idx="0">
                  <c:v>Франция</c:v>
                </c:pt>
              </c:strCache>
            </c:strRef>
          </c:tx>
          <c:spPr>
            <a:solidFill>
              <a:srgbClr val="FF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5.2.9'!$C$5:$I$5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5.2.9'!$C$11:$I$11</c:f>
              <c:numCache>
                <c:formatCode>0.0</c:formatCode>
                <c:ptCount val="7"/>
                <c:pt idx="0">
                  <c:v>5</c:v>
                </c:pt>
                <c:pt idx="1">
                  <c:v>4.8</c:v>
                </c:pt>
                <c:pt idx="2">
                  <c:v>4.2</c:v>
                </c:pt>
                <c:pt idx="3">
                  <c:v>3.5</c:v>
                </c:pt>
                <c:pt idx="4">
                  <c:v>3</c:v>
                </c:pt>
                <c:pt idx="5">
                  <c:v>2.7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E6-40B7-A335-44E8ED788DCD}"/>
            </c:ext>
          </c:extLst>
        </c:ser>
        <c:ser>
          <c:idx val="6"/>
          <c:order val="6"/>
          <c:tx>
            <c:strRef>
              <c:f>'График 5.2.9'!$B$12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0066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5.2.9'!$C$5:$I$5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5.2.9'!$C$12:$I$12</c:f>
              <c:numCache>
                <c:formatCode>0.0</c:formatCode>
                <c:ptCount val="7"/>
                <c:pt idx="0">
                  <c:v>26</c:v>
                </c:pt>
                <c:pt idx="1">
                  <c:v>20.399999999999999</c:v>
                </c:pt>
                <c:pt idx="2">
                  <c:v>12.8</c:v>
                </c:pt>
                <c:pt idx="3">
                  <c:v>9.8000000000000007</c:v>
                </c:pt>
                <c:pt idx="4">
                  <c:v>7.5</c:v>
                </c:pt>
                <c:pt idx="5">
                  <c:v>6.7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E6-40B7-A335-44E8ED788DCD}"/>
            </c:ext>
          </c:extLst>
        </c:ser>
        <c:ser>
          <c:idx val="7"/>
          <c:order val="7"/>
          <c:tx>
            <c:strRef>
              <c:f>'График 5.2.9'!$B$13</c:f>
              <c:strCache>
                <c:ptCount val="1"/>
                <c:pt idx="0">
                  <c:v>Индонезия</c:v>
                </c:pt>
              </c:strCache>
            </c:strRef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5.2.9'!$C$5:$I$5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5.2.9'!$C$13:$I$13</c:f>
              <c:numCache>
                <c:formatCode>0.0</c:formatCode>
                <c:ptCount val="7"/>
                <c:pt idx="0">
                  <c:v>24</c:v>
                </c:pt>
                <c:pt idx="1">
                  <c:v>19.399999999999999</c:v>
                </c:pt>
                <c:pt idx="2">
                  <c:v>14.3</c:v>
                </c:pt>
                <c:pt idx="3">
                  <c:v>14.8</c:v>
                </c:pt>
                <c:pt idx="4">
                  <c:v>13.2</c:v>
                </c:pt>
                <c:pt idx="5">
                  <c:v>9.3000000000000007</c:v>
                </c:pt>
                <c:pt idx="6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9E6-40B7-A335-44E8ED788DCD}"/>
            </c:ext>
          </c:extLst>
        </c:ser>
        <c:ser>
          <c:idx val="8"/>
          <c:order val="8"/>
          <c:tx>
            <c:strRef>
              <c:f>'График 5.2.9'!$B$14</c:f>
              <c:strCache>
                <c:ptCount val="1"/>
                <c:pt idx="0">
                  <c:v>Малайзия</c:v>
                </c:pt>
              </c:strCache>
            </c:strRef>
          </c:tx>
          <c:spPr>
            <a:solidFill>
              <a:srgbClr val="000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5.2.9'!$C$5:$I$5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5.2.9'!$C$14:$I$14</c:f>
              <c:numCache>
                <c:formatCode>0.0</c:formatCode>
                <c:ptCount val="7"/>
                <c:pt idx="0">
                  <c:v>15.9</c:v>
                </c:pt>
                <c:pt idx="1">
                  <c:v>13.9</c:v>
                </c:pt>
                <c:pt idx="2">
                  <c:v>11.7</c:v>
                </c:pt>
                <c:pt idx="3">
                  <c:v>9.6</c:v>
                </c:pt>
                <c:pt idx="4">
                  <c:v>8.5</c:v>
                </c:pt>
                <c:pt idx="5">
                  <c:v>6.6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9E6-40B7-A335-44E8ED788DCD}"/>
            </c:ext>
          </c:extLst>
        </c:ser>
        <c:ser>
          <c:idx val="9"/>
          <c:order val="9"/>
          <c:tx>
            <c:strRef>
              <c:f>'График 5.2.9'!$B$15</c:f>
              <c:strCache>
                <c:ptCount val="1"/>
                <c:pt idx="0">
                  <c:v>Филиппины</c:v>
                </c:pt>
              </c:strCache>
            </c:strRef>
          </c:tx>
          <c:spPr>
            <a:solidFill>
              <a:srgbClr val="FF00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5.2.9'!$C$5:$I$5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5.2.9'!$C$15:$I$15</c:f>
              <c:numCache>
                <c:formatCode>0.0</c:formatCode>
                <c:ptCount val="7"/>
                <c:pt idx="0">
                  <c:v>14.6</c:v>
                </c:pt>
                <c:pt idx="1">
                  <c:v>16.100000000000001</c:v>
                </c:pt>
                <c:pt idx="2">
                  <c:v>14.4</c:v>
                </c:pt>
                <c:pt idx="3">
                  <c:v>10.3</c:v>
                </c:pt>
                <c:pt idx="4">
                  <c:v>7.5</c:v>
                </c:pt>
                <c:pt idx="5">
                  <c:v>5.8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9E6-40B7-A335-44E8ED788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05779327"/>
        <c:axId val="1"/>
      </c:barChart>
      <c:catAx>
        <c:axId val="1105779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779327"/>
        <c:crosses val="autoZero"/>
        <c:crossBetween val="between"/>
        <c:majorUnit val="3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982578397212543"/>
          <c:y val="0.79425837320574166"/>
          <c:w val="0.74390243902439024"/>
          <c:h val="0.191387559808612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20285542761894"/>
          <c:y val="5.8577405857740586E-2"/>
          <c:w val="0.80402141570714203"/>
          <c:h val="0.435146443514644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5.2.10'!$B$5</c:f>
              <c:strCache>
                <c:ptCount val="1"/>
                <c:pt idx="0">
                  <c:v>Ссудный портфель</c:v>
                </c:pt>
              </c:strCache>
            </c:strRef>
          </c:tx>
          <c:spPr>
            <a:solidFill>
              <a:srgbClr val="00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5.2.10'!$C$4:$N$4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'График 5.2.10'!$C$5:$N$5</c:f>
              <c:numCache>
                <c:formatCode>#\ ##0.0</c:formatCode>
                <c:ptCount val="12"/>
                <c:pt idx="0">
                  <c:v>3062.0401649999999</c:v>
                </c:pt>
                <c:pt idx="1">
                  <c:v>5991.7678089999999</c:v>
                </c:pt>
                <c:pt idx="2">
                  <c:v>8868.3059379999995</c:v>
                </c:pt>
                <c:pt idx="3">
                  <c:v>8838.6598819999999</c:v>
                </c:pt>
                <c:pt idx="4">
                  <c:v>8834.9168860000009</c:v>
                </c:pt>
                <c:pt idx="5">
                  <c:v>8861.4848910000001</c:v>
                </c:pt>
                <c:pt idx="6">
                  <c:v>8856.2379249999994</c:v>
                </c:pt>
                <c:pt idx="7">
                  <c:v>8848.1423830000003</c:v>
                </c:pt>
                <c:pt idx="8">
                  <c:v>8936.436146</c:v>
                </c:pt>
                <c:pt idx="9">
                  <c:v>8955.3169340000004</c:v>
                </c:pt>
                <c:pt idx="10">
                  <c:v>9041.3911680000001</c:v>
                </c:pt>
                <c:pt idx="11">
                  <c:v>9094.0057870000001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9-41E4-9C4E-75E9A10B4298}"/>
            </c:ext>
          </c:extLst>
        </c:ser>
        <c:ser>
          <c:idx val="1"/>
          <c:order val="1"/>
          <c:tx>
            <c:strRef>
              <c:f>'График 5.2.10'!$B$6</c:f>
              <c:strCache>
                <c:ptCount val="1"/>
                <c:pt idx="0">
                  <c:v>Сформированные провизии</c:v>
                </c:pt>
              </c:strCache>
            </c:strRef>
          </c:tx>
          <c:spPr>
            <a:solidFill>
              <a:srgbClr val="80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5.2.10'!$C$4:$N$4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'График 5.2.10'!$C$6:$N$6</c:f>
              <c:numCache>
                <c:formatCode>#\ ##0.0</c:formatCode>
                <c:ptCount val="12"/>
                <c:pt idx="0">
                  <c:v>171.86676299999999</c:v>
                </c:pt>
                <c:pt idx="1">
                  <c:v>299.14780500000001</c:v>
                </c:pt>
                <c:pt idx="2">
                  <c:v>521.68543799999998</c:v>
                </c:pt>
                <c:pt idx="3">
                  <c:v>550.62804600000004</c:v>
                </c:pt>
                <c:pt idx="4">
                  <c:v>566.34932200000003</c:v>
                </c:pt>
                <c:pt idx="5">
                  <c:v>615.01618800000006</c:v>
                </c:pt>
                <c:pt idx="6">
                  <c:v>645.19595400000003</c:v>
                </c:pt>
                <c:pt idx="7">
                  <c:v>678.49566200000004</c:v>
                </c:pt>
                <c:pt idx="8">
                  <c:v>696.47379799999999</c:v>
                </c:pt>
                <c:pt idx="9">
                  <c:v>717.80941900000005</c:v>
                </c:pt>
                <c:pt idx="10">
                  <c:v>742.64617399999997</c:v>
                </c:pt>
                <c:pt idx="11">
                  <c:v>803.93096400000002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9-41E4-9C4E-75E9A10B4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03594063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5.2.10'!$B$7</c:f>
              <c:strCache>
                <c:ptCount val="1"/>
                <c:pt idx="0">
                  <c:v>Отношение сформированных провизий к совокупному ссудному портфелю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5.2.10'!$C$4:$N$4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'График 5.2.10'!$C$7:$N$7</c:f>
              <c:numCache>
                <c:formatCode>#\ ##0.0</c:formatCode>
                <c:ptCount val="12"/>
                <c:pt idx="0">
                  <c:v>5.6128187005672414</c:v>
                </c:pt>
                <c:pt idx="1">
                  <c:v>4.9926468203701386</c:v>
                </c:pt>
                <c:pt idx="2">
                  <c:v>5.8825827801521662</c:v>
                </c:pt>
                <c:pt idx="3">
                  <c:v>6.2297684643501032</c:v>
                </c:pt>
                <c:pt idx="4">
                  <c:v>6.4103525738589502</c:v>
                </c:pt>
                <c:pt idx="5">
                  <c:v>6.9403288000257124</c:v>
                </c:pt>
                <c:pt idx="6">
                  <c:v>7.2852147770183135</c:v>
                </c:pt>
                <c:pt idx="7">
                  <c:v>7.668227212342317</c:v>
                </c:pt>
                <c:pt idx="8">
                  <c:v>7.7936415213098753</c:v>
                </c:pt>
                <c:pt idx="9">
                  <c:v>8.0154552238653345</c:v>
                </c:pt>
                <c:pt idx="10">
                  <c:v>8.2138485129194674</c:v>
                </c:pt>
                <c:pt idx="11">
                  <c:v>8.840229298613707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9-41E4-9C4E-75E9A10B4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3594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8.3752093802345051E-3"/>
              <c:y val="0.1380753138075313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94063"/>
        <c:crosses val="autoZero"/>
        <c:crossBetween val="between"/>
        <c:majorUnit val="1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4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6315066144370143"/>
              <c:y val="0.24686192468619247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380234505862646E-2"/>
          <c:y val="0.78242677824267781"/>
          <c:w val="0.73701842546063656"/>
          <c:h val="0.205020920502092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41772982795656E-2"/>
          <c:y val="7.6555023923444973E-2"/>
          <c:w val="0.87179643106905169"/>
          <c:h val="0.41148325358851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5.2.11'!$B$6</c:f>
              <c:strCache>
                <c:ptCount val="1"/>
                <c:pt idx="0">
                  <c:v>Отношение сформированных провизий к неработающим кредитам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7755945767267948E-4"/>
                  <c:y val="0.1108671463913900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E5C-4D1A-B8AC-A75D3F360911}"/>
                </c:ext>
              </c:extLst>
            </c:dLbl>
            <c:dLbl>
              <c:idx val="1"/>
              <c:layout>
                <c:manualLayout>
                  <c:x val="-4.211876792821029E-4"/>
                  <c:y val="9.27290308807092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E5C-4D1A-B8AC-A75D3F360911}"/>
                </c:ext>
              </c:extLst>
            </c:dLbl>
            <c:dLbl>
              <c:idx val="2"/>
              <c:layout>
                <c:manualLayout>
                  <c:x val="-3.3516322071816618E-3"/>
                  <c:y val="0.1011490788531815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E5C-4D1A-B8AC-A75D3F360911}"/>
                </c:ext>
              </c:extLst>
            </c:dLbl>
            <c:dLbl>
              <c:idx val="3"/>
              <c:layout>
                <c:manualLayout>
                  <c:x val="-7.8756141321740148E-4"/>
                  <c:y val="9.73790955556392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E5C-4D1A-B8AC-A75D3F360911}"/>
                </c:ext>
              </c:extLst>
            </c:dLbl>
            <c:dLbl>
              <c:idx val="4"/>
              <c:layout>
                <c:manualLayout>
                  <c:x val="1.7765093807468029E-3"/>
                  <c:y val="9.61790302527973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E5C-4D1A-B8AC-A75D3F360911}"/>
                </c:ext>
              </c:extLst>
            </c:dLbl>
            <c:dLbl>
              <c:idx val="5"/>
              <c:layout>
                <c:manualLayout>
                  <c:x val="-1.0311460683592398E-2"/>
                  <c:y val="9.95632244534026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E5C-4D1A-B8AC-A75D3F360911}"/>
                </c:ext>
              </c:extLst>
            </c:dLbl>
            <c:dLbl>
              <c:idx val="6"/>
              <c:layout>
                <c:manualLayout>
                  <c:x val="-7.7471976059712323E-3"/>
                  <c:y val="0.1091582212510517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E5C-4D1A-B8AC-A75D3F360911}"/>
                </c:ext>
              </c:extLst>
            </c:dLbl>
            <c:dLbl>
              <c:idx val="7"/>
              <c:layout>
                <c:manualLayout>
                  <c:x val="-3.3516217047191155E-3"/>
                  <c:y val="9.67622348641826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C-4D1A-B8AC-A75D3F360911}"/>
                </c:ext>
              </c:extLst>
            </c:dLbl>
            <c:dLbl>
              <c:idx val="8"/>
              <c:layout>
                <c:manualLayout>
                  <c:x val="-6.2820662326186468E-3"/>
                  <c:y val="9.24090469552549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E5C-4D1A-B8AC-A75D3F360911}"/>
                </c:ext>
              </c:extLst>
            </c:dLbl>
            <c:dLbl>
              <c:idx val="9"/>
              <c:layout>
                <c:manualLayout>
                  <c:x val="-5.5495005459423536E-3"/>
                  <c:y val="9.94120232578582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C-4D1A-B8AC-A75D3F36091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5.2.11'!$C$5:$L$5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'График 5.2.11'!$C$6:$L$6</c:f>
              <c:numCache>
                <c:formatCode>_-* #\ ##0.0_р_._-;\-* #\ ##0.0_р_._-;_-* "-"??_р_._-;_-@_-</c:formatCode>
                <c:ptCount val="10"/>
                <c:pt idx="0">
                  <c:v>184.27169197356545</c:v>
                </c:pt>
                <c:pt idx="1">
                  <c:v>160.5827897129862</c:v>
                </c:pt>
                <c:pt idx="2">
                  <c:v>159.74480751257926</c:v>
                </c:pt>
                <c:pt idx="3">
                  <c:v>160.48460733616787</c:v>
                </c:pt>
                <c:pt idx="4">
                  <c:v>159.60968952170785</c:v>
                </c:pt>
                <c:pt idx="5">
                  <c:v>151.61175961596916</c:v>
                </c:pt>
                <c:pt idx="6">
                  <c:v>151.6305468970736</c:v>
                </c:pt>
                <c:pt idx="7">
                  <c:v>142.5929436441821</c:v>
                </c:pt>
                <c:pt idx="8">
                  <c:v>142.90745831834704</c:v>
                </c:pt>
                <c:pt idx="9">
                  <c:v>141.03658903808764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E5C-4D1A-B8AC-A75D3F360911}"/>
            </c:ext>
          </c:extLst>
        </c:ser>
        <c:ser>
          <c:idx val="1"/>
          <c:order val="1"/>
          <c:tx>
            <c:strRef>
              <c:f>'График 5.2.11'!$B$7</c:f>
              <c:strCache>
                <c:ptCount val="1"/>
                <c:pt idx="0">
                  <c:v>Отношение сформированных провизий к кредитам с просрочкой платежей свыше 90 дней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5.2.11'!$C$5:$L$5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'График 5.2.11'!$C$7:$L$7</c:f>
              <c:numCache>
                <c:formatCode>_-* #\ ##0.0_р_._-;\-* #\ ##0.0_р_._-;_-* "-"??_р_._-;_-@_-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247.19021304016007</c:v>
                </c:pt>
                <c:pt idx="7">
                  <c:v>229.60700155388292</c:v>
                </c:pt>
                <c:pt idx="8">
                  <c:v>216.99149548781733</c:v>
                </c:pt>
                <c:pt idx="9">
                  <c:v>205.24010106706601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E5C-4D1A-B8AC-A75D3F3609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103594479"/>
        <c:axId val="1"/>
      </c:barChart>
      <c:dateAx>
        <c:axId val="1103594479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94479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3369982598329055"/>
          <c:y val="0.79904306220095689"/>
          <c:w val="0.82234586061357706"/>
          <c:h val="0.18660287081339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3696060037521E-2"/>
          <c:y val="7.4866505646582676E-2"/>
          <c:w val="0.93058161350844282"/>
          <c:h val="0.59893204517266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5.2.12'!$B$5</c:f>
              <c:strCache>
                <c:ptCount val="1"/>
                <c:pt idx="0">
                  <c:v>Болгария 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5.2.12'!$C$4:$I$4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5.2.12'!$C$5:$I$5</c:f>
              <c:numCache>
                <c:formatCode>0.0</c:formatCode>
                <c:ptCount val="7"/>
                <c:pt idx="0">
                  <c:v>59.6</c:v>
                </c:pt>
                <c:pt idx="1">
                  <c:v>50</c:v>
                </c:pt>
                <c:pt idx="2">
                  <c:v>48.5</c:v>
                </c:pt>
                <c:pt idx="3">
                  <c:v>45.3</c:v>
                </c:pt>
                <c:pt idx="4">
                  <c:v>47.6</c:v>
                </c:pt>
                <c:pt idx="5">
                  <c:v>0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D-4C90-BDEA-CFE43E52DDAD}"/>
            </c:ext>
          </c:extLst>
        </c:ser>
        <c:ser>
          <c:idx val="1"/>
          <c:order val="1"/>
          <c:tx>
            <c:strRef>
              <c:f>'График 5.2.12'!$B$6</c:f>
              <c:strCache>
                <c:ptCount val="1"/>
                <c:pt idx="0">
                  <c:v>Чехия 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5.2.12'!$C$4:$I$4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5.2.12'!$C$6:$I$6</c:f>
              <c:numCache>
                <c:formatCode>0.0</c:formatCode>
                <c:ptCount val="7"/>
                <c:pt idx="0">
                  <c:v>77.5</c:v>
                </c:pt>
                <c:pt idx="1">
                  <c:v>76.7</c:v>
                </c:pt>
                <c:pt idx="2">
                  <c:v>69.400000000000006</c:v>
                </c:pt>
                <c:pt idx="3">
                  <c:v>63.2</c:v>
                </c:pt>
                <c:pt idx="4">
                  <c:v>58.5</c:v>
                </c:pt>
                <c:pt idx="5">
                  <c:v>56.4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D-4C90-BDEA-CFE43E52DDAD}"/>
            </c:ext>
          </c:extLst>
        </c:ser>
        <c:ser>
          <c:idx val="2"/>
          <c:order val="2"/>
          <c:tx>
            <c:strRef>
              <c:f>'График 5.2.12'!$B$7</c:f>
              <c:strCache>
                <c:ptCount val="1"/>
                <c:pt idx="0">
                  <c:v>Хорватия 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5.2.12'!$C$4:$I$4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5.2.12'!$C$7:$I$7</c:f>
              <c:numCache>
                <c:formatCode>0.0</c:formatCode>
                <c:ptCount val="7"/>
                <c:pt idx="0">
                  <c:v>68</c:v>
                </c:pt>
                <c:pt idx="1">
                  <c:v>60.6</c:v>
                </c:pt>
                <c:pt idx="2">
                  <c:v>62.3</c:v>
                </c:pt>
                <c:pt idx="3">
                  <c:v>60</c:v>
                </c:pt>
                <c:pt idx="4">
                  <c:v>61.5</c:v>
                </c:pt>
                <c:pt idx="5">
                  <c:v>59.2</c:v>
                </c:pt>
                <c:pt idx="6">
                  <c:v>57.5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DD-4C90-BDEA-CFE43E52DDAD}"/>
            </c:ext>
          </c:extLst>
        </c:ser>
        <c:ser>
          <c:idx val="3"/>
          <c:order val="3"/>
          <c:tx>
            <c:strRef>
              <c:f>'График 5.2.12'!$B$8</c:f>
              <c:strCache>
                <c:ptCount val="1"/>
                <c:pt idx="0">
                  <c:v>Венгрия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5.2.12'!$C$4:$I$4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5.2.12'!$C$8:$I$8</c:f>
              <c:numCache>
                <c:formatCode>0.0</c:formatCode>
                <c:ptCount val="7"/>
                <c:pt idx="0">
                  <c:v>50.8</c:v>
                </c:pt>
                <c:pt idx="1">
                  <c:v>47.3</c:v>
                </c:pt>
                <c:pt idx="2">
                  <c:v>51.3</c:v>
                </c:pt>
                <c:pt idx="3">
                  <c:v>54.4</c:v>
                </c:pt>
                <c:pt idx="4">
                  <c:v>53.9</c:v>
                </c:pt>
                <c:pt idx="5">
                  <c:v>58.1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DD-4C90-BDEA-CFE43E52DDAD}"/>
            </c:ext>
          </c:extLst>
        </c:ser>
        <c:ser>
          <c:idx val="4"/>
          <c:order val="4"/>
          <c:tx>
            <c:strRef>
              <c:f>'График 5.2.12'!$B$9</c:f>
              <c:strCache>
                <c:ptCount val="1"/>
                <c:pt idx="0">
                  <c:v>Румыния</c:v>
                </c:pt>
              </c:strCache>
            </c:strRef>
          </c:tx>
          <c:spPr>
            <a:solidFill>
              <a:srgbClr val="6600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5.2.12'!$C$4:$I$4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5.2.12'!$C$9:$I$9</c:f>
              <c:numCache>
                <c:formatCode>0.0</c:formatCode>
                <c:ptCount val="7"/>
                <c:pt idx="0">
                  <c:v>0</c:v>
                </c:pt>
                <c:pt idx="1">
                  <c:v>12.6</c:v>
                </c:pt>
                <c:pt idx="2">
                  <c:v>16.100000000000001</c:v>
                </c:pt>
                <c:pt idx="3">
                  <c:v>14.4</c:v>
                </c:pt>
                <c:pt idx="4">
                  <c:v>18.2</c:v>
                </c:pt>
                <c:pt idx="5">
                  <c:v>25.3</c:v>
                </c:pt>
                <c:pt idx="6">
                  <c:v>29.1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DD-4C90-BDEA-CFE43E52DDAD}"/>
            </c:ext>
          </c:extLst>
        </c:ser>
        <c:ser>
          <c:idx val="5"/>
          <c:order val="5"/>
          <c:tx>
            <c:strRef>
              <c:f>'График 5.2.12'!$B$10</c:f>
              <c:strCache>
                <c:ptCount val="1"/>
                <c:pt idx="0">
                  <c:v>Франция</c:v>
                </c:pt>
              </c:strCache>
            </c:strRef>
          </c:tx>
          <c:spPr>
            <a:solidFill>
              <a:srgbClr val="FF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5.2.12'!$C$4:$I$4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5.2.12'!$C$10:$I$10</c:f>
              <c:numCache>
                <c:formatCode>0.0</c:formatCode>
                <c:ptCount val="7"/>
                <c:pt idx="0">
                  <c:v>60.4</c:v>
                </c:pt>
                <c:pt idx="1">
                  <c:v>59.6</c:v>
                </c:pt>
                <c:pt idx="2">
                  <c:v>61.3</c:v>
                </c:pt>
                <c:pt idx="3">
                  <c:v>63.8</c:v>
                </c:pt>
                <c:pt idx="4">
                  <c:v>62.9</c:v>
                </c:pt>
                <c:pt idx="5">
                  <c:v>61.4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DD-4C90-BDEA-CFE43E52DDAD}"/>
            </c:ext>
          </c:extLst>
        </c:ser>
        <c:ser>
          <c:idx val="6"/>
          <c:order val="6"/>
          <c:tx>
            <c:strRef>
              <c:f>'График 5.2.12'!$B$11</c:f>
              <c:strCache>
                <c:ptCount val="1"/>
                <c:pt idx="0">
                  <c:v>Индонезия</c:v>
                </c:pt>
              </c:strCache>
            </c:strRef>
          </c:tx>
          <c:spPr>
            <a:solidFill>
              <a:srgbClr val="0066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5.2.12'!$C$4:$I$4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5.2.12'!$C$11:$I$11</c:f>
              <c:numCache>
                <c:formatCode>0.0</c:formatCode>
                <c:ptCount val="7"/>
                <c:pt idx="0">
                  <c:v>130</c:v>
                </c:pt>
                <c:pt idx="1">
                  <c:v>146.5</c:v>
                </c:pt>
                <c:pt idx="2">
                  <c:v>158.69999999999999</c:v>
                </c:pt>
                <c:pt idx="3">
                  <c:v>82.2</c:v>
                </c:pt>
                <c:pt idx="4">
                  <c:v>99.7</c:v>
                </c:pt>
                <c:pt idx="5">
                  <c:v>120.5</c:v>
                </c:pt>
                <c:pt idx="6">
                  <c:v>122.4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DD-4C90-BDEA-CFE43E52DDAD}"/>
            </c:ext>
          </c:extLst>
        </c:ser>
        <c:ser>
          <c:idx val="7"/>
          <c:order val="7"/>
          <c:tx>
            <c:strRef>
              <c:f>'График 5.2.12'!$B$12</c:f>
              <c:strCache>
                <c:ptCount val="1"/>
                <c:pt idx="0">
                  <c:v>Малайзия</c:v>
                </c:pt>
              </c:strCache>
            </c:strRef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5.2.12'!$C$4:$I$4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5.2.12'!$C$12:$I$12</c:f>
              <c:numCache>
                <c:formatCode>0.0</c:formatCode>
                <c:ptCount val="7"/>
                <c:pt idx="0">
                  <c:v>38.1</c:v>
                </c:pt>
                <c:pt idx="1">
                  <c:v>38.9</c:v>
                </c:pt>
                <c:pt idx="2">
                  <c:v>41</c:v>
                </c:pt>
                <c:pt idx="3">
                  <c:v>45.4</c:v>
                </c:pt>
                <c:pt idx="4">
                  <c:v>50.7</c:v>
                </c:pt>
                <c:pt idx="5">
                  <c:v>62.6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EDD-4C90-BDEA-CFE43E52DDAD}"/>
            </c:ext>
          </c:extLst>
        </c:ser>
        <c:ser>
          <c:idx val="8"/>
          <c:order val="8"/>
          <c:tx>
            <c:strRef>
              <c:f>'График 5.2.12'!$B$13</c:f>
              <c:strCache>
                <c:ptCount val="1"/>
                <c:pt idx="0">
                  <c:v>Филиппины</c:v>
                </c:pt>
              </c:strCache>
            </c:strRef>
          </c:tx>
          <c:spPr>
            <a:solidFill>
              <a:srgbClr val="000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5.2.12'!$C$4:$I$4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5.2.12'!$C$13:$I$13</c:f>
              <c:numCache>
                <c:formatCode>0.0</c:formatCode>
                <c:ptCount val="7"/>
                <c:pt idx="0">
                  <c:v>50.2</c:v>
                </c:pt>
                <c:pt idx="1">
                  <c:v>51.5</c:v>
                </c:pt>
                <c:pt idx="2">
                  <c:v>58</c:v>
                </c:pt>
                <c:pt idx="3">
                  <c:v>73.8</c:v>
                </c:pt>
                <c:pt idx="4">
                  <c:v>75</c:v>
                </c:pt>
                <c:pt idx="5">
                  <c:v>81.5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EDD-4C90-BDEA-CFE43E52DDAD}"/>
            </c:ext>
          </c:extLst>
        </c:ser>
        <c:ser>
          <c:idx val="9"/>
          <c:order val="9"/>
          <c:tx>
            <c:strRef>
              <c:f>'График 5.2.12'!$B$14</c:f>
              <c:strCache>
                <c:ptCount val="1"/>
                <c:pt idx="0">
                  <c:v>Сингапур</c:v>
                </c:pt>
              </c:strCache>
            </c:strRef>
          </c:tx>
          <c:spPr>
            <a:solidFill>
              <a:srgbClr val="FF00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5.2.12'!$C$4:$I$4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5.2.12'!$C$14:$I$14</c:f>
              <c:numCache>
                <c:formatCode>0.0</c:formatCode>
                <c:ptCount val="7"/>
                <c:pt idx="0">
                  <c:v>61.2</c:v>
                </c:pt>
                <c:pt idx="1">
                  <c:v>64.900000000000006</c:v>
                </c:pt>
                <c:pt idx="2">
                  <c:v>73.599999999999994</c:v>
                </c:pt>
                <c:pt idx="3">
                  <c:v>78.7</c:v>
                </c:pt>
                <c:pt idx="4">
                  <c:v>89.5</c:v>
                </c:pt>
                <c:pt idx="5">
                  <c:v>105.9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EDD-4C90-BDEA-CFE43E52DDAD}"/>
            </c:ext>
          </c:extLst>
        </c:ser>
        <c:ser>
          <c:idx val="10"/>
          <c:order val="10"/>
          <c:tx>
            <c:strRef>
              <c:f>'График 5.2.12'!$B$15</c:f>
              <c:strCache>
                <c:ptCount val="1"/>
                <c:pt idx="0">
                  <c:v>Тайланд</c:v>
                </c:pt>
              </c:strCache>
            </c:strRef>
          </c:tx>
          <c:spPr>
            <a:solidFill>
              <a:srgbClr val="FF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5.2.12'!$C$4:$I$4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5.2.12'!$C$15:$I$15</c:f>
              <c:numCache>
                <c:formatCode>0.0</c:formatCode>
                <c:ptCount val="7"/>
                <c:pt idx="0">
                  <c:v>62.9</c:v>
                </c:pt>
                <c:pt idx="1">
                  <c:v>72.8</c:v>
                </c:pt>
                <c:pt idx="2">
                  <c:v>79.8</c:v>
                </c:pt>
                <c:pt idx="3">
                  <c:v>83.7</c:v>
                </c:pt>
                <c:pt idx="4">
                  <c:v>82.7</c:v>
                </c:pt>
                <c:pt idx="5">
                  <c:v>86.5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DD-4C90-BDEA-CFE43E52DDAD}"/>
            </c:ext>
          </c:extLst>
        </c:ser>
        <c:ser>
          <c:idx val="11"/>
          <c:order val="11"/>
          <c:tx>
            <c:strRef>
              <c:f>'График 5.2.12'!$B$16</c:f>
              <c:strCache>
                <c:ptCount val="1"/>
                <c:pt idx="0">
                  <c:v>Корея</c:v>
                </c:pt>
              </c:strCache>
            </c:strRef>
          </c:tx>
          <c:spPr>
            <a:solidFill>
              <a:srgbClr val="00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5.2.12'!$C$4:$I$4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'График 5.2.12'!$C$16:$I$16</c:f>
              <c:numCache>
                <c:formatCode>0.0</c:formatCode>
                <c:ptCount val="7"/>
                <c:pt idx="0">
                  <c:v>89.6</c:v>
                </c:pt>
                <c:pt idx="1">
                  <c:v>84</c:v>
                </c:pt>
                <c:pt idx="2">
                  <c:v>104.5</c:v>
                </c:pt>
                <c:pt idx="3">
                  <c:v>131.4</c:v>
                </c:pt>
                <c:pt idx="4">
                  <c:v>175.2</c:v>
                </c:pt>
                <c:pt idx="5">
                  <c:v>199.1</c:v>
                </c:pt>
                <c:pt idx="6">
                  <c:v>183.8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EDD-4C90-BDEA-CFE43E52D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103591983"/>
        <c:axId val="1"/>
      </c:barChart>
      <c:catAx>
        <c:axId val="1103591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91983"/>
        <c:crosses val="autoZero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5666041275797379E-2"/>
          <c:y val="0.81283647030752171"/>
          <c:w val="0.8836772983114447"/>
          <c:h val="0.171123556079554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23684210526314E-2"/>
          <c:y val="8.8607594936708861E-2"/>
          <c:w val="0.90625"/>
          <c:h val="0.734177215189873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5.2.13'!$C$5:$H$5</c:f>
              <c:strCache>
                <c:ptCount val="6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01.10.2008</c:v>
                </c:pt>
              </c:strCache>
            </c:strRef>
          </c:cat>
          <c:val>
            <c:numRef>
              <c:f>'График 5.2.13'!$C$6:$H$6</c:f>
              <c:numCache>
                <c:formatCode>#,##0.00</c:formatCode>
                <c:ptCount val="6"/>
                <c:pt idx="0">
                  <c:v>195.38583482297332</c:v>
                </c:pt>
                <c:pt idx="1">
                  <c:v>243.67680741452889</c:v>
                </c:pt>
                <c:pt idx="2">
                  <c:v>200.43112253050256</c:v>
                </c:pt>
                <c:pt idx="3">
                  <c:v>137.6648044865876</c:v>
                </c:pt>
                <c:pt idx="4">
                  <c:v>162.6</c:v>
                </c:pt>
                <c:pt idx="5">
                  <c:v>171.48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68-4962-B37C-DA56C4612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3593231"/>
        <c:axId val="1"/>
      </c:barChart>
      <c:catAx>
        <c:axId val="11035932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3593231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471390817350791E-2"/>
          <c:y val="7.1065989847715741E-2"/>
          <c:w val="0.8694274275877566"/>
          <c:h val="0.37055837563451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5.2.14'!$B$5</c:f>
              <c:strCache>
                <c:ptCount val="1"/>
                <c:pt idx="0">
                  <c:v>Кредиты списанные за баланс (млрд. тенге) (левая шкала)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'График 5.2.14'!$C$4:$N$4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'График 5.2.14'!$C$5:$N$5</c:f>
              <c:numCache>
                <c:formatCode>_-* #\ ##0.0_р_._-;\-* #\ ##0.0_р_._-;_-* "-"??_р_._-;_-@_-</c:formatCode>
                <c:ptCount val="12"/>
                <c:pt idx="0">
                  <c:v>47.906773000000001</c:v>
                </c:pt>
                <c:pt idx="1">
                  <c:v>55.324888999999999</c:v>
                </c:pt>
                <c:pt idx="2">
                  <c:v>55.492665000000002</c:v>
                </c:pt>
                <c:pt idx="3">
                  <c:v>56.038404</c:v>
                </c:pt>
                <c:pt idx="4">
                  <c:v>58.603540000000002</c:v>
                </c:pt>
                <c:pt idx="5">
                  <c:v>61.737054000000001</c:v>
                </c:pt>
                <c:pt idx="6">
                  <c:v>63.113982</c:v>
                </c:pt>
                <c:pt idx="7">
                  <c:v>66.953779999999995</c:v>
                </c:pt>
                <c:pt idx="8">
                  <c:v>71.182214999999999</c:v>
                </c:pt>
                <c:pt idx="9">
                  <c:v>74.621925000000005</c:v>
                </c:pt>
                <c:pt idx="10">
                  <c:v>78.731755000000007</c:v>
                </c:pt>
                <c:pt idx="11">
                  <c:v>82.649970999999994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9-4A58-9965-56A7B13D3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05803871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5.2.14'!$B$6</c:f>
              <c:strCache>
                <c:ptCount val="1"/>
                <c:pt idx="0">
                  <c:v>Отношение кредитов списанных за баланс к совокупному ссудному портфелю (%)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'График 5.2.14'!$C$6:$N$6</c:f>
              <c:numCache>
                <c:formatCode>0.0</c:formatCode>
                <c:ptCount val="12"/>
                <c:pt idx="0">
                  <c:v>1.5645377074928084</c:v>
                </c:pt>
                <c:pt idx="1">
                  <c:v>0.92334834665820409</c:v>
                </c:pt>
                <c:pt idx="2">
                  <c:v>0.62574143684216244</c:v>
                </c:pt>
                <c:pt idx="3">
                  <c:v>0.63401471205066562</c:v>
                </c:pt>
                <c:pt idx="4">
                  <c:v>0.6633173889033912</c:v>
                </c:pt>
                <c:pt idx="5">
                  <c:v>0.69668971689724457</c:v>
                </c:pt>
                <c:pt idx="6">
                  <c:v>0.71265002740991745</c:v>
                </c:pt>
                <c:pt idx="7">
                  <c:v>0.75669871823761303</c:v>
                </c:pt>
                <c:pt idx="8">
                  <c:v>0.7965391777779508</c:v>
                </c:pt>
                <c:pt idx="9">
                  <c:v>0.83326950402713684</c:v>
                </c:pt>
                <c:pt idx="10">
                  <c:v>0.87079248687584265</c:v>
                </c:pt>
                <c:pt idx="11">
                  <c:v>0.9088400968267385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B9-4A58-9965-56A7B13D3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58038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803871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0.3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8726114649681534E-2"/>
          <c:y val="0.81218274111675126"/>
          <c:w val="0.79777070063694266"/>
          <c:h val="0.172588832487309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70514021851483"/>
          <c:y val="5.0541605337610943E-2"/>
          <c:w val="0.80935322876260118"/>
          <c:h val="0.631770066720136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1.1.8'!$C$4</c:f>
              <c:strCache>
                <c:ptCount val="1"/>
                <c:pt idx="0">
                  <c:v>США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none"/>
          </c:marker>
          <c:cat>
            <c:strRef>
              <c:f>'График 1.1.8'!$B$5:$B$22</c:f>
              <c:strCache>
                <c:ptCount val="18"/>
                <c:pt idx="0">
                  <c:v>1 кв.2004</c:v>
                </c:pt>
                <c:pt idx="1">
                  <c:v>2 кв.2004</c:v>
                </c:pt>
                <c:pt idx="2">
                  <c:v>3 кв.2004</c:v>
                </c:pt>
                <c:pt idx="3">
                  <c:v>4 кв.2004</c:v>
                </c:pt>
                <c:pt idx="4">
                  <c:v>1 кв.2005</c:v>
                </c:pt>
                <c:pt idx="5">
                  <c:v>2 кв.2005</c:v>
                </c:pt>
                <c:pt idx="6">
                  <c:v>3 кв.2005</c:v>
                </c:pt>
                <c:pt idx="7">
                  <c:v>4 кв.2005</c:v>
                </c:pt>
                <c:pt idx="8">
                  <c:v>1 кв.2006</c:v>
                </c:pt>
                <c:pt idx="9">
                  <c:v>2 кв.2006</c:v>
                </c:pt>
                <c:pt idx="10">
                  <c:v>3 кв.2006</c:v>
                </c:pt>
                <c:pt idx="11">
                  <c:v>4 кв.2006</c:v>
                </c:pt>
                <c:pt idx="12">
                  <c:v>1 кв.2007</c:v>
                </c:pt>
                <c:pt idx="13">
                  <c:v>2 кв.2007</c:v>
                </c:pt>
                <c:pt idx="14">
                  <c:v>3 кв.2007</c:v>
                </c:pt>
                <c:pt idx="15">
                  <c:v>4 кв.2007</c:v>
                </c:pt>
                <c:pt idx="16">
                  <c:v>1 кв.2008</c:v>
                </c:pt>
                <c:pt idx="17">
                  <c:v>2 кв.2008</c:v>
                </c:pt>
              </c:strCache>
            </c:strRef>
          </c:cat>
          <c:val>
            <c:numRef>
              <c:f>'График 1.1.8'!$C$5:$C$22</c:f>
              <c:numCache>
                <c:formatCode>0.00</c:formatCode>
                <c:ptCount val="18"/>
                <c:pt idx="0">
                  <c:v>-17.899999999999999</c:v>
                </c:pt>
                <c:pt idx="1">
                  <c:v>-23.2</c:v>
                </c:pt>
                <c:pt idx="2">
                  <c:v>-20</c:v>
                </c:pt>
                <c:pt idx="3">
                  <c:v>-21.1</c:v>
                </c:pt>
                <c:pt idx="4">
                  <c:v>-23.6</c:v>
                </c:pt>
                <c:pt idx="5">
                  <c:v>-24.1</c:v>
                </c:pt>
                <c:pt idx="6">
                  <c:v>-16.7</c:v>
                </c:pt>
                <c:pt idx="7">
                  <c:v>-8.8000000000000007</c:v>
                </c:pt>
                <c:pt idx="8">
                  <c:v>-10.7</c:v>
                </c:pt>
                <c:pt idx="9">
                  <c:v>-12.3</c:v>
                </c:pt>
                <c:pt idx="10">
                  <c:v>-8.9</c:v>
                </c:pt>
                <c:pt idx="11">
                  <c:v>0</c:v>
                </c:pt>
                <c:pt idx="12">
                  <c:v>0</c:v>
                </c:pt>
                <c:pt idx="13">
                  <c:v>-3.7</c:v>
                </c:pt>
                <c:pt idx="14">
                  <c:v>7.5</c:v>
                </c:pt>
                <c:pt idx="15">
                  <c:v>19.2</c:v>
                </c:pt>
                <c:pt idx="16">
                  <c:v>32.200000000000003</c:v>
                </c:pt>
                <c:pt idx="17">
                  <c:v>55.4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C0-4C7E-B62C-86CF1DCA58A2}"/>
            </c:ext>
          </c:extLst>
        </c:ser>
        <c:ser>
          <c:idx val="1"/>
          <c:order val="1"/>
          <c:tx>
            <c:strRef>
              <c:f>'График 1.1.8'!$D$4</c:f>
              <c:strCache>
                <c:ptCount val="1"/>
                <c:pt idx="0">
                  <c:v>Япония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'График 1.1.8'!$B$5:$B$22</c:f>
              <c:strCache>
                <c:ptCount val="18"/>
                <c:pt idx="0">
                  <c:v>1 кв.2004</c:v>
                </c:pt>
                <c:pt idx="1">
                  <c:v>2 кв.2004</c:v>
                </c:pt>
                <c:pt idx="2">
                  <c:v>3 кв.2004</c:v>
                </c:pt>
                <c:pt idx="3">
                  <c:v>4 кв.2004</c:v>
                </c:pt>
                <c:pt idx="4">
                  <c:v>1 кв.2005</c:v>
                </c:pt>
                <c:pt idx="5">
                  <c:v>2 кв.2005</c:v>
                </c:pt>
                <c:pt idx="6">
                  <c:v>3 кв.2005</c:v>
                </c:pt>
                <c:pt idx="7">
                  <c:v>4 кв.2005</c:v>
                </c:pt>
                <c:pt idx="8">
                  <c:v>1 кв.2006</c:v>
                </c:pt>
                <c:pt idx="9">
                  <c:v>2 кв.2006</c:v>
                </c:pt>
                <c:pt idx="10">
                  <c:v>3 кв.2006</c:v>
                </c:pt>
                <c:pt idx="11">
                  <c:v>4 кв.2006</c:v>
                </c:pt>
                <c:pt idx="12">
                  <c:v>1 кв.2007</c:v>
                </c:pt>
                <c:pt idx="13">
                  <c:v>2 кв.2007</c:v>
                </c:pt>
                <c:pt idx="14">
                  <c:v>3 кв.2007</c:v>
                </c:pt>
                <c:pt idx="15">
                  <c:v>4 кв.2007</c:v>
                </c:pt>
                <c:pt idx="16">
                  <c:v>1 кв.2008</c:v>
                </c:pt>
                <c:pt idx="17">
                  <c:v>2 кв.2008</c:v>
                </c:pt>
              </c:strCache>
            </c:strRef>
          </c:cat>
          <c:val>
            <c:numRef>
              <c:f>'График 1.1.8'!$D$5:$D$22</c:f>
              <c:numCache>
                <c:formatCode>0.00</c:formatCode>
                <c:ptCount val="18"/>
                <c:pt idx="0">
                  <c:v>75</c:v>
                </c:pt>
                <c:pt idx="1">
                  <c:v>76</c:v>
                </c:pt>
                <c:pt idx="2">
                  <c:v>74</c:v>
                </c:pt>
                <c:pt idx="3">
                  <c:v>70</c:v>
                </c:pt>
                <c:pt idx="4">
                  <c:v>81</c:v>
                </c:pt>
                <c:pt idx="5">
                  <c:v>81</c:v>
                </c:pt>
                <c:pt idx="6">
                  <c:v>78</c:v>
                </c:pt>
                <c:pt idx="7">
                  <c:v>76</c:v>
                </c:pt>
                <c:pt idx="8">
                  <c:v>83</c:v>
                </c:pt>
                <c:pt idx="9">
                  <c:v>86</c:v>
                </c:pt>
                <c:pt idx="10">
                  <c:v>87</c:v>
                </c:pt>
                <c:pt idx="11">
                  <c:v>87</c:v>
                </c:pt>
                <c:pt idx="12">
                  <c:v>88</c:v>
                </c:pt>
                <c:pt idx="13">
                  <c:v>91</c:v>
                </c:pt>
                <c:pt idx="14">
                  <c:v>94</c:v>
                </c:pt>
                <c:pt idx="15">
                  <c:v>94</c:v>
                </c:pt>
                <c:pt idx="16">
                  <c:v>97</c:v>
                </c:pt>
                <c:pt idx="17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C0-4C7E-B62C-86CF1DCA58A2}"/>
            </c:ext>
          </c:extLst>
        </c:ser>
        <c:ser>
          <c:idx val="2"/>
          <c:order val="2"/>
          <c:tx>
            <c:strRef>
              <c:f>'График 1.1.8'!$E$4</c:f>
              <c:strCache>
                <c:ptCount val="1"/>
                <c:pt idx="0">
                  <c:v>ЕЦБ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'График 1.1.8'!$B$5:$B$22</c:f>
              <c:strCache>
                <c:ptCount val="18"/>
                <c:pt idx="0">
                  <c:v>1 кв.2004</c:v>
                </c:pt>
                <c:pt idx="1">
                  <c:v>2 кв.2004</c:v>
                </c:pt>
                <c:pt idx="2">
                  <c:v>3 кв.2004</c:v>
                </c:pt>
                <c:pt idx="3">
                  <c:v>4 кв.2004</c:v>
                </c:pt>
                <c:pt idx="4">
                  <c:v>1 кв.2005</c:v>
                </c:pt>
                <c:pt idx="5">
                  <c:v>2 кв.2005</c:v>
                </c:pt>
                <c:pt idx="6">
                  <c:v>3 кв.2005</c:v>
                </c:pt>
                <c:pt idx="7">
                  <c:v>4 кв.2005</c:v>
                </c:pt>
                <c:pt idx="8">
                  <c:v>1 кв.2006</c:v>
                </c:pt>
                <c:pt idx="9">
                  <c:v>2 кв.2006</c:v>
                </c:pt>
                <c:pt idx="10">
                  <c:v>3 кв.2006</c:v>
                </c:pt>
                <c:pt idx="11">
                  <c:v>4 кв.2006</c:v>
                </c:pt>
                <c:pt idx="12">
                  <c:v>1 кв.2007</c:v>
                </c:pt>
                <c:pt idx="13">
                  <c:v>2 кв.2007</c:v>
                </c:pt>
                <c:pt idx="14">
                  <c:v>3 кв.2007</c:v>
                </c:pt>
                <c:pt idx="15">
                  <c:v>4 кв.2007</c:v>
                </c:pt>
                <c:pt idx="16">
                  <c:v>1 кв.2008</c:v>
                </c:pt>
                <c:pt idx="17">
                  <c:v>2 кв.2008</c:v>
                </c:pt>
              </c:strCache>
            </c:strRef>
          </c:cat>
          <c:val>
            <c:numRef>
              <c:f>'График 1.1.8'!$E$5:$E$22</c:f>
              <c:numCache>
                <c:formatCode>0.00</c:formatCode>
                <c:ptCount val="18"/>
                <c:pt idx="0">
                  <c:v>15</c:v>
                </c:pt>
                <c:pt idx="1">
                  <c:v>-1</c:v>
                </c:pt>
                <c:pt idx="2">
                  <c:v>-4</c:v>
                </c:pt>
                <c:pt idx="3">
                  <c:v>-2</c:v>
                </c:pt>
                <c:pt idx="4">
                  <c:v>-10</c:v>
                </c:pt>
                <c:pt idx="5">
                  <c:v>-17</c:v>
                </c:pt>
                <c:pt idx="6">
                  <c:v>2</c:v>
                </c:pt>
                <c:pt idx="7">
                  <c:v>-4</c:v>
                </c:pt>
                <c:pt idx="8">
                  <c:v>-9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-4</c:v>
                </c:pt>
                <c:pt idx="13">
                  <c:v>-3</c:v>
                </c:pt>
                <c:pt idx="14">
                  <c:v>31</c:v>
                </c:pt>
                <c:pt idx="15">
                  <c:v>41</c:v>
                </c:pt>
                <c:pt idx="16">
                  <c:v>49</c:v>
                </c:pt>
                <c:pt idx="17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C0-4C7E-B62C-86CF1DCA58A2}"/>
            </c:ext>
          </c:extLst>
        </c:ser>
        <c:ser>
          <c:idx val="4"/>
          <c:order val="4"/>
          <c:tx>
            <c:strRef>
              <c:f>'График 1.1.8'!$G$4</c:f>
              <c:strCache>
                <c:ptCount val="1"/>
                <c:pt idx="0">
                  <c:v>Польша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'График 1.1.8'!$B$5:$B$22</c:f>
              <c:strCache>
                <c:ptCount val="18"/>
                <c:pt idx="0">
                  <c:v>1 кв.2004</c:v>
                </c:pt>
                <c:pt idx="1">
                  <c:v>2 кв.2004</c:v>
                </c:pt>
                <c:pt idx="2">
                  <c:v>3 кв.2004</c:v>
                </c:pt>
                <c:pt idx="3">
                  <c:v>4 кв.2004</c:v>
                </c:pt>
                <c:pt idx="4">
                  <c:v>1 кв.2005</c:v>
                </c:pt>
                <c:pt idx="5">
                  <c:v>2 кв.2005</c:v>
                </c:pt>
                <c:pt idx="6">
                  <c:v>3 кв.2005</c:v>
                </c:pt>
                <c:pt idx="7">
                  <c:v>4 кв.2005</c:v>
                </c:pt>
                <c:pt idx="8">
                  <c:v>1 кв.2006</c:v>
                </c:pt>
                <c:pt idx="9">
                  <c:v>2 кв.2006</c:v>
                </c:pt>
                <c:pt idx="10">
                  <c:v>3 кв.2006</c:v>
                </c:pt>
                <c:pt idx="11">
                  <c:v>4 кв.2006</c:v>
                </c:pt>
                <c:pt idx="12">
                  <c:v>1 кв.2007</c:v>
                </c:pt>
                <c:pt idx="13">
                  <c:v>2 кв.2007</c:v>
                </c:pt>
                <c:pt idx="14">
                  <c:v>3 кв.2007</c:v>
                </c:pt>
                <c:pt idx="15">
                  <c:v>4 кв.2007</c:v>
                </c:pt>
                <c:pt idx="16">
                  <c:v>1 кв.2008</c:v>
                </c:pt>
                <c:pt idx="17">
                  <c:v>2 кв.2008</c:v>
                </c:pt>
              </c:strCache>
            </c:strRef>
          </c:cat>
          <c:val>
            <c:numRef>
              <c:f>'График 1.1.8'!$G$5:$G$22</c:f>
              <c:numCache>
                <c:formatCode>0.00</c:formatCode>
                <c:ptCount val="18"/>
                <c:pt idx="0">
                  <c:v>128.59428585260122</c:v>
                </c:pt>
                <c:pt idx="1">
                  <c:v>130.00154872306695</c:v>
                </c:pt>
                <c:pt idx="2">
                  <c:v>115.41096818639777</c:v>
                </c:pt>
                <c:pt idx="3">
                  <c:v>113.97260027901675</c:v>
                </c:pt>
                <c:pt idx="4">
                  <c:v>108.08542113513184</c:v>
                </c:pt>
                <c:pt idx="5">
                  <c:v>83.532480980948407</c:v>
                </c:pt>
                <c:pt idx="6">
                  <c:v>97.329699295182195</c:v>
                </c:pt>
                <c:pt idx="7">
                  <c:v>89.032700568013723</c:v>
                </c:pt>
                <c:pt idx="8">
                  <c:v>84.051156185305459</c:v>
                </c:pt>
                <c:pt idx="9">
                  <c:v>109.27412596007868</c:v>
                </c:pt>
                <c:pt idx="10">
                  <c:v>96.591649385495231</c:v>
                </c:pt>
                <c:pt idx="11">
                  <c:v>93.916129982230515</c:v>
                </c:pt>
                <c:pt idx="12">
                  <c:v>88.400086834471963</c:v>
                </c:pt>
                <c:pt idx="13">
                  <c:v>97.742712226358663</c:v>
                </c:pt>
                <c:pt idx="14">
                  <c:v>85.127613662405267</c:v>
                </c:pt>
                <c:pt idx="15">
                  <c:v>81.79838317055507</c:v>
                </c:pt>
                <c:pt idx="16">
                  <c:v>96.784656356549576</c:v>
                </c:pt>
                <c:pt idx="17">
                  <c:v>110.16050855747392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C0-4C7E-B62C-86CF1DCA5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351743"/>
        <c:axId val="1"/>
      </c:lineChart>
      <c:lineChart>
        <c:grouping val="standard"/>
        <c:varyColors val="0"/>
        <c:ser>
          <c:idx val="3"/>
          <c:order val="3"/>
          <c:tx>
            <c:strRef>
              <c:f>'График 1.1.8'!$F$4</c:f>
              <c:strCache>
                <c:ptCount val="1"/>
                <c:pt idx="0">
                  <c:v>Ирландия (правая шкала)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1.1.8'!$B$5:$B$22</c:f>
              <c:strCache>
                <c:ptCount val="18"/>
                <c:pt idx="0">
                  <c:v>1 кв.2004</c:v>
                </c:pt>
                <c:pt idx="1">
                  <c:v>2 кв.2004</c:v>
                </c:pt>
                <c:pt idx="2">
                  <c:v>3 кв.2004</c:v>
                </c:pt>
                <c:pt idx="3">
                  <c:v>4 кв.2004</c:v>
                </c:pt>
                <c:pt idx="4">
                  <c:v>1 кв.2005</c:v>
                </c:pt>
                <c:pt idx="5">
                  <c:v>2 кв.2005</c:v>
                </c:pt>
                <c:pt idx="6">
                  <c:v>3 кв.2005</c:v>
                </c:pt>
                <c:pt idx="7">
                  <c:v>4 кв.2005</c:v>
                </c:pt>
                <c:pt idx="8">
                  <c:v>1 кв.2006</c:v>
                </c:pt>
                <c:pt idx="9">
                  <c:v>2 кв.2006</c:v>
                </c:pt>
                <c:pt idx="10">
                  <c:v>3 кв.2006</c:v>
                </c:pt>
                <c:pt idx="11">
                  <c:v>4 кв.2006</c:v>
                </c:pt>
                <c:pt idx="12">
                  <c:v>1 кв.2007</c:v>
                </c:pt>
                <c:pt idx="13">
                  <c:v>2 кв.2007</c:v>
                </c:pt>
                <c:pt idx="14">
                  <c:v>3 кв.2007</c:v>
                </c:pt>
                <c:pt idx="15">
                  <c:v>4 кв.2007</c:v>
                </c:pt>
                <c:pt idx="16">
                  <c:v>1 кв.2008</c:v>
                </c:pt>
                <c:pt idx="17">
                  <c:v>2 кв.2008</c:v>
                </c:pt>
              </c:strCache>
            </c:strRef>
          </c:cat>
          <c:val>
            <c:numRef>
              <c:f>'График 1.1.8'!$F$5:$F$22</c:f>
              <c:numCache>
                <c:formatCode>0.00</c:formatCode>
                <c:ptCount val="18"/>
                <c:pt idx="0">
                  <c:v>-2.2000000000000002</c:v>
                </c:pt>
                <c:pt idx="1">
                  <c:v>-2.2000000000000002</c:v>
                </c:pt>
                <c:pt idx="2">
                  <c:v>-2</c:v>
                </c:pt>
                <c:pt idx="3">
                  <c:v>-1.8</c:v>
                </c:pt>
                <c:pt idx="4">
                  <c:v>-2</c:v>
                </c:pt>
                <c:pt idx="5">
                  <c:v>-1.8</c:v>
                </c:pt>
                <c:pt idx="6">
                  <c:v>-2</c:v>
                </c:pt>
                <c:pt idx="7">
                  <c:v>-2</c:v>
                </c:pt>
                <c:pt idx="8">
                  <c:v>-1.8</c:v>
                </c:pt>
                <c:pt idx="9">
                  <c:v>-2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  <c:pt idx="13">
                  <c:v>-1.8</c:v>
                </c:pt>
                <c:pt idx="14">
                  <c:v>-1.4</c:v>
                </c:pt>
                <c:pt idx="15">
                  <c:v>-1.4</c:v>
                </c:pt>
                <c:pt idx="16">
                  <c:v>-1.4</c:v>
                </c:pt>
                <c:pt idx="17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C0-4C7E-B62C-86CF1DCA5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9835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4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  соотношение ответов</a:t>
                </a:r>
              </a:p>
            </c:rich>
          </c:tx>
          <c:layout>
            <c:manualLayout>
              <c:xMode val="edge"/>
              <c:yMode val="edge"/>
              <c:x val="4.3165467625899283E-2"/>
              <c:y val="0.1335743862342116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835174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287783209960243"/>
          <c:y val="0.84837694673846942"/>
          <c:w val="0.75359778411451084"/>
          <c:h val="7.22022933394442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53633217993079"/>
          <c:y val="4.6052705548265231E-2"/>
          <c:w val="0.82525951557093424"/>
          <c:h val="0.256579359483191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5.2.15'!$B$5</c:f>
              <c:strCache>
                <c:ptCount val="1"/>
                <c:pt idx="0">
                  <c:v>Ипотечные займы (под залог недвижимости)                                                                                                                                                                                                                       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5.2.15'!$C$4:$N$4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'График 5.2.15'!$C$5:$N$5</c:f>
              <c:numCache>
                <c:formatCode>#\ ##0.0</c:formatCode>
                <c:ptCount val="12"/>
                <c:pt idx="0">
                  <c:v>809.60533799999996</c:v>
                </c:pt>
                <c:pt idx="1">
                  <c:v>1651.637207</c:v>
                </c:pt>
                <c:pt idx="2">
                  <c:v>3356.872476</c:v>
                </c:pt>
                <c:pt idx="3">
                  <c:v>3301.8825099999999</c:v>
                </c:pt>
                <c:pt idx="4">
                  <c:v>3406.8779749999999</c:v>
                </c:pt>
                <c:pt idx="5">
                  <c:v>3486.5367620000002</c:v>
                </c:pt>
                <c:pt idx="6">
                  <c:v>3435.9053610000001</c:v>
                </c:pt>
                <c:pt idx="7">
                  <c:v>3422.0216559999999</c:v>
                </c:pt>
                <c:pt idx="8">
                  <c:v>3309.117342</c:v>
                </c:pt>
                <c:pt idx="9">
                  <c:v>3269.3436689999999</c:v>
                </c:pt>
                <c:pt idx="10">
                  <c:v>3254.9014419999999</c:v>
                </c:pt>
                <c:pt idx="11">
                  <c:v>3233.7798760000001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D6-419C-90DC-87A3E37365FF}"/>
            </c:ext>
          </c:extLst>
        </c:ser>
        <c:ser>
          <c:idx val="1"/>
          <c:order val="1"/>
          <c:tx>
            <c:strRef>
              <c:f>'График 5.2.15'!$B$6</c:f>
              <c:strCache>
                <c:ptCount val="1"/>
                <c:pt idx="0">
                  <c:v>Потребительские займы</c:v>
                </c:pt>
              </c:strCache>
            </c:strRef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5.2.15'!$C$4:$N$4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'График 5.2.15'!$C$6:$N$6</c:f>
              <c:numCache>
                <c:formatCode>#\ ##0.0</c:formatCode>
                <c:ptCount val="12"/>
                <c:pt idx="0">
                  <c:v>261.3</c:v>
                </c:pt>
                <c:pt idx="1">
                  <c:v>674.5</c:v>
                </c:pt>
                <c:pt idx="2">
                  <c:v>1054.2</c:v>
                </c:pt>
                <c:pt idx="3">
                  <c:v>1044.8</c:v>
                </c:pt>
                <c:pt idx="4">
                  <c:v>1052.3</c:v>
                </c:pt>
                <c:pt idx="5">
                  <c:v>1036.7</c:v>
                </c:pt>
                <c:pt idx="6">
                  <c:v>1028.0999999999999</c:v>
                </c:pt>
                <c:pt idx="7">
                  <c:v>1019.368464</c:v>
                </c:pt>
                <c:pt idx="8">
                  <c:v>998.3</c:v>
                </c:pt>
                <c:pt idx="9">
                  <c:v>986.83314499999994</c:v>
                </c:pt>
                <c:pt idx="10">
                  <c:v>974.9</c:v>
                </c:pt>
                <c:pt idx="11">
                  <c:v>967.43860600000005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D6-419C-90DC-87A3E37365FF}"/>
            </c:ext>
          </c:extLst>
        </c:ser>
        <c:ser>
          <c:idx val="2"/>
          <c:order val="2"/>
          <c:tx>
            <c:strRef>
              <c:f>'График 5.2.15'!$B$7</c:f>
              <c:strCache>
                <c:ptCount val="1"/>
                <c:pt idx="0">
                  <c:v>Кредиты, выданные сектору строительства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5.2.15'!$C$4:$N$4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'График 5.2.15'!$C$7:$N$7</c:f>
              <c:numCache>
                <c:formatCode>#\ ##0.0</c:formatCode>
                <c:ptCount val="12"/>
                <c:pt idx="0">
                  <c:v>383.74885799999998</c:v>
                </c:pt>
                <c:pt idx="1">
                  <c:v>849.91381799999999</c:v>
                </c:pt>
                <c:pt idx="2">
                  <c:v>1721.124413</c:v>
                </c:pt>
                <c:pt idx="3">
                  <c:v>1724.964903</c:v>
                </c:pt>
                <c:pt idx="4">
                  <c:v>1736.813811</c:v>
                </c:pt>
                <c:pt idx="5">
                  <c:v>1769.63273</c:v>
                </c:pt>
                <c:pt idx="6">
                  <c:v>1821.6306039999999</c:v>
                </c:pt>
                <c:pt idx="7">
                  <c:v>1835.010839</c:v>
                </c:pt>
                <c:pt idx="8">
                  <c:v>1874.0844509999999</c:v>
                </c:pt>
                <c:pt idx="9">
                  <c:v>1890.5946260000001</c:v>
                </c:pt>
                <c:pt idx="10">
                  <c:v>1860.5861030000001</c:v>
                </c:pt>
                <c:pt idx="11">
                  <c:v>1852.531516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D6-419C-90DC-87A3E3736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05801791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5.2.15'!$B$8</c:f>
              <c:strCache>
                <c:ptCount val="1"/>
                <c:pt idx="0">
                  <c:v>Доля займов под залог недвижимости в ссудном портфеле (%)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5.2.15'!$C$4:$N$4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'График 5.2.15'!$C$8:$N$8</c:f>
              <c:numCache>
                <c:formatCode>#\ ##0.0</c:formatCode>
                <c:ptCount val="12"/>
                <c:pt idx="0">
                  <c:v>26.440062650190612</c:v>
                </c:pt>
                <c:pt idx="1">
                  <c:v>27.565106987609571</c:v>
                </c:pt>
                <c:pt idx="2">
                  <c:v>37.852465842614464</c:v>
                </c:pt>
                <c:pt idx="3">
                  <c:v>37.3572753571422</c:v>
                </c:pt>
                <c:pt idx="4">
                  <c:v>38.561516978146244</c:v>
                </c:pt>
                <c:pt idx="5">
                  <c:v>39.344836727544788</c:v>
                </c:pt>
                <c:pt idx="6">
                  <c:v>38.796443705525228</c:v>
                </c:pt>
                <c:pt idx="7">
                  <c:v>38.675029264614395</c:v>
                </c:pt>
                <c:pt idx="8">
                  <c:v>37.029496859116257</c:v>
                </c:pt>
                <c:pt idx="9">
                  <c:v>36.507291624571323</c:v>
                </c:pt>
                <c:pt idx="10">
                  <c:v>36.000006874163368</c:v>
                </c:pt>
                <c:pt idx="11">
                  <c:v>35.559465781545143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D6-419C-90DC-87A3E37365FF}"/>
            </c:ext>
          </c:extLst>
        </c:ser>
        <c:ser>
          <c:idx val="4"/>
          <c:order val="4"/>
          <c:tx>
            <c:strRef>
              <c:f>'График 5.2.15'!$B$9</c:f>
              <c:strCache>
                <c:ptCount val="1"/>
                <c:pt idx="0">
                  <c:v>Доля потребительских займов в ссудном портфеле (%)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'График 5.2.15'!$C$4:$N$4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'График 5.2.15'!$C$9:$N$9</c:f>
              <c:numCache>
                <c:formatCode>#\ ##0.0</c:formatCode>
                <c:ptCount val="12"/>
                <c:pt idx="0">
                  <c:v>8.53352620866095</c:v>
                </c:pt>
                <c:pt idx="1">
                  <c:v>11.25711178238349</c:v>
                </c:pt>
                <c:pt idx="2">
                  <c:v>11.887275961949342</c:v>
                </c:pt>
                <c:pt idx="3">
                  <c:v>11.820796522872696</c:v>
                </c:pt>
                <c:pt idx="4">
                  <c:v>11.910694957045912</c:v>
                </c:pt>
                <c:pt idx="5">
                  <c:v>11.698942251234946</c:v>
                </c:pt>
                <c:pt idx="6">
                  <c:v>11.608766710047483</c:v>
                </c:pt>
                <c:pt idx="7">
                  <c:v>11.52070592759131</c:v>
                </c:pt>
                <c:pt idx="8">
                  <c:v>11.171119937413135</c:v>
                </c:pt>
                <c:pt idx="9">
                  <c:v>11.019522282381345</c:v>
                </c:pt>
                <c:pt idx="10">
                  <c:v>10.782632693190429</c:v>
                </c:pt>
                <c:pt idx="11">
                  <c:v>10.6382009057325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D6-419C-90DC-87A3E37365FF}"/>
            </c:ext>
          </c:extLst>
        </c:ser>
        <c:ser>
          <c:idx val="5"/>
          <c:order val="5"/>
          <c:tx>
            <c:strRef>
              <c:f>'График 5.2.15'!$B$10</c:f>
              <c:strCache>
                <c:ptCount val="1"/>
                <c:pt idx="0">
                  <c:v>Доля кредитов, выданных сектору строительства в структуре кредитования отраслей экономики (%)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'График 5.2.15'!$C$4:$N$4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'График 5.2.15'!$C$10:$N$10</c:f>
              <c:numCache>
                <c:formatCode>#\ ##0.0</c:formatCode>
                <c:ptCount val="12"/>
                <c:pt idx="0">
                  <c:v>12.763929558174016</c:v>
                </c:pt>
                <c:pt idx="1">
                  <c:v>19.614292996990269</c:v>
                </c:pt>
                <c:pt idx="2">
                  <c:v>26.401596081487217</c:v>
                </c:pt>
                <c:pt idx="3">
                  <c:v>26.4929945362335</c:v>
                </c:pt>
                <c:pt idx="4">
                  <c:v>26.721498586761054</c:v>
                </c:pt>
                <c:pt idx="5">
                  <c:v>26.919915339606508</c:v>
                </c:pt>
                <c:pt idx="6">
                  <c:v>27.644284818304172</c:v>
                </c:pt>
                <c:pt idx="7">
                  <c:v>27.810973373327712</c:v>
                </c:pt>
                <c:pt idx="8">
                  <c:v>27.879252176932152</c:v>
                </c:pt>
                <c:pt idx="9">
                  <c:v>27.96781237248636</c:v>
                </c:pt>
                <c:pt idx="10">
                  <c:v>27.099074202283468</c:v>
                </c:pt>
                <c:pt idx="11">
                  <c:v>26.694025695162537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D6-419C-90DC-87A3E3736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58017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1.0380622837370242E-2"/>
              <c:y val="6.57894736842105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801791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6193771626297575"/>
              <c:y val="0.151316134825252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505190311418678E-2"/>
          <c:y val="0.51973684210526316"/>
          <c:w val="0.90138408304498274"/>
          <c:h val="0.467105263157894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07834846005848E-2"/>
          <c:y val="7.2164948453608241E-2"/>
          <c:w val="0.90777657007283608"/>
          <c:h val="0.33505154639175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5.2.16'!$C$5</c:f>
              <c:strCache>
                <c:ptCount val="1"/>
                <c:pt idx="0">
                  <c:v>01.01.2008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5.2.16'!$B$6:$B$12</c:f>
              <c:strCache>
                <c:ptCount val="7"/>
                <c:pt idx="0">
                  <c:v>Торговля</c:v>
                </c:pt>
                <c:pt idx="1">
                  <c:v>Промышлен-ть</c:v>
                </c:pt>
                <c:pt idx="2">
                  <c:v>Сельское хозяйство</c:v>
                </c:pt>
                <c:pt idx="3">
                  <c:v>Строительство</c:v>
                </c:pt>
                <c:pt idx="4">
                  <c:v>Транспорт</c:v>
                </c:pt>
                <c:pt idx="5">
                  <c:v>Связь</c:v>
                </c:pt>
                <c:pt idx="6">
                  <c:v>Прочие</c:v>
                </c:pt>
              </c:strCache>
            </c:strRef>
          </c:cat>
          <c:val>
            <c:numRef>
              <c:f>'График 5.2.16'!$C$6:$C$12</c:f>
              <c:numCache>
                <c:formatCode>_-* #\ ##0.0_р_._-;\-* #\ ##0.0_р_._-;_-* "-"??_р_._-;_-@_-</c:formatCode>
                <c:ptCount val="7"/>
                <c:pt idx="0">
                  <c:v>5.8</c:v>
                </c:pt>
                <c:pt idx="1">
                  <c:v>7.1</c:v>
                </c:pt>
                <c:pt idx="2">
                  <c:v>6.6</c:v>
                </c:pt>
                <c:pt idx="3">
                  <c:v>8.6</c:v>
                </c:pt>
                <c:pt idx="4">
                  <c:v>4.9000000000000004</c:v>
                </c:pt>
                <c:pt idx="5">
                  <c:v>2.7</c:v>
                </c:pt>
                <c:pt idx="6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D9-4094-B33A-96073C07F6E2}"/>
            </c:ext>
          </c:extLst>
        </c:ser>
        <c:ser>
          <c:idx val="1"/>
          <c:order val="1"/>
          <c:tx>
            <c:strRef>
              <c:f>'График 5.2.16'!$D$5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5.2.16'!$B$6:$B$12</c:f>
              <c:strCache>
                <c:ptCount val="7"/>
                <c:pt idx="0">
                  <c:v>Торговля</c:v>
                </c:pt>
                <c:pt idx="1">
                  <c:v>Промышлен-ть</c:v>
                </c:pt>
                <c:pt idx="2">
                  <c:v>Сельское хозяйство</c:v>
                </c:pt>
                <c:pt idx="3">
                  <c:v>Строительство</c:v>
                </c:pt>
                <c:pt idx="4">
                  <c:v>Транспорт</c:v>
                </c:pt>
                <c:pt idx="5">
                  <c:v>Связь</c:v>
                </c:pt>
                <c:pt idx="6">
                  <c:v>Прочие</c:v>
                </c:pt>
              </c:strCache>
            </c:strRef>
          </c:cat>
          <c:val>
            <c:numRef>
              <c:f>'График 5.2.16'!$D$6:$D$12</c:f>
              <c:numCache>
                <c:formatCode>_-* #\ ##0.0_р_._-;\-* #\ ##0.0_р_._-;_-* "-"??_р_._-;_-@_-</c:formatCode>
                <c:ptCount val="7"/>
                <c:pt idx="0">
                  <c:v>9.1999999999999993</c:v>
                </c:pt>
                <c:pt idx="1">
                  <c:v>8.5</c:v>
                </c:pt>
                <c:pt idx="2">
                  <c:v>6.5</c:v>
                </c:pt>
                <c:pt idx="3">
                  <c:v>10.6</c:v>
                </c:pt>
                <c:pt idx="4">
                  <c:v>6.3</c:v>
                </c:pt>
                <c:pt idx="5">
                  <c:v>5.7</c:v>
                </c:pt>
                <c:pt idx="6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D9-4094-B33A-96073C07F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5804287"/>
        <c:axId val="1"/>
      </c:barChart>
      <c:catAx>
        <c:axId val="11058042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804287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634719710669075"/>
          <c:y val="0.88144329896907214"/>
          <c:w val="0.32549728752260398"/>
          <c:h val="0.1030927835051546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452830188679239E-2"/>
          <c:y val="6.9124579503392097E-2"/>
          <c:w val="0.85849056603773588"/>
          <c:h val="0.447005614121935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5.2.17'!$B$5</c:f>
              <c:strCache>
                <c:ptCount val="1"/>
                <c:pt idx="0">
                  <c:v>Потребительские кредиты физ. лицам, млрд. тенге (левая шкала)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5.2.17'!$C$4:$K$4</c:f>
              <c:strCache>
                <c:ptCount val="9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  <c:pt idx="7">
                  <c:v>01.01.2008</c:v>
                </c:pt>
                <c:pt idx="8">
                  <c:v>01.10.2008</c:v>
                </c:pt>
              </c:strCache>
            </c:strRef>
          </c:cat>
          <c:val>
            <c:numRef>
              <c:f>'График 5.2.17'!$C$5:$K$5</c:f>
              <c:numCache>
                <c:formatCode>General</c:formatCode>
                <c:ptCount val="9"/>
                <c:pt idx="0">
                  <c:v>7.2</c:v>
                </c:pt>
                <c:pt idx="1">
                  <c:v>15.2</c:v>
                </c:pt>
                <c:pt idx="2">
                  <c:v>30</c:v>
                </c:pt>
                <c:pt idx="3">
                  <c:v>58.3</c:v>
                </c:pt>
                <c:pt idx="4">
                  <c:v>122.1</c:v>
                </c:pt>
                <c:pt idx="5">
                  <c:v>261.3</c:v>
                </c:pt>
                <c:pt idx="6">
                  <c:v>674.5</c:v>
                </c:pt>
                <c:pt idx="7">
                  <c:v>1054.2</c:v>
                </c:pt>
                <c:pt idx="8">
                  <c:v>967.4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6-425B-B303-597D748E5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05773503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5.2.17'!$B$6</c:f>
              <c:strCache>
                <c:ptCount val="1"/>
                <c:pt idx="0">
                  <c:v>Доля в ссудном портфеле БВУ, в % (правая шкала)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5.2.17'!$C$4:$K$4</c:f>
              <c:strCache>
                <c:ptCount val="9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  <c:pt idx="7">
                  <c:v>01.01.2008</c:v>
                </c:pt>
                <c:pt idx="8">
                  <c:v>01.10.2008</c:v>
                </c:pt>
              </c:strCache>
            </c:strRef>
          </c:cat>
          <c:val>
            <c:numRef>
              <c:f>'График 5.2.17'!$C$6:$K$6</c:f>
              <c:numCache>
                <c:formatCode>General</c:formatCode>
                <c:ptCount val="9"/>
                <c:pt idx="0">
                  <c:v>2.5</c:v>
                </c:pt>
                <c:pt idx="1">
                  <c:v>2.9</c:v>
                </c:pt>
                <c:pt idx="2">
                  <c:v>4.2</c:v>
                </c:pt>
                <c:pt idx="3">
                  <c:v>5.4</c:v>
                </c:pt>
                <c:pt idx="4">
                  <c:v>6.7</c:v>
                </c:pt>
                <c:pt idx="5">
                  <c:v>8.5</c:v>
                </c:pt>
                <c:pt idx="6">
                  <c:v>11.2</c:v>
                </c:pt>
                <c:pt idx="7">
                  <c:v>11.9</c:v>
                </c:pt>
                <c:pt idx="8">
                  <c:v>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56-425B-B303-597D748E5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577350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773503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433962264150943E-3"/>
          <c:y val="0.83410138248847931"/>
          <c:w val="0.98301886792452831"/>
          <c:h val="0.1520737327188940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597021302569739"/>
          <c:y val="2.873563218390804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8759836633344813E-2"/>
          <c:y val="0.37931247369159532"/>
          <c:w val="0.55814164752016537"/>
          <c:h val="0.32758804546092324"/>
        </c:manualLayout>
      </c:layout>
      <c:pie3DChart>
        <c:varyColors val="1"/>
        <c:ser>
          <c:idx val="0"/>
          <c:order val="0"/>
          <c:tx>
            <c:v>на 01.10.2007 года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B3-454D-85D6-DBFC1D671E7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4B3-454D-85D6-DBFC1D671E7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4B3-454D-85D6-DBFC1D671E79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5.2.18'!$B$6:$B$8</c:f>
              <c:strCache>
                <c:ptCount val="3"/>
                <c:pt idx="0">
                  <c:v>стандартные </c:v>
                </c:pt>
                <c:pt idx="1">
                  <c:v>сомнительные </c:v>
                </c:pt>
                <c:pt idx="2">
                  <c:v>безнадежные</c:v>
                </c:pt>
              </c:strCache>
            </c:strRef>
          </c:cat>
          <c:val>
            <c:numRef>
              <c:f>'График 5.2.18'!$C$6:$C$8</c:f>
              <c:numCache>
                <c:formatCode>General</c:formatCode>
                <c:ptCount val="3"/>
                <c:pt idx="0">
                  <c:v>21.3</c:v>
                </c:pt>
                <c:pt idx="1">
                  <c:v>77.900000000000006</c:v>
                </c:pt>
                <c:pt idx="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B3-454D-85D6-DBFC1D671E7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566135628395282"/>
          <c:y val="0.35632364919902249"/>
          <c:w val="0.34496246108771289"/>
          <c:h val="0.3333351434518960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на 01.10.200 года</a:t>
            </a:r>
          </a:p>
        </c:rich>
      </c:tx>
      <c:layout>
        <c:manualLayout>
          <c:xMode val="edge"/>
          <c:yMode val="edge"/>
          <c:x val="0.2786902456865023"/>
          <c:y val="4.02298850574712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661275087917776"/>
          <c:y val="0.40230110846078293"/>
          <c:w val="0.70492179453655723"/>
          <c:h val="0.2873579346148449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7C-483B-A57B-4D5BB57F35F0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07C-483B-A57B-4D5BB57F35F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07C-483B-A57B-4D5BB57F35F0}"/>
              </c:ext>
            </c:extLst>
          </c:dPt>
          <c:dLbls>
            <c:dLbl>
              <c:idx val="0"/>
              <c:layout>
                <c:manualLayout>
                  <c:x val="-2.9758778138665742E-2"/>
                  <c:y val="-6.489440312584897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07C-483B-A57B-4D5BB57F35F0}"/>
                </c:ext>
              </c:extLst>
            </c:dLbl>
            <c:dLbl>
              <c:idx val="1"/>
              <c:layout>
                <c:manualLayout>
                  <c:x val="5.4645100351671094E-3"/>
                  <c:y val="4.25709318570534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07C-483B-A57B-4D5BB57F35F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'График 5.2.18'!$B$6:$B$8</c:f>
              <c:strCache>
                <c:ptCount val="3"/>
                <c:pt idx="0">
                  <c:v>стандартные </c:v>
                </c:pt>
                <c:pt idx="1">
                  <c:v>сомнительные </c:v>
                </c:pt>
                <c:pt idx="2">
                  <c:v>безнадежные</c:v>
                </c:pt>
              </c:strCache>
            </c:strRef>
          </c:cat>
          <c:val>
            <c:numRef>
              <c:f>'График 5.2.18'!$G$6:$G$8</c:f>
              <c:numCache>
                <c:formatCode>General</c:formatCode>
                <c:ptCount val="3"/>
                <c:pt idx="0">
                  <c:v>34.799999999999997</c:v>
                </c:pt>
                <c:pt idx="1">
                  <c:v>61.1</c:v>
                </c:pt>
                <c:pt idx="2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7C-483B-A57B-4D5BB57F35F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75633036310611E-2"/>
          <c:y val="0.12820577026126934"/>
          <c:w val="0.89080626422987053"/>
          <c:h val="0.543592465907781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5.2.19'!$C$4</c:f>
              <c:strCache>
                <c:ptCount val="1"/>
                <c:pt idx="0">
                  <c:v>Займы не превышающие 70% стоимости залога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21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09-4ADB-BED9-2534CF5538D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33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09-4ADB-BED9-2534CF5538D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33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09-4ADB-BED9-2534CF5538DE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5.2.19'!$B$5:$B$11</c:f>
              <c:strCache>
                <c:ptCount val="7"/>
                <c:pt idx="0">
                  <c:v>01.04.2007</c:v>
                </c:pt>
                <c:pt idx="1">
                  <c:v>01.07.2007</c:v>
                </c:pt>
                <c:pt idx="2">
                  <c:v>01.10.2007</c:v>
                </c:pt>
                <c:pt idx="3">
                  <c:v>01.01.2008</c:v>
                </c:pt>
                <c:pt idx="4">
                  <c:v>01.04.2008</c:v>
                </c:pt>
                <c:pt idx="5">
                  <c:v>01.07.2008</c:v>
                </c:pt>
                <c:pt idx="6">
                  <c:v>01.10.2008</c:v>
                </c:pt>
              </c:strCache>
            </c:strRef>
          </c:cat>
          <c:val>
            <c:numRef>
              <c:f>'График 5.2.19'!$C$5:$C$11</c:f>
              <c:numCache>
                <c:formatCode>0.0</c:formatCode>
                <c:ptCount val="7"/>
                <c:pt idx="0">
                  <c:v>21.452047301251014</c:v>
                </c:pt>
                <c:pt idx="1">
                  <c:v>33.098356175227892</c:v>
                </c:pt>
                <c:pt idx="2">
                  <c:v>33.032188835009066</c:v>
                </c:pt>
                <c:pt idx="3">
                  <c:v>37</c:v>
                </c:pt>
                <c:pt idx="4">
                  <c:v>39</c:v>
                </c:pt>
                <c:pt idx="5">
                  <c:v>39</c:v>
                </c:pt>
                <c:pt idx="6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09-4ADB-BED9-2534CF5538DE}"/>
            </c:ext>
          </c:extLst>
        </c:ser>
        <c:ser>
          <c:idx val="1"/>
          <c:order val="1"/>
          <c:tx>
            <c:strRef>
              <c:f>'График 5.2.19'!$D$4</c:f>
              <c:strCache>
                <c:ptCount val="1"/>
                <c:pt idx="0">
                  <c:v>Прочие займы*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79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09-4ADB-BED9-2534CF5538D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67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09-4ADB-BED9-2534CF5538D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67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09-4ADB-BED9-2534CF5538DE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5.2.19'!$B$5:$B$11</c:f>
              <c:strCache>
                <c:ptCount val="7"/>
                <c:pt idx="0">
                  <c:v>01.04.2007</c:v>
                </c:pt>
                <c:pt idx="1">
                  <c:v>01.07.2007</c:v>
                </c:pt>
                <c:pt idx="2">
                  <c:v>01.10.2007</c:v>
                </c:pt>
                <c:pt idx="3">
                  <c:v>01.01.2008</c:v>
                </c:pt>
                <c:pt idx="4">
                  <c:v>01.04.2008</c:v>
                </c:pt>
                <c:pt idx="5">
                  <c:v>01.07.2008</c:v>
                </c:pt>
                <c:pt idx="6">
                  <c:v>01.10.2008</c:v>
                </c:pt>
              </c:strCache>
            </c:strRef>
          </c:cat>
          <c:val>
            <c:numRef>
              <c:f>'График 5.2.19'!$D$5:$D$11</c:f>
              <c:numCache>
                <c:formatCode>0.0</c:formatCode>
                <c:ptCount val="7"/>
                <c:pt idx="0">
                  <c:v>78.547952698748986</c:v>
                </c:pt>
                <c:pt idx="1">
                  <c:v>66.901643824772108</c:v>
                </c:pt>
                <c:pt idx="2">
                  <c:v>66.967811164990934</c:v>
                </c:pt>
                <c:pt idx="3">
                  <c:v>63</c:v>
                </c:pt>
                <c:pt idx="4">
                  <c:v>61</c:v>
                </c:pt>
                <c:pt idx="5">
                  <c:v>61</c:v>
                </c:pt>
                <c:pt idx="6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09-4ADB-BED9-2534CF5538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105791391"/>
        <c:axId val="1"/>
      </c:barChart>
      <c:catAx>
        <c:axId val="11057913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791391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49808429118774"/>
          <c:y val="0.87894736842105259"/>
          <c:w val="0.6877394636015326"/>
          <c:h val="0.1052631578947368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71932689907294"/>
          <c:y val="6.5116279069767441E-2"/>
          <c:w val="0.80069391848150329"/>
          <c:h val="0.474418604651162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5.2.20'!$B$5</c:f>
              <c:strCache>
                <c:ptCount val="1"/>
                <c:pt idx="0">
                  <c:v>Доля займов в ин. валюте в ссудном портфеле (левая шкала)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5.2.20'!$C$4:$J$4</c:f>
              <c:strCache>
                <c:ptCount val="8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</c:strCache>
            </c:strRef>
          </c:cat>
          <c:val>
            <c:numRef>
              <c:f>'График 5.2.20'!$C$5:$J$5</c:f>
              <c:numCache>
                <c:formatCode>General</c:formatCode>
                <c:ptCount val="8"/>
                <c:pt idx="0">
                  <c:v>57.8</c:v>
                </c:pt>
                <c:pt idx="1">
                  <c:v>56.1</c:v>
                </c:pt>
                <c:pt idx="2">
                  <c:v>57.1</c:v>
                </c:pt>
                <c:pt idx="3">
                  <c:v>53.7</c:v>
                </c:pt>
                <c:pt idx="4">
                  <c:v>50.4</c:v>
                </c:pt>
                <c:pt idx="5">
                  <c:v>50.4</c:v>
                </c:pt>
                <c:pt idx="6">
                  <c:v>50.8</c:v>
                </c:pt>
                <c:pt idx="7">
                  <c:v>51.6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34-4972-AA40-50BA3E2ACC90}"/>
            </c:ext>
          </c:extLst>
        </c:ser>
        <c:ser>
          <c:idx val="0"/>
          <c:order val="1"/>
          <c:tx>
            <c:strRef>
              <c:f>'График 5.2.20'!$B$6</c:f>
              <c:strCache>
                <c:ptCount val="1"/>
                <c:pt idx="0">
                  <c:v>Доля займов, выданных резидентам в ин. валюте, в общей сумме займов в ин. валюте (левая шкала)</c:v>
                </c:pt>
              </c:strCache>
            </c:strRef>
          </c:tx>
          <c:spPr>
            <a:gradFill rotWithShape="0">
              <a:gsLst>
                <a:gs pos="0">
                  <a:srgbClr val="F8F8FF"/>
                </a:gs>
                <a:gs pos="100000">
                  <a:srgbClr val="9999FF"/>
                </a:gs>
              </a:gsLst>
              <a:lin ang="5400000" scaled="1"/>
            </a:gradFill>
            <a:ln w="3175">
              <a:solidFill>
                <a:srgbClr val="000080"/>
              </a:solidFill>
              <a:prstDash val="solid"/>
            </a:ln>
          </c:spPr>
          <c:invertIfNegative val="0"/>
          <c:cat>
            <c:strRef>
              <c:f>'График 5.2.20'!$C$4:$J$4</c:f>
              <c:strCache>
                <c:ptCount val="8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</c:strCache>
            </c:strRef>
          </c:cat>
          <c:val>
            <c:numRef>
              <c:f>'График 5.2.20'!$C$6:$J$6</c:f>
              <c:numCache>
                <c:formatCode>General</c:formatCode>
                <c:ptCount val="8"/>
                <c:pt idx="0">
                  <c:v>88.8</c:v>
                </c:pt>
                <c:pt idx="1">
                  <c:v>77.400000000000006</c:v>
                </c:pt>
                <c:pt idx="2">
                  <c:v>79.900000000000006</c:v>
                </c:pt>
                <c:pt idx="3" formatCode="0.0">
                  <c:v>71.098894272580452</c:v>
                </c:pt>
                <c:pt idx="4" formatCode="0.0">
                  <c:v>70</c:v>
                </c:pt>
                <c:pt idx="5" formatCode="0.0">
                  <c:v>69.900000000000006</c:v>
                </c:pt>
                <c:pt idx="6" formatCode="0.0">
                  <c:v>68.8</c:v>
                </c:pt>
                <c:pt idx="7" formatCode="0.0">
                  <c:v>68.7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34-4972-AA40-50BA3E2AC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5795551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5.2.20'!$B$7</c:f>
              <c:strCache>
                <c:ptCount val="1"/>
                <c:pt idx="0">
                  <c:v>Официальный обменный курс KZT/USD (правая шкала)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9966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strRef>
              <c:f>'График 5.2.20'!$C$4:$J$4</c:f>
              <c:strCache>
                <c:ptCount val="8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</c:strCache>
            </c:strRef>
          </c:cat>
          <c:val>
            <c:numRef>
              <c:f>'График 5.2.20'!$C$7:$J$7</c:f>
              <c:numCache>
                <c:formatCode>General</c:formatCode>
                <c:ptCount val="8"/>
                <c:pt idx="0">
                  <c:v>143.33000000000001</c:v>
                </c:pt>
                <c:pt idx="1">
                  <c:v>130</c:v>
                </c:pt>
                <c:pt idx="2">
                  <c:v>133.77000000000001</c:v>
                </c:pt>
                <c:pt idx="3">
                  <c:v>127</c:v>
                </c:pt>
                <c:pt idx="4">
                  <c:v>120.3</c:v>
                </c:pt>
                <c:pt idx="5">
                  <c:v>120.69</c:v>
                </c:pt>
                <c:pt idx="6">
                  <c:v>120.75</c:v>
                </c:pt>
                <c:pt idx="7">
                  <c:v>119.84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34-4972-AA40-50BA3E2AC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579555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5996533795493933E-2"/>
              <c:y val="0.269767441860465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79555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тенге</a:t>
                </a:r>
              </a:p>
            </c:rich>
          </c:tx>
          <c:layout>
            <c:manualLayout>
              <c:xMode val="edge"/>
              <c:yMode val="edge"/>
              <c:x val="0.9566731714861465"/>
              <c:y val="0.283720930232558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1057192374350084E-2"/>
          <c:y val="0.68837209302325586"/>
          <c:w val="0.92027729636048528"/>
          <c:h val="0.2976744186046511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256292906178489"/>
          <c:y val="0.37083484226416935"/>
          <c:w val="0.55148741418764302"/>
          <c:h val="0.395834943989843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8A-4835-ABD0-BBF81FEBDE2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18A-4835-ABD0-BBF81FEBDE2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8A-4835-ABD0-BBF81FEBDE2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18A-4835-ABD0-BBF81FEBDE2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8A-4835-ABD0-BBF81FEBDE29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18A-4835-ABD0-BBF81FEBDE29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8A-4835-ABD0-BBF81FEBDE29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18A-4835-ABD0-BBF81FEBDE29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18A-4835-ABD0-BBF81FEBDE29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18A-4835-ABD0-BBF81FEBDE29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18A-4835-ABD0-BBF81FEBDE29}"/>
              </c:ext>
            </c:extLst>
          </c:dPt>
          <c:dLbls>
            <c:dLbl>
              <c:idx val="0"/>
              <c:layout>
                <c:manualLayout>
                  <c:x val="9.7290401628858145E-2"/>
                  <c:y val="9.766902605439983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18A-4835-ABD0-BBF81FEBDE29}"/>
                </c:ext>
              </c:extLst>
            </c:dLbl>
            <c:dLbl>
              <c:idx val="1"/>
              <c:layout>
                <c:manualLayout>
                  <c:x val="3.4962551877811616E-2"/>
                  <c:y val="6.5550462041572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18A-4835-ABD0-BBF81FEBDE29}"/>
                </c:ext>
              </c:extLst>
            </c:dLbl>
            <c:dLbl>
              <c:idx val="2"/>
              <c:layout>
                <c:manualLayout>
                  <c:x val="0.16643038613308347"/>
                  <c:y val="6.45549076778184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18A-4835-ABD0-BBF81FEBDE29}"/>
                </c:ext>
              </c:extLst>
            </c:dLbl>
            <c:dLbl>
              <c:idx val="3"/>
              <c:layout>
                <c:manualLayout>
                  <c:x val="0.14840964101455281"/>
                  <c:y val="0.157015924181560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18A-4835-ABD0-BBF81FEBDE29}"/>
                </c:ext>
              </c:extLst>
            </c:dLbl>
            <c:dLbl>
              <c:idx val="4"/>
              <c:layout>
                <c:manualLayout>
                  <c:x val="9.5059971050529372E-3"/>
                  <c:y val="0.221015300239171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18A-4835-ABD0-BBF81FEBDE29}"/>
                </c:ext>
              </c:extLst>
            </c:dLbl>
            <c:dLbl>
              <c:idx val="5"/>
              <c:layout>
                <c:manualLayout>
                  <c:x val="-0.10041766518315645"/>
                  <c:y val="0.164734168755478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18A-4835-ABD0-BBF81FEBDE29}"/>
                </c:ext>
              </c:extLst>
            </c:dLbl>
            <c:dLbl>
              <c:idx val="6"/>
              <c:layout>
                <c:manualLayout>
                  <c:x val="-0.11482945638660155"/>
                  <c:y val="-5.493730033488450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18A-4835-ABD0-BBF81FEBDE29}"/>
                </c:ext>
              </c:extLst>
            </c:dLbl>
            <c:dLbl>
              <c:idx val="7"/>
              <c:layout>
                <c:manualLayout>
                  <c:x val="-0.11434224040072795"/>
                  <c:y val="-0.15477062269822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18A-4835-ABD0-BBF81FEBDE29}"/>
                </c:ext>
              </c:extLst>
            </c:dLbl>
            <c:dLbl>
              <c:idx val="8"/>
              <c:layout>
                <c:manualLayout>
                  <c:x val="6.263199937536415E-2"/>
                  <c:y val="-0.173090144278404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18A-4835-ABD0-BBF81FEBDE29}"/>
                </c:ext>
              </c:extLst>
            </c:dLbl>
            <c:dLbl>
              <c:idx val="9"/>
              <c:layout>
                <c:manualLayout>
                  <c:x val="0.22818092818489216"/>
                  <c:y val="-0.16884986811813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18A-4835-ABD0-BBF81FEBDE29}"/>
                </c:ext>
              </c:extLst>
            </c:dLbl>
            <c:dLbl>
              <c:idx val="10"/>
              <c:layout>
                <c:manualLayout>
                  <c:x val="0.30846345579800238"/>
                  <c:y val="-5.083897948205429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18A-4835-ABD0-BBF81FEBDE2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5.2.21'!$B$4:$B$14</c:f>
              <c:strCache>
                <c:ptCount val="11"/>
                <c:pt idx="0">
                  <c:v>Российская Федерация</c:v>
                </c:pt>
                <c:pt idx="1">
                  <c:v>Виргинские острова (Брит.)</c:v>
                </c:pt>
                <c:pt idx="2">
                  <c:v>Люксембург</c:v>
                </c:pt>
                <c:pt idx="3">
                  <c:v>Кипр</c:v>
                </c:pt>
                <c:pt idx="4">
                  <c:v>Соединеное Королевство</c:v>
                </c:pt>
                <c:pt idx="5">
                  <c:v>Сейшелы</c:v>
                </c:pt>
                <c:pt idx="6">
                  <c:v>Нидерланды</c:v>
                </c:pt>
                <c:pt idx="7">
                  <c:v>Соединенные Штаты</c:v>
                </c:pt>
                <c:pt idx="8">
                  <c:v>Виргинские острова, США</c:v>
                </c:pt>
                <c:pt idx="9">
                  <c:v>Турция</c:v>
                </c:pt>
                <c:pt idx="10">
                  <c:v>Прочие</c:v>
                </c:pt>
              </c:strCache>
            </c:strRef>
          </c:cat>
          <c:val>
            <c:numRef>
              <c:f>'График 5.2.21'!$C$4:$C$14</c:f>
              <c:numCache>
                <c:formatCode>General</c:formatCode>
                <c:ptCount val="11"/>
                <c:pt idx="0">
                  <c:v>25.8</c:v>
                </c:pt>
                <c:pt idx="1">
                  <c:v>17.3</c:v>
                </c:pt>
                <c:pt idx="2">
                  <c:v>16</c:v>
                </c:pt>
                <c:pt idx="3">
                  <c:v>12.6</c:v>
                </c:pt>
                <c:pt idx="4">
                  <c:v>6.5</c:v>
                </c:pt>
                <c:pt idx="5">
                  <c:v>6.3</c:v>
                </c:pt>
                <c:pt idx="6">
                  <c:v>3.8</c:v>
                </c:pt>
                <c:pt idx="7">
                  <c:v>3.7</c:v>
                </c:pt>
                <c:pt idx="8">
                  <c:v>1.7</c:v>
                </c:pt>
                <c:pt idx="9">
                  <c:v>1.5</c:v>
                </c:pt>
                <c:pt idx="10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18A-4835-ABD0-BBF81FEBDE2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76321570538639E-2"/>
          <c:y val="7.7348274959736923E-2"/>
          <c:w val="0.90285882228203551"/>
          <c:h val="0.546962801500996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5.2.22'!$B$5</c:f>
              <c:strCache>
                <c:ptCount val="1"/>
                <c:pt idx="0">
                  <c:v>Доля требований к нерезидентам в совокупных активах, в 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5.2.22'!$C$4:$L$4</c:f>
              <c:strCache>
                <c:ptCount val="10"/>
                <c:pt idx="0">
                  <c:v>01.01.2000</c:v>
                </c:pt>
                <c:pt idx="1">
                  <c:v>01.01.2001</c:v>
                </c:pt>
                <c:pt idx="2">
                  <c:v>01.01.2002</c:v>
                </c:pt>
                <c:pt idx="3">
                  <c:v>01.01.2003</c:v>
                </c:pt>
                <c:pt idx="4">
                  <c:v>01.01.2004</c:v>
                </c:pt>
                <c:pt idx="5">
                  <c:v>01.01.2005</c:v>
                </c:pt>
                <c:pt idx="6">
                  <c:v>01.01.2006</c:v>
                </c:pt>
                <c:pt idx="7">
                  <c:v>01.01.2007</c:v>
                </c:pt>
                <c:pt idx="8">
                  <c:v>01.01.2008</c:v>
                </c:pt>
                <c:pt idx="9">
                  <c:v>01.10.2008</c:v>
                </c:pt>
              </c:strCache>
            </c:strRef>
          </c:cat>
          <c:val>
            <c:numRef>
              <c:f>'График 5.2.22'!$C$5:$L$5</c:f>
              <c:numCache>
                <c:formatCode>General</c:formatCode>
                <c:ptCount val="10"/>
                <c:pt idx="0">
                  <c:v>23.1</c:v>
                </c:pt>
                <c:pt idx="1">
                  <c:v>10.5</c:v>
                </c:pt>
                <c:pt idx="2">
                  <c:v>10.199999999999999</c:v>
                </c:pt>
                <c:pt idx="3">
                  <c:v>18</c:v>
                </c:pt>
                <c:pt idx="4">
                  <c:v>17.600000000000001</c:v>
                </c:pt>
                <c:pt idx="5">
                  <c:v>18.5</c:v>
                </c:pt>
                <c:pt idx="6">
                  <c:v>26.5</c:v>
                </c:pt>
                <c:pt idx="7">
                  <c:v>20.8</c:v>
                </c:pt>
                <c:pt idx="8">
                  <c:v>23.1</c:v>
                </c:pt>
                <c:pt idx="9">
                  <c:v>23.6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34-40FB-BFC1-9D418A4B80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05798463"/>
        <c:axId val="1"/>
      </c:barChart>
      <c:catAx>
        <c:axId val="11057984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798463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9908256880738E-2"/>
          <c:y val="6.93070982245374E-2"/>
          <c:w val="0.9064220183486239"/>
          <c:h val="0.559407292812337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5.2.23'!$B$5</c:f>
              <c:strCache>
                <c:ptCount val="1"/>
                <c:pt idx="0">
                  <c:v>Доля займов нерезидентам в совокупном ссудном портфеле БВУ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5.2.23'!$C$4:$F$4</c:f>
              <c:strCache>
                <c:ptCount val="4"/>
                <c:pt idx="0">
                  <c:v>01.10.2006</c:v>
                </c:pt>
                <c:pt idx="1">
                  <c:v>01.10.2007</c:v>
                </c:pt>
                <c:pt idx="2">
                  <c:v>01.01.2008</c:v>
                </c:pt>
                <c:pt idx="3">
                  <c:v>01.10.2008</c:v>
                </c:pt>
              </c:strCache>
            </c:strRef>
          </c:cat>
          <c:val>
            <c:numRef>
              <c:f>'График 5.2.23'!$C$5:$F$5</c:f>
              <c:numCache>
                <c:formatCode>General</c:formatCode>
                <c:ptCount val="4"/>
                <c:pt idx="0">
                  <c:v>13.7</c:v>
                </c:pt>
                <c:pt idx="1">
                  <c:v>16.2</c:v>
                </c:pt>
                <c:pt idx="2">
                  <c:v>15.9</c:v>
                </c:pt>
                <c:pt idx="3">
                  <c:v>17.100000000000001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9-41B2-9EEF-B759CEA92427}"/>
            </c:ext>
          </c:extLst>
        </c:ser>
        <c:ser>
          <c:idx val="1"/>
          <c:order val="1"/>
          <c:tx>
            <c:strRef>
              <c:f>'График 5.2.23'!$B$6</c:f>
              <c:strCache>
                <c:ptCount val="1"/>
                <c:pt idx="0">
                  <c:v>Доля займов нерезидентам в общей сумме требований к нерезидентам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5.2.23'!$C$4:$F$4</c:f>
              <c:strCache>
                <c:ptCount val="4"/>
                <c:pt idx="0">
                  <c:v>01.10.2006</c:v>
                </c:pt>
                <c:pt idx="1">
                  <c:v>01.10.2007</c:v>
                </c:pt>
                <c:pt idx="2">
                  <c:v>01.01.2008</c:v>
                </c:pt>
                <c:pt idx="3">
                  <c:v>01.10.2008</c:v>
                </c:pt>
              </c:strCache>
            </c:strRef>
          </c:cat>
          <c:val>
            <c:numRef>
              <c:f>'График 5.2.23'!$C$6:$F$6</c:f>
              <c:numCache>
                <c:formatCode>General</c:formatCode>
                <c:ptCount val="4"/>
                <c:pt idx="0">
                  <c:v>46.2</c:v>
                </c:pt>
                <c:pt idx="1">
                  <c:v>56.7</c:v>
                </c:pt>
                <c:pt idx="2">
                  <c:v>52.3</c:v>
                </c:pt>
                <c:pt idx="3">
                  <c:v>52.7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9-41B2-9EEF-B759CEA924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05783487"/>
        <c:axId val="1"/>
      </c:barChart>
      <c:catAx>
        <c:axId val="1105783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783487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761467889908258"/>
          <c:y val="0.78217821782178221"/>
          <c:w val="0.7119266055045872"/>
          <c:h val="0.1980198019801980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1.1.9'!#REF!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0B-4C69-AFA2-3043C24616EB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 1.1.9'!#REF!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0B-4C69-AFA2-3043C24616EB}"/>
            </c:ext>
          </c:extLst>
        </c:ser>
        <c:ser>
          <c:idx val="3"/>
          <c:order val="2"/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'График 1.1.9'!#REF!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0B-4C69-AFA2-3043C24616EB}"/>
            </c:ext>
          </c:extLst>
        </c:ser>
        <c:ser>
          <c:idx val="4"/>
          <c:order val="3"/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'График 1.1.9'!#REF!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0B-4C69-AFA2-3043C24616EB}"/>
            </c:ext>
          </c:extLst>
        </c:ser>
        <c:ser>
          <c:idx val="5"/>
          <c:order val="4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1.1.9'!#REF!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0B-4C69-AFA2-3043C24616EB}"/>
            </c:ext>
          </c:extLst>
        </c:ser>
        <c:ser>
          <c:idx val="7"/>
          <c:order val="5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'График 1.1.9'!#REF!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0B-4C69-AFA2-3043C24616EB}"/>
            </c:ext>
          </c:extLst>
        </c:ser>
        <c:ser>
          <c:idx val="8"/>
          <c:order val="6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'График 1.1.9'!#REF!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0B-4C69-AFA2-3043C24616EB}"/>
            </c:ext>
          </c:extLst>
        </c:ser>
        <c:ser>
          <c:idx val="9"/>
          <c:order val="7"/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'График 1.1.9'!#REF!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0B-4C69-AFA2-3043C2461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8347583"/>
        <c:axId val="1"/>
      </c:lineChart>
      <c:catAx>
        <c:axId val="10983475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8347583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56521739130434"/>
          <c:y val="6.3241228772751928E-2"/>
          <c:w val="0.7947826086956522"/>
          <c:h val="0.46245148540074843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'График 5.3.1'!$B$7</c:f>
              <c:strCache>
                <c:ptCount val="1"/>
                <c:pt idx="0">
                  <c:v>Разница в соотношении валютной составляющей активов и обязательств, в п.п.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5.3.1'!$C$4:$N$4</c:f>
              <c:strCache>
                <c:ptCount val="12"/>
                <c:pt idx="0">
                  <c:v>01.07.07</c:v>
                </c:pt>
                <c:pt idx="1">
                  <c:v>01.10.07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'График 5.3.1'!$C$7:$N$7</c:f>
              <c:numCache>
                <c:formatCode>0.0</c:formatCode>
                <c:ptCount val="12"/>
                <c:pt idx="0">
                  <c:v>-5.2585347255623347</c:v>
                </c:pt>
                <c:pt idx="1">
                  <c:v>-4.9553480387679016</c:v>
                </c:pt>
                <c:pt idx="2">
                  <c:v>-7.438610194104271</c:v>
                </c:pt>
                <c:pt idx="3">
                  <c:v>-7.7200737556575447</c:v>
                </c:pt>
                <c:pt idx="4">
                  <c:v>-8.4233093517539857</c:v>
                </c:pt>
                <c:pt idx="5">
                  <c:v>-8.3466833768683912</c:v>
                </c:pt>
                <c:pt idx="6">
                  <c:v>-9.5617197748127722</c:v>
                </c:pt>
                <c:pt idx="7">
                  <c:v>-9.6182803725313946</c:v>
                </c:pt>
                <c:pt idx="8">
                  <c:v>-9.7528598189637137</c:v>
                </c:pt>
                <c:pt idx="9">
                  <c:v>-9.2192865448722046</c:v>
                </c:pt>
                <c:pt idx="10">
                  <c:v>-7.9461119502724102</c:v>
                </c:pt>
                <c:pt idx="11">
                  <c:v>-6.5073074988493431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E3-49E9-AAFC-1C5DD70A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05794303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5.3.1'!$B$5</c:f>
              <c:strCache>
                <c:ptCount val="1"/>
                <c:pt idx="0">
                  <c:v>Отношение активов в иностранной валюте к совокупным активам (%)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5.3.1'!$C$4:$N$4</c:f>
              <c:strCache>
                <c:ptCount val="12"/>
                <c:pt idx="0">
                  <c:v>01.07.07</c:v>
                </c:pt>
                <c:pt idx="1">
                  <c:v>01.10.07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'График 5.3.1'!$C$5:$N$5</c:f>
              <c:numCache>
                <c:formatCode>0.0</c:formatCode>
                <c:ptCount val="12"/>
                <c:pt idx="0">
                  <c:v>53.942058742611664</c:v>
                </c:pt>
                <c:pt idx="1">
                  <c:v>54.279887942642546</c:v>
                </c:pt>
                <c:pt idx="2">
                  <c:v>54.733761174975079</c:v>
                </c:pt>
                <c:pt idx="3">
                  <c:v>55.445648764413477</c:v>
                </c:pt>
                <c:pt idx="4">
                  <c:v>54.465247096551337</c:v>
                </c:pt>
                <c:pt idx="5">
                  <c:v>54.040152860573244</c:v>
                </c:pt>
                <c:pt idx="6">
                  <c:v>53.920527417467888</c:v>
                </c:pt>
                <c:pt idx="7">
                  <c:v>52.639571987545622</c:v>
                </c:pt>
                <c:pt idx="8">
                  <c:v>51.061431837489735</c:v>
                </c:pt>
                <c:pt idx="9">
                  <c:v>50.701709955210951</c:v>
                </c:pt>
                <c:pt idx="10">
                  <c:v>52.359060092422652</c:v>
                </c:pt>
                <c:pt idx="11">
                  <c:v>51.677205361990964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E3-49E9-AAFC-1C5DD70A50A0}"/>
            </c:ext>
          </c:extLst>
        </c:ser>
        <c:ser>
          <c:idx val="1"/>
          <c:order val="1"/>
          <c:tx>
            <c:strRef>
              <c:f>'График 5.3.1'!$B$6</c:f>
              <c:strCache>
                <c:ptCount val="1"/>
                <c:pt idx="0">
                  <c:v>Отношение обязательств в иностранной валюте к совокупным обязательтвам (%)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5.3.1'!$C$4:$N$4</c:f>
              <c:strCache>
                <c:ptCount val="12"/>
                <c:pt idx="0">
                  <c:v>01.07.07</c:v>
                </c:pt>
                <c:pt idx="1">
                  <c:v>01.10.07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'График 5.3.1'!$C$6:$N$6</c:f>
              <c:numCache>
                <c:formatCode>0.0</c:formatCode>
                <c:ptCount val="12"/>
                <c:pt idx="0">
                  <c:v>59.200593468173999</c:v>
                </c:pt>
                <c:pt idx="1">
                  <c:v>59.235235981410447</c:v>
                </c:pt>
                <c:pt idx="2">
                  <c:v>62.17237136907935</c:v>
                </c:pt>
                <c:pt idx="3">
                  <c:v>63.165722520071022</c:v>
                </c:pt>
                <c:pt idx="4">
                  <c:v>62.888556448305323</c:v>
                </c:pt>
                <c:pt idx="5">
                  <c:v>62.386836237441635</c:v>
                </c:pt>
                <c:pt idx="6">
                  <c:v>63.48224719228066</c:v>
                </c:pt>
                <c:pt idx="7">
                  <c:v>62.257852360077017</c:v>
                </c:pt>
                <c:pt idx="8">
                  <c:v>60.814291656453449</c:v>
                </c:pt>
                <c:pt idx="9">
                  <c:v>59.920996500083156</c:v>
                </c:pt>
                <c:pt idx="10">
                  <c:v>60.305172042695062</c:v>
                </c:pt>
                <c:pt idx="11">
                  <c:v>58.184512860840307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E3-49E9-AAFC-1C5DD70A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57943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-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процентных пунктов</a:t>
                </a:r>
              </a:p>
            </c:rich>
          </c:tx>
          <c:layout>
            <c:manualLayout>
              <c:xMode val="edge"/>
              <c:yMode val="edge"/>
              <c:x val="8.6956521739130436E-3"/>
              <c:y val="5.928853754940711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794303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65"/>
          <c:min val="50"/>
        </c:scaling>
        <c:delete val="0"/>
        <c:axPos val="r"/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478260869565212"/>
              <c:y val="0.2648225493552436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2.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608695652173914"/>
          <c:y val="0.76679841897233203"/>
          <c:w val="0.74260869565217391"/>
          <c:h val="0.221343873517786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987652370697964E-2"/>
          <c:y val="5.7377164000792458E-2"/>
          <c:w val="0.93034126047707988"/>
          <c:h val="0.27459071343236391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5.3.2'!$B$5</c:f>
              <c:strCache>
                <c:ptCount val="1"/>
                <c:pt idx="0">
                  <c:v>Лимит текущей валютной ликвидности (min = 0,9)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5.3.2'!$C$4:$L$4</c:f>
              <c:strCache>
                <c:ptCount val="10"/>
                <c:pt idx="0">
                  <c:v>01.01.2008</c:v>
                </c:pt>
                <c:pt idx="1">
                  <c:v>01.02.2008</c:v>
                </c:pt>
                <c:pt idx="2">
                  <c:v>01.03.2008</c:v>
                </c:pt>
                <c:pt idx="3">
                  <c:v>01.04.2008</c:v>
                </c:pt>
                <c:pt idx="4">
                  <c:v>01.05.2008</c:v>
                </c:pt>
                <c:pt idx="5">
                  <c:v>01.06.2008</c:v>
                </c:pt>
                <c:pt idx="6">
                  <c:v>01.07.2008</c:v>
                </c:pt>
                <c:pt idx="7">
                  <c:v>1.08.2008*</c:v>
                </c:pt>
                <c:pt idx="8">
                  <c:v>01.09.2008</c:v>
                </c:pt>
                <c:pt idx="9">
                  <c:v>01.10.2008</c:v>
                </c:pt>
              </c:strCache>
            </c:strRef>
          </c:cat>
          <c:val>
            <c:numRef>
              <c:f>'График 5.3.2'!$C$5:$L$5</c:f>
              <c:numCache>
                <c:formatCode>General</c:formatCode>
                <c:ptCount val="10"/>
                <c:pt idx="0">
                  <c:v>4.0019999999999998</c:v>
                </c:pt>
                <c:pt idx="1">
                  <c:v>4.3410000000000002</c:v>
                </c:pt>
                <c:pt idx="2">
                  <c:v>3.9910000000000001</c:v>
                </c:pt>
                <c:pt idx="3">
                  <c:v>3.931</c:v>
                </c:pt>
                <c:pt idx="4">
                  <c:v>3.7930000000000001</c:v>
                </c:pt>
                <c:pt idx="5">
                  <c:v>3.9790000000000001</c:v>
                </c:pt>
                <c:pt idx="6">
                  <c:v>3.7549999999999999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0-45E3-BD88-1DECC48D8CAE}"/>
            </c:ext>
          </c:extLst>
        </c:ser>
        <c:ser>
          <c:idx val="1"/>
          <c:order val="1"/>
          <c:tx>
            <c:strRef>
              <c:f>'График 5.3.2'!$B$6</c:f>
              <c:strCache>
                <c:ptCount val="1"/>
                <c:pt idx="0">
                  <c:v>Лимит краткосрочной валютной ликвидности (min = 0,8)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'График 5.3.2'!$C$6:$L$6</c:f>
              <c:numCache>
                <c:formatCode>General</c:formatCode>
                <c:ptCount val="10"/>
                <c:pt idx="0">
                  <c:v>1.401</c:v>
                </c:pt>
                <c:pt idx="1">
                  <c:v>1.474</c:v>
                </c:pt>
                <c:pt idx="2">
                  <c:v>1.417</c:v>
                </c:pt>
                <c:pt idx="3">
                  <c:v>1.452</c:v>
                </c:pt>
                <c:pt idx="4">
                  <c:v>1.4370000000000001</c:v>
                </c:pt>
                <c:pt idx="5">
                  <c:v>1.6020000000000001</c:v>
                </c:pt>
                <c:pt idx="6">
                  <c:v>1.3819999999999999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0-45E3-BD88-1DECC48D8CAE}"/>
            </c:ext>
          </c:extLst>
        </c:ser>
        <c:ser>
          <c:idx val="2"/>
          <c:order val="2"/>
          <c:tx>
            <c:strRef>
              <c:f>'График 5.3.2'!$B$7</c:f>
              <c:strCache>
                <c:ptCount val="1"/>
                <c:pt idx="0">
                  <c:v>Лимит среднесрочной валютной ликвидности (min = 0,6)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'График 5.3.2'!$C$7:$L$7</c:f>
              <c:numCache>
                <c:formatCode>General</c:formatCode>
                <c:ptCount val="10"/>
                <c:pt idx="0">
                  <c:v>0.97099999999999997</c:v>
                </c:pt>
                <c:pt idx="1">
                  <c:v>1.0189999999999999</c:v>
                </c:pt>
                <c:pt idx="2">
                  <c:v>0.98199999999999998</c:v>
                </c:pt>
                <c:pt idx="3">
                  <c:v>0.98099999999999998</c:v>
                </c:pt>
                <c:pt idx="4">
                  <c:v>1</c:v>
                </c:pt>
                <c:pt idx="5">
                  <c:v>1.01</c:v>
                </c:pt>
                <c:pt idx="6">
                  <c:v>0.97899999999999998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90-45E3-BD88-1DECC48D8CAE}"/>
            </c:ext>
          </c:extLst>
        </c:ser>
        <c:ser>
          <c:idx val="3"/>
          <c:order val="3"/>
          <c:tx>
            <c:strRef>
              <c:f>'График 5.3.2'!$B$8</c:f>
              <c:strCache>
                <c:ptCount val="1"/>
                <c:pt idx="0">
                  <c:v>коэф-т срочной валютной ликвидности k-4-4 (min = 1)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'График 5.3.2'!$C$8:$L$8</c:f>
              <c:numCache>
                <c:formatCode>General</c:formatCode>
                <c:ptCount val="10"/>
                <c:pt idx="7">
                  <c:v>6.0830000000000002</c:v>
                </c:pt>
                <c:pt idx="8">
                  <c:v>7.4210000000000003</c:v>
                </c:pt>
                <c:pt idx="9">
                  <c:v>6.6440000000000001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90-45E3-BD88-1DECC48D8CAE}"/>
            </c:ext>
          </c:extLst>
        </c:ser>
        <c:ser>
          <c:idx val="4"/>
          <c:order val="4"/>
          <c:tx>
            <c:strRef>
              <c:f>'График 5.3.2'!$B$9</c:f>
              <c:strCache>
                <c:ptCount val="1"/>
                <c:pt idx="0">
                  <c:v>коэф-т срочной валютной ликвидности k-4-5 (min = 0,9)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noFill/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'График 5.3.2'!$C$9:$L$9</c:f>
              <c:numCache>
                <c:formatCode>General</c:formatCode>
                <c:ptCount val="10"/>
                <c:pt idx="7">
                  <c:v>3.8540000000000001</c:v>
                </c:pt>
                <c:pt idx="8">
                  <c:v>3.08</c:v>
                </c:pt>
                <c:pt idx="9">
                  <c:v>4.3529999999999998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90-45E3-BD88-1DECC48D8CAE}"/>
            </c:ext>
          </c:extLst>
        </c:ser>
        <c:ser>
          <c:idx val="5"/>
          <c:order val="5"/>
          <c:tx>
            <c:strRef>
              <c:f>'График 5.3.2'!$B$10</c:f>
              <c:strCache>
                <c:ptCount val="1"/>
                <c:pt idx="0">
                  <c:v>коэф-т срочной валютной ликвидности k-4-6 (min = 0,8)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'График 5.3.2'!$C$10:$L$10</c:f>
              <c:numCache>
                <c:formatCode>General</c:formatCode>
                <c:ptCount val="10"/>
                <c:pt idx="7">
                  <c:v>2.0939999999999999</c:v>
                </c:pt>
                <c:pt idx="8">
                  <c:v>2.1629999999999998</c:v>
                </c:pt>
                <c:pt idx="9">
                  <c:v>2.0390000000000001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90-45E3-BD88-1DECC48D8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5795135"/>
        <c:axId val="1"/>
      </c:lineChart>
      <c:catAx>
        <c:axId val="110579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795135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5541795665634676"/>
          <c:y val="0.60655737704918034"/>
          <c:w val="0.48297213622291024"/>
          <c:h val="0.377049180327868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047707625128465"/>
          <c:y val="6.5728000880285728E-2"/>
          <c:w val="0.74286059738001009"/>
          <c:h val="0.4976548638078776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5.3.3'!$B$5</c:f>
              <c:strCache>
                <c:ptCount val="1"/>
                <c:pt idx="0">
                  <c:v>Отношение позиции к резервам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5.3.3'!$C$4:$I$4</c:f>
              <c:strCache>
                <c:ptCount val="7"/>
                <c:pt idx="0">
                  <c:v>01.10.2001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</c:strCache>
            </c:strRef>
          </c:cat>
          <c:val>
            <c:numRef>
              <c:f>'График 5.3.3'!$C$5:$I$5</c:f>
              <c:numCache>
                <c:formatCode>0.00</c:formatCode>
                <c:ptCount val="7"/>
                <c:pt idx="0">
                  <c:v>0.953206997</c:v>
                </c:pt>
                <c:pt idx="1">
                  <c:v>0.78300418599999999</c:v>
                </c:pt>
                <c:pt idx="2">
                  <c:v>0.259596997</c:v>
                </c:pt>
                <c:pt idx="3">
                  <c:v>3.7061007999999999E-2</c:v>
                </c:pt>
                <c:pt idx="4">
                  <c:v>0.28207825600000003</c:v>
                </c:pt>
                <c:pt idx="5">
                  <c:v>4.3031847999999998E-2</c:v>
                </c:pt>
                <c:pt idx="6">
                  <c:v>7.2690536E-2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89-4AF6-8FF7-6772BCCA9B78}"/>
            </c:ext>
          </c:extLst>
        </c:ser>
        <c:ser>
          <c:idx val="1"/>
          <c:order val="1"/>
          <c:tx>
            <c:strRef>
              <c:f>'График 5.3.3'!$B$6</c:f>
              <c:strCache>
                <c:ptCount val="1"/>
                <c:pt idx="0">
                  <c:v>Отношение позиции к капиталу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5.3.3'!$C$4:$I$4</c:f>
              <c:strCache>
                <c:ptCount val="7"/>
                <c:pt idx="0">
                  <c:v>01.10.2001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</c:strCache>
            </c:strRef>
          </c:cat>
          <c:val>
            <c:numRef>
              <c:f>'График 5.3.3'!$C$6:$I$6</c:f>
              <c:numCache>
                <c:formatCode>0.00</c:formatCode>
                <c:ptCount val="7"/>
                <c:pt idx="0">
                  <c:v>0.206502504</c:v>
                </c:pt>
                <c:pt idx="1">
                  <c:v>0.17369963599999999</c:v>
                </c:pt>
                <c:pt idx="2">
                  <c:v>9.2385890999999998E-2</c:v>
                </c:pt>
                <c:pt idx="3">
                  <c:v>1.4609221E-2</c:v>
                </c:pt>
                <c:pt idx="4">
                  <c:v>0.13813402599999999</c:v>
                </c:pt>
                <c:pt idx="5">
                  <c:v>1.8187267E-2</c:v>
                </c:pt>
                <c:pt idx="6">
                  <c:v>2.6899480999999999E-2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89-4AF6-8FF7-6772BCCA9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5797215"/>
        <c:axId val="1"/>
      </c:lineChart>
      <c:catAx>
        <c:axId val="1105797215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79721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52380952380958"/>
          <c:y val="0.15962441314553991"/>
          <c:w val="0.35714285714285715"/>
          <c:h val="0.67605633802816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369512143292268E-2"/>
          <c:y val="7.0422858086020418E-2"/>
          <c:w val="0.87620972502278494"/>
          <c:h val="0.5633828646881633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5.3.3'!$B$5</c:f>
              <c:strCache>
                <c:ptCount val="1"/>
                <c:pt idx="0">
                  <c:v>Отношение позиции к резервам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5.3.3'!$C$4:$M$4</c:f>
              <c:strCache>
                <c:ptCount val="11"/>
                <c:pt idx="0">
                  <c:v>01.10.2001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  <c:pt idx="7">
                  <c:v>01.01.2008</c:v>
                </c:pt>
                <c:pt idx="8">
                  <c:v>01.04.2008</c:v>
                </c:pt>
                <c:pt idx="9">
                  <c:v>01.07.2008</c:v>
                </c:pt>
                <c:pt idx="10">
                  <c:v>01.10.2008</c:v>
                </c:pt>
              </c:strCache>
            </c:strRef>
          </c:cat>
          <c:val>
            <c:numRef>
              <c:f>'График 5.3.3'!$C$5:$M$5</c:f>
              <c:numCache>
                <c:formatCode>0.00</c:formatCode>
                <c:ptCount val="11"/>
                <c:pt idx="0">
                  <c:v>0.953206997</c:v>
                </c:pt>
                <c:pt idx="1">
                  <c:v>0.78300418599999999</c:v>
                </c:pt>
                <c:pt idx="2">
                  <c:v>0.259596997</c:v>
                </c:pt>
                <c:pt idx="3">
                  <c:v>3.7061007999999999E-2</c:v>
                </c:pt>
                <c:pt idx="4">
                  <c:v>0.28207825600000003</c:v>
                </c:pt>
                <c:pt idx="5">
                  <c:v>4.3031847999999998E-2</c:v>
                </c:pt>
                <c:pt idx="6">
                  <c:v>7.2690536E-2</c:v>
                </c:pt>
                <c:pt idx="7">
                  <c:v>6.7585169793075842E-2</c:v>
                </c:pt>
                <c:pt idx="8">
                  <c:v>-1.1611792602439944E-2</c:v>
                </c:pt>
                <c:pt idx="9">
                  <c:v>-3.5236674677806237E-2</c:v>
                </c:pt>
                <c:pt idx="10">
                  <c:v>4.344638756152857E-2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5A-450A-999D-C9C645B8742D}"/>
            </c:ext>
          </c:extLst>
        </c:ser>
        <c:ser>
          <c:idx val="1"/>
          <c:order val="1"/>
          <c:tx>
            <c:strRef>
              <c:f>'График 5.3.3'!$B$6</c:f>
              <c:strCache>
                <c:ptCount val="1"/>
                <c:pt idx="0">
                  <c:v>Отношение позиции к капиталу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tar"/>
            <c:size val="2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5.3.3'!$C$4:$M$4</c:f>
              <c:strCache>
                <c:ptCount val="11"/>
                <c:pt idx="0">
                  <c:v>01.10.2001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  <c:pt idx="7">
                  <c:v>01.01.2008</c:v>
                </c:pt>
                <c:pt idx="8">
                  <c:v>01.04.2008</c:v>
                </c:pt>
                <c:pt idx="9">
                  <c:v>01.07.2008</c:v>
                </c:pt>
                <c:pt idx="10">
                  <c:v>01.10.2008</c:v>
                </c:pt>
              </c:strCache>
            </c:strRef>
          </c:cat>
          <c:val>
            <c:numRef>
              <c:f>'График 5.3.3'!$C$6:$M$6</c:f>
              <c:numCache>
                <c:formatCode>0.00</c:formatCode>
                <c:ptCount val="11"/>
                <c:pt idx="0">
                  <c:v>0.206502504</c:v>
                </c:pt>
                <c:pt idx="1">
                  <c:v>0.17369963599999999</c:v>
                </c:pt>
                <c:pt idx="2">
                  <c:v>9.2385890999999998E-2</c:v>
                </c:pt>
                <c:pt idx="3">
                  <c:v>1.4609221E-2</c:v>
                </c:pt>
                <c:pt idx="4">
                  <c:v>0.13813402599999999</c:v>
                </c:pt>
                <c:pt idx="5">
                  <c:v>1.8187267E-2</c:v>
                </c:pt>
                <c:pt idx="6">
                  <c:v>2.6899480999999999E-2</c:v>
                </c:pt>
                <c:pt idx="7">
                  <c:v>2.0958688901559684E-2</c:v>
                </c:pt>
                <c:pt idx="8">
                  <c:v>-4.0518105454568345E-3</c:v>
                </c:pt>
                <c:pt idx="9">
                  <c:v>-1.3044092270466018E-2</c:v>
                </c:pt>
                <c:pt idx="10">
                  <c:v>1.8206144428211328E-2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5A-450A-999D-C9C645B87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5784319"/>
        <c:axId val="1"/>
      </c:lineChart>
      <c:catAx>
        <c:axId val="1105784319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-0.0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784319"/>
        <c:crosses val="autoZero"/>
        <c:crossBetween val="between"/>
        <c:majorUnit val="0.1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076782449725778"/>
          <c:y val="0.89449541284403666"/>
          <c:w val="0.72394881170018277"/>
          <c:h val="9.174311926605505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97135124468685E-2"/>
          <c:y val="7.4468085106382975E-2"/>
          <c:w val="0.9203553079417115"/>
          <c:h val="0.54787234042553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5.3.4'!$B$5</c:f>
              <c:strCache>
                <c:ptCount val="1"/>
                <c:pt idx="0">
                  <c:v>01.01.08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5.3.4'!$C$4:$I$4</c:f>
              <c:strCache>
                <c:ptCount val="7"/>
                <c:pt idx="0">
                  <c:v>до востребования</c:v>
                </c:pt>
                <c:pt idx="1">
                  <c:v>до 1 месяца</c:v>
                </c:pt>
                <c:pt idx="2">
                  <c:v>от 1 до 3 месяцев</c:v>
                </c:pt>
                <c:pt idx="3">
                  <c:v>от 3 месяцев до 6 месяцев</c:v>
                </c:pt>
                <c:pt idx="4">
                  <c:v>от 6 месяцев до 1 года</c:v>
                </c:pt>
                <c:pt idx="5">
                  <c:v>Свыше 1 года</c:v>
                </c:pt>
                <c:pt idx="6">
                  <c:v>Всего</c:v>
                </c:pt>
              </c:strCache>
            </c:strRef>
          </c:cat>
          <c:val>
            <c:numRef>
              <c:f>'График 5.3.4'!$C$5:$I$5</c:f>
              <c:numCache>
                <c:formatCode>#,##0.00</c:formatCode>
                <c:ptCount val="7"/>
                <c:pt idx="0">
                  <c:v>3.7933242653526422</c:v>
                </c:pt>
                <c:pt idx="1">
                  <c:v>1.8858152562005306</c:v>
                </c:pt>
                <c:pt idx="2">
                  <c:v>0.51783974846603142</c:v>
                </c:pt>
                <c:pt idx="3">
                  <c:v>0.66972471591697735</c:v>
                </c:pt>
                <c:pt idx="4">
                  <c:v>0.54799334900625274</c:v>
                </c:pt>
                <c:pt idx="5">
                  <c:v>0.953099893683656</c:v>
                </c:pt>
                <c:pt idx="6">
                  <c:v>1.0026430978356826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5-46C3-B4B5-7E28E6F4CBA3}"/>
            </c:ext>
          </c:extLst>
        </c:ser>
        <c:ser>
          <c:idx val="1"/>
          <c:order val="1"/>
          <c:tx>
            <c:strRef>
              <c:f>'График 5.3.4'!$B$6</c:f>
              <c:strCache>
                <c:ptCount val="1"/>
                <c:pt idx="0">
                  <c:v>01.04.08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5.3.4'!$C$4:$I$4</c:f>
              <c:strCache>
                <c:ptCount val="7"/>
                <c:pt idx="0">
                  <c:v>до востребования</c:v>
                </c:pt>
                <c:pt idx="1">
                  <c:v>до 1 месяца</c:v>
                </c:pt>
                <c:pt idx="2">
                  <c:v>от 1 до 3 месяцев</c:v>
                </c:pt>
                <c:pt idx="3">
                  <c:v>от 3 месяцев до 6 месяцев</c:v>
                </c:pt>
                <c:pt idx="4">
                  <c:v>от 6 месяцев до 1 года</c:v>
                </c:pt>
                <c:pt idx="5">
                  <c:v>Свыше 1 года</c:v>
                </c:pt>
                <c:pt idx="6">
                  <c:v>Всего</c:v>
                </c:pt>
              </c:strCache>
            </c:strRef>
          </c:cat>
          <c:val>
            <c:numRef>
              <c:f>'График 5.3.4'!$C$6:$I$6</c:f>
              <c:numCache>
                <c:formatCode>#,##0.00</c:formatCode>
                <c:ptCount val="7"/>
                <c:pt idx="0">
                  <c:v>3.5089252370573005</c:v>
                </c:pt>
                <c:pt idx="1">
                  <c:v>1.5293088024631225</c:v>
                </c:pt>
                <c:pt idx="2">
                  <c:v>0.44923180095354492</c:v>
                </c:pt>
                <c:pt idx="3">
                  <c:v>0.62507153388065417</c:v>
                </c:pt>
                <c:pt idx="4">
                  <c:v>0.53473015508155386</c:v>
                </c:pt>
                <c:pt idx="5">
                  <c:v>0.94475714568558056</c:v>
                </c:pt>
                <c:pt idx="6">
                  <c:v>0.98854339726565932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65-46C3-B4B5-7E28E6F4CBA3}"/>
            </c:ext>
          </c:extLst>
        </c:ser>
        <c:ser>
          <c:idx val="2"/>
          <c:order val="2"/>
          <c:tx>
            <c:strRef>
              <c:f>'График 5.3.4'!$B$7</c:f>
              <c:strCache>
                <c:ptCount val="1"/>
                <c:pt idx="0">
                  <c:v>01.07.08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5.3.4'!$C$4:$I$4</c:f>
              <c:strCache>
                <c:ptCount val="7"/>
                <c:pt idx="0">
                  <c:v>до востребования</c:v>
                </c:pt>
                <c:pt idx="1">
                  <c:v>до 1 месяца</c:v>
                </c:pt>
                <c:pt idx="2">
                  <c:v>от 1 до 3 месяцев</c:v>
                </c:pt>
                <c:pt idx="3">
                  <c:v>от 3 месяцев до 6 месяцев</c:v>
                </c:pt>
                <c:pt idx="4">
                  <c:v>от 6 месяцев до 1 года</c:v>
                </c:pt>
                <c:pt idx="5">
                  <c:v>Свыше 1 года</c:v>
                </c:pt>
                <c:pt idx="6">
                  <c:v>Всего</c:v>
                </c:pt>
              </c:strCache>
            </c:strRef>
          </c:cat>
          <c:val>
            <c:numRef>
              <c:f>'График 5.3.4'!$C$7:$I$7</c:f>
              <c:numCache>
                <c:formatCode>#,##0.00</c:formatCode>
                <c:ptCount val="7"/>
                <c:pt idx="0">
                  <c:v>2.9148557290175261</c:v>
                </c:pt>
                <c:pt idx="1">
                  <c:v>1.9128537275911217</c:v>
                </c:pt>
                <c:pt idx="2">
                  <c:v>0.49391686654957928</c:v>
                </c:pt>
                <c:pt idx="3">
                  <c:v>0.44715755539348867</c:v>
                </c:pt>
                <c:pt idx="4">
                  <c:v>0.8957130897450416</c:v>
                </c:pt>
                <c:pt idx="5">
                  <c:v>0.88930352610795738</c:v>
                </c:pt>
                <c:pt idx="6">
                  <c:v>0.9601532886464883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65-46C3-B4B5-7E28E6F4CBA3}"/>
            </c:ext>
          </c:extLst>
        </c:ser>
        <c:ser>
          <c:idx val="3"/>
          <c:order val="3"/>
          <c:tx>
            <c:strRef>
              <c:f>'График 5.3.4'!$B$8</c:f>
              <c:strCache>
                <c:ptCount val="1"/>
                <c:pt idx="0">
                  <c:v>01.10.08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5.3.4'!$C$4:$I$4</c:f>
              <c:strCache>
                <c:ptCount val="7"/>
                <c:pt idx="0">
                  <c:v>до востребования</c:v>
                </c:pt>
                <c:pt idx="1">
                  <c:v>до 1 месяца</c:v>
                </c:pt>
                <c:pt idx="2">
                  <c:v>от 1 до 3 месяцев</c:v>
                </c:pt>
                <c:pt idx="3">
                  <c:v>от 3 месяцев до 6 месяцев</c:v>
                </c:pt>
                <c:pt idx="4">
                  <c:v>от 6 месяцев до 1 года</c:v>
                </c:pt>
                <c:pt idx="5">
                  <c:v>Свыше 1 года</c:v>
                </c:pt>
                <c:pt idx="6">
                  <c:v>Всего</c:v>
                </c:pt>
              </c:strCache>
            </c:strRef>
          </c:cat>
          <c:val>
            <c:numRef>
              <c:f>'График 5.3.4'!$C$8:$I$8</c:f>
              <c:numCache>
                <c:formatCode>#,##0.00</c:formatCode>
                <c:ptCount val="7"/>
                <c:pt idx="0">
                  <c:v>2.2538929003116475</c:v>
                </c:pt>
                <c:pt idx="1">
                  <c:v>2.3797282869154883</c:v>
                </c:pt>
                <c:pt idx="2">
                  <c:v>0.48765731386889738</c:v>
                </c:pt>
                <c:pt idx="3">
                  <c:v>0.57715858538746234</c:v>
                </c:pt>
                <c:pt idx="4">
                  <c:v>0.92364932710644487</c:v>
                </c:pt>
                <c:pt idx="5">
                  <c:v>0.95603514589825189</c:v>
                </c:pt>
                <c:pt idx="6">
                  <c:v>1.0110729504330984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65-46C3-B4B5-7E28E6F4C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5784735"/>
        <c:axId val="1"/>
      </c:barChart>
      <c:catAx>
        <c:axId val="11057847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5784735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7138643067846607"/>
          <c:y val="0.8457446808510638"/>
          <c:w val="0.54129793510324486"/>
          <c:h val="0.117021276595744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651199333137613E-2"/>
          <c:y val="6.5116279069767441E-2"/>
          <c:w val="0.92211978272211892"/>
          <c:h val="0.60930232558139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5.3.5'!$B$6</c:f>
              <c:strCache>
                <c:ptCount val="1"/>
                <c:pt idx="0">
                  <c:v>01.10.2007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5.3.5'!$C$5:$I$5</c:f>
              <c:strCache>
                <c:ptCount val="7"/>
                <c:pt idx="0">
                  <c:v>до востребования</c:v>
                </c:pt>
                <c:pt idx="1">
                  <c:v>до 1 месяца</c:v>
                </c:pt>
                <c:pt idx="2">
                  <c:v>от 1 до 3 месяцев</c:v>
                </c:pt>
                <c:pt idx="3">
                  <c:v>от 3 месяцев до 6 месяцев</c:v>
                </c:pt>
                <c:pt idx="4">
                  <c:v>от 6 месяцев до 1 года</c:v>
                </c:pt>
                <c:pt idx="5">
                  <c:v>Свыше 1 года</c:v>
                </c:pt>
                <c:pt idx="6">
                  <c:v>Всего</c:v>
                </c:pt>
              </c:strCache>
            </c:strRef>
          </c:cat>
          <c:val>
            <c:numRef>
              <c:f>'График 5.3.5'!$C$6:$I$6</c:f>
              <c:numCache>
                <c:formatCode>#\ ##0.0</c:formatCode>
                <c:ptCount val="7"/>
                <c:pt idx="0">
                  <c:v>-414.74501099999998</c:v>
                </c:pt>
                <c:pt idx="1">
                  <c:v>-67.316509999999994</c:v>
                </c:pt>
                <c:pt idx="2">
                  <c:v>-9.1380160000000004</c:v>
                </c:pt>
                <c:pt idx="3">
                  <c:v>-139.33296799999999</c:v>
                </c:pt>
                <c:pt idx="4">
                  <c:v>-130.529664</c:v>
                </c:pt>
                <c:pt idx="5">
                  <c:v>2062.629363</c:v>
                </c:pt>
                <c:pt idx="6">
                  <c:v>1339.993297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9-42E3-A217-0C20482D8556}"/>
            </c:ext>
          </c:extLst>
        </c:ser>
        <c:ser>
          <c:idx val="1"/>
          <c:order val="1"/>
          <c:tx>
            <c:strRef>
              <c:f>'График 5.3.5'!$B$7</c:f>
              <c:strCache>
                <c:ptCount val="1"/>
                <c:pt idx="0">
                  <c:v>01.01.2008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5.3.5'!$C$5:$I$5</c:f>
              <c:strCache>
                <c:ptCount val="7"/>
                <c:pt idx="0">
                  <c:v>до востребования</c:v>
                </c:pt>
                <c:pt idx="1">
                  <c:v>до 1 месяца</c:v>
                </c:pt>
                <c:pt idx="2">
                  <c:v>от 1 до 3 месяцев</c:v>
                </c:pt>
                <c:pt idx="3">
                  <c:v>от 3 месяцев до 6 месяцев</c:v>
                </c:pt>
                <c:pt idx="4">
                  <c:v>от 6 месяцев до 1 года</c:v>
                </c:pt>
                <c:pt idx="5">
                  <c:v>Свыше 1 года</c:v>
                </c:pt>
                <c:pt idx="6">
                  <c:v>Всего</c:v>
                </c:pt>
              </c:strCache>
            </c:strRef>
          </c:cat>
          <c:val>
            <c:numRef>
              <c:f>'График 5.3.5'!$C$7:$I$7</c:f>
              <c:numCache>
                <c:formatCode>#\ ##0.0</c:formatCode>
                <c:ptCount val="7"/>
                <c:pt idx="0">
                  <c:v>189.07501600000001</c:v>
                </c:pt>
                <c:pt idx="1">
                  <c:v>20.804690000000001</c:v>
                </c:pt>
                <c:pt idx="2">
                  <c:v>-287.93252699999999</c:v>
                </c:pt>
                <c:pt idx="3">
                  <c:v>-100.78138199999999</c:v>
                </c:pt>
                <c:pt idx="4">
                  <c:v>-312.65372300000001</c:v>
                </c:pt>
                <c:pt idx="5">
                  <c:v>1805.0527959999999</c:v>
                </c:pt>
                <c:pt idx="6">
                  <c:v>1425.123548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9-42E3-A217-0C20482D8556}"/>
            </c:ext>
          </c:extLst>
        </c:ser>
        <c:ser>
          <c:idx val="2"/>
          <c:order val="2"/>
          <c:tx>
            <c:strRef>
              <c:f>'График 5.3.5'!$B$8</c:f>
              <c:strCache>
                <c:ptCount val="1"/>
                <c:pt idx="0">
                  <c:v>01.04.2008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5.3.5'!$C$5:$I$5</c:f>
              <c:strCache>
                <c:ptCount val="7"/>
                <c:pt idx="0">
                  <c:v>до востребования</c:v>
                </c:pt>
                <c:pt idx="1">
                  <c:v>до 1 месяца</c:v>
                </c:pt>
                <c:pt idx="2">
                  <c:v>от 1 до 3 месяцев</c:v>
                </c:pt>
                <c:pt idx="3">
                  <c:v>от 3 месяцев до 6 месяцев</c:v>
                </c:pt>
                <c:pt idx="4">
                  <c:v>от 6 месяцев до 1 года</c:v>
                </c:pt>
                <c:pt idx="5">
                  <c:v>Свыше 1 года</c:v>
                </c:pt>
                <c:pt idx="6">
                  <c:v>Всего</c:v>
                </c:pt>
              </c:strCache>
            </c:strRef>
          </c:cat>
          <c:val>
            <c:numRef>
              <c:f>'График 5.3.5'!$C$8:$I$8</c:f>
              <c:numCache>
                <c:formatCode>#\ ##0.0</c:formatCode>
                <c:ptCount val="7"/>
                <c:pt idx="0">
                  <c:v>142.168148</c:v>
                </c:pt>
                <c:pt idx="1">
                  <c:v>206.94402299999999</c:v>
                </c:pt>
                <c:pt idx="2">
                  <c:v>-209.53937199999999</c:v>
                </c:pt>
                <c:pt idx="3">
                  <c:v>-149.30331899999999</c:v>
                </c:pt>
                <c:pt idx="4">
                  <c:v>-458.05857099999997</c:v>
                </c:pt>
                <c:pt idx="5">
                  <c:v>1804.245551</c:v>
                </c:pt>
                <c:pt idx="6">
                  <c:v>1461.9928130000001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9-42E3-A217-0C20482D8556}"/>
            </c:ext>
          </c:extLst>
        </c:ser>
        <c:ser>
          <c:idx val="3"/>
          <c:order val="3"/>
          <c:tx>
            <c:strRef>
              <c:f>'График 5.3.5'!$B$9</c:f>
              <c:strCache>
                <c:ptCount val="1"/>
                <c:pt idx="0">
                  <c:v>01.07.2008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5.3.5'!$C$5:$I$5</c:f>
              <c:strCache>
                <c:ptCount val="7"/>
                <c:pt idx="0">
                  <c:v>до востребования</c:v>
                </c:pt>
                <c:pt idx="1">
                  <c:v>до 1 месяца</c:v>
                </c:pt>
                <c:pt idx="2">
                  <c:v>от 1 до 3 месяцев</c:v>
                </c:pt>
                <c:pt idx="3">
                  <c:v>от 3 месяцев до 6 месяцев</c:v>
                </c:pt>
                <c:pt idx="4">
                  <c:v>от 6 месяцев до 1 года</c:v>
                </c:pt>
                <c:pt idx="5">
                  <c:v>Свыше 1 года</c:v>
                </c:pt>
                <c:pt idx="6">
                  <c:v>Всего</c:v>
                </c:pt>
              </c:strCache>
            </c:strRef>
          </c:cat>
          <c:val>
            <c:numRef>
              <c:f>'График 5.3.5'!$C$9:$I$9</c:f>
              <c:numCache>
                <c:formatCode>#\ ##0.0</c:formatCode>
                <c:ptCount val="7"/>
                <c:pt idx="0">
                  <c:v>-64.193438</c:v>
                </c:pt>
                <c:pt idx="1">
                  <c:v>625.84897699999999</c:v>
                </c:pt>
                <c:pt idx="2">
                  <c:v>-236.51191399999999</c:v>
                </c:pt>
                <c:pt idx="3">
                  <c:v>-415.663276</c:v>
                </c:pt>
                <c:pt idx="4">
                  <c:v>-222.71949699999999</c:v>
                </c:pt>
                <c:pt idx="5">
                  <c:v>1578.5877390000001</c:v>
                </c:pt>
                <c:pt idx="6">
                  <c:v>1528.0937919999999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29-42E3-A217-0C20482D8556}"/>
            </c:ext>
          </c:extLst>
        </c:ser>
        <c:ser>
          <c:idx val="4"/>
          <c:order val="4"/>
          <c:tx>
            <c:strRef>
              <c:f>'График 5.3.5'!$B$10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6600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5.3.5'!$C$5:$I$5</c:f>
              <c:strCache>
                <c:ptCount val="7"/>
                <c:pt idx="0">
                  <c:v>до востребования</c:v>
                </c:pt>
                <c:pt idx="1">
                  <c:v>до 1 месяца</c:v>
                </c:pt>
                <c:pt idx="2">
                  <c:v>от 1 до 3 месяцев</c:v>
                </c:pt>
                <c:pt idx="3">
                  <c:v>от 3 месяцев до 6 месяцев</c:v>
                </c:pt>
                <c:pt idx="4">
                  <c:v>от 6 месяцев до 1 года</c:v>
                </c:pt>
                <c:pt idx="5">
                  <c:v>Свыше 1 года</c:v>
                </c:pt>
                <c:pt idx="6">
                  <c:v>Всего</c:v>
                </c:pt>
              </c:strCache>
            </c:strRef>
          </c:cat>
          <c:val>
            <c:numRef>
              <c:f>'График 5.3.5'!$C$10:$I$10</c:f>
              <c:numCache>
                <c:formatCode>#\ ##0.0</c:formatCode>
                <c:ptCount val="7"/>
                <c:pt idx="0">
                  <c:v>-101.17607700000001</c:v>
                </c:pt>
                <c:pt idx="1">
                  <c:v>730.34596899999997</c:v>
                </c:pt>
                <c:pt idx="2">
                  <c:v>-568.39687300000003</c:v>
                </c:pt>
                <c:pt idx="3">
                  <c:v>-206.96451400000001</c:v>
                </c:pt>
                <c:pt idx="4">
                  <c:v>-1.091842</c:v>
                </c:pt>
                <c:pt idx="5">
                  <c:v>1445.89526</c:v>
                </c:pt>
                <c:pt idx="6">
                  <c:v>1519.608346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29-42E3-A217-0C20482D8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7204671"/>
        <c:axId val="1"/>
      </c:barChart>
      <c:catAx>
        <c:axId val="11072046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204671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7601246105919002"/>
          <c:y val="0.9023255813953488"/>
          <c:w val="0.67757009345794394"/>
          <c:h val="7.906976744186046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322815293247"/>
          <c:y val="6.5728000880285728E-2"/>
          <c:w val="0.76339368917594819"/>
          <c:h val="0.4225371485161225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'Бокс 5_График 1'!$B$5</c:f>
              <c:strCache>
                <c:ptCount val="1"/>
                <c:pt idx="0">
                  <c:v>Собственный капитал, млрд.тенге</c:v>
                </c:pt>
              </c:strCache>
            </c:strRef>
          </c:tx>
          <c:spPr>
            <a:gradFill rotWithShape="0">
              <a:gsLst>
                <a:gs pos="0">
                  <a:srgbClr val="33CCCC"/>
                </a:gs>
                <a:gs pos="50000">
                  <a:srgbClr val="33CCCC">
                    <a:gamma/>
                    <a:shade val="46275"/>
                    <a:invGamma/>
                  </a:srgbClr>
                </a:gs>
                <a:gs pos="100000">
                  <a:srgbClr val="33CCCC"/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674207880212264E-3"/>
                  <c:y val="1.99182363218678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F3A-4176-8908-214E58D0AAD8}"/>
                </c:ext>
              </c:extLst>
            </c:dLbl>
            <c:dLbl>
              <c:idx val="1"/>
              <c:layout>
                <c:manualLayout>
                  <c:x val="1.6741008901893209E-3"/>
                  <c:y val="1.06035927977213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F3A-4176-8908-214E58D0AAD8}"/>
                </c:ext>
              </c:extLst>
            </c:dLbl>
            <c:dLbl>
              <c:idx val="2"/>
              <c:layout>
                <c:manualLayout>
                  <c:x val="-1.6742605550803709E-3"/>
                  <c:y val="1.076294892403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F3A-4176-8908-214E58D0AAD8}"/>
                </c:ext>
              </c:extLst>
            </c:dLbl>
            <c:dLbl>
              <c:idx val="3"/>
              <c:layout>
                <c:manualLayout>
                  <c:x val="6.1383387952974851E-3"/>
                  <c:y val="1.55328770170948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F3A-4176-8908-214E58D0AAD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'Бокс 5_График 1'!$C$4:$F$4</c:f>
              <c:strCache>
                <c:ptCount val="4"/>
                <c:pt idx="0">
                  <c:v>Фактические данные</c:v>
                </c:pt>
                <c:pt idx="1">
                  <c:v>Изиенение курса на +5%</c:v>
                </c:pt>
                <c:pt idx="2">
                  <c:v>Изиенение курса на +10%</c:v>
                </c:pt>
                <c:pt idx="3">
                  <c:v>Изиенение курса на +15%</c:v>
                </c:pt>
              </c:strCache>
            </c:strRef>
          </c:cat>
          <c:val>
            <c:numRef>
              <c:f>'Бокс 5_График 1'!$C$5:$F$5</c:f>
              <c:numCache>
                <c:formatCode>#\ ##0.0</c:formatCode>
                <c:ptCount val="4"/>
                <c:pt idx="0">
                  <c:v>1983.2</c:v>
                </c:pt>
                <c:pt idx="1">
                  <c:v>1944.4</c:v>
                </c:pt>
                <c:pt idx="2">
                  <c:v>1905.7</c:v>
                </c:pt>
                <c:pt idx="3">
                  <c:v>1866.9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3A-4176-8908-214E58D0AA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96827679"/>
        <c:axId val="1"/>
      </c:barChart>
      <c:lineChart>
        <c:grouping val="standard"/>
        <c:varyColors val="0"/>
        <c:ser>
          <c:idx val="2"/>
          <c:order val="1"/>
          <c:tx>
            <c:strRef>
              <c:f>'Бокс 5_График 1'!$B$6</c:f>
              <c:strCache>
                <c:ptCount val="1"/>
                <c:pt idx="0">
                  <c:v>Коэффициент достаточности k1 (min норм. значение = 0,06)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'Бокс 5_График 1'!$C$6:$F$6</c:f>
              <c:numCache>
                <c:formatCode>#\ ##0.000</c:formatCode>
                <c:ptCount val="4"/>
                <c:pt idx="0">
                  <c:v>0.11899999999999999</c:v>
                </c:pt>
                <c:pt idx="1">
                  <c:v>0.115</c:v>
                </c:pt>
                <c:pt idx="2">
                  <c:v>0.111</c:v>
                </c:pt>
                <c:pt idx="3">
                  <c:v>0.107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3A-4176-8908-214E58D0AAD8}"/>
            </c:ext>
          </c:extLst>
        </c:ser>
        <c:ser>
          <c:idx val="3"/>
          <c:order val="2"/>
          <c:tx>
            <c:strRef>
              <c:f>'Бокс 5_График 1'!$B$7</c:f>
              <c:strCache>
                <c:ptCount val="1"/>
                <c:pt idx="0">
                  <c:v>Коэффициент достаточности k2 (min норм. значение = 0,12)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'Бокс 5_График 1'!$C$7:$F$7</c:f>
              <c:numCache>
                <c:formatCode>#\ ##0.000</c:formatCode>
                <c:ptCount val="4"/>
                <c:pt idx="0">
                  <c:v>0.14899999999999999</c:v>
                </c:pt>
                <c:pt idx="1">
                  <c:v>0.14599999999999999</c:v>
                </c:pt>
                <c:pt idx="2">
                  <c:v>0.14299999999999999</c:v>
                </c:pt>
                <c:pt idx="3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3A-4176-8908-214E58D0AA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968276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200"/>
          <c:min val="1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1.1160714285714286E-2"/>
              <c:y val="0.1220662205956649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6827679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16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коэффициент</a:t>
                </a:r>
              </a:p>
            </c:rich>
          </c:tx>
          <c:layout>
            <c:manualLayout>
              <c:xMode val="edge"/>
              <c:yMode val="edge"/>
              <c:x val="0.95089379452568423"/>
              <c:y val="0.107981713553411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0.0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2053571428571429"/>
          <c:y val="0.71361502347417838"/>
          <c:w val="0.734375"/>
          <c:h val="0.272300469483568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5941848069242"/>
          <c:y val="6.5728000880285728E-2"/>
          <c:w val="0.76018183525460803"/>
          <c:h val="0.4225371485161225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'Бокс 5_График 2'!$B$5</c:f>
              <c:strCache>
                <c:ptCount val="1"/>
                <c:pt idx="0">
                  <c:v>Собственный капитал, млрд.тенге</c:v>
                </c:pt>
              </c:strCache>
            </c:strRef>
          </c:tx>
          <c:spPr>
            <a:gradFill rotWithShape="0">
              <a:gsLst>
                <a:gs pos="0">
                  <a:srgbClr val="33CCCC"/>
                </a:gs>
                <a:gs pos="50000">
                  <a:srgbClr val="33CCCC">
                    <a:gamma/>
                    <a:shade val="46275"/>
                    <a:invGamma/>
                  </a:srgbClr>
                </a:gs>
                <a:gs pos="100000">
                  <a:srgbClr val="33CCCC"/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0078715169846011E-8"/>
                  <c:y val="1.9993242634240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7B1-4976-AC21-7BD552AF8C3C}"/>
                </c:ext>
              </c:extLst>
            </c:dLbl>
            <c:dLbl>
              <c:idx val="1"/>
              <c:layout>
                <c:manualLayout>
                  <c:x val="2.262378277546081E-3"/>
                  <c:y val="1.20025827022093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7B1-4976-AC21-7BD552AF8C3C}"/>
                </c:ext>
              </c:extLst>
            </c:dLbl>
            <c:dLbl>
              <c:idx val="2"/>
              <c:layout>
                <c:manualLayout>
                  <c:x val="-9.5242708253917476E-8"/>
                  <c:y val="8.706779975913217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7B1-4976-AC21-7BD552AF8C3C}"/>
                </c:ext>
              </c:extLst>
            </c:dLbl>
            <c:dLbl>
              <c:idx val="3"/>
              <c:layout>
                <c:manualLayout>
                  <c:x val="6.7872149900685824E-3"/>
                  <c:y val="1.75520594086372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7B1-4976-AC21-7BD552AF8C3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'Бокс 5_График 2'!$C$4:$F$4</c:f>
              <c:strCache>
                <c:ptCount val="4"/>
                <c:pt idx="0">
                  <c:v>Фактические данные</c:v>
                </c:pt>
                <c:pt idx="1">
                  <c:v>-5%</c:v>
                </c:pt>
                <c:pt idx="2">
                  <c:v>-10%</c:v>
                </c:pt>
                <c:pt idx="3">
                  <c:v>-15%</c:v>
                </c:pt>
              </c:strCache>
            </c:strRef>
          </c:cat>
          <c:val>
            <c:numRef>
              <c:f>'Бокс 5_График 2'!$C$5:$F$5</c:f>
              <c:numCache>
                <c:formatCode>#\ ##0.0</c:formatCode>
                <c:ptCount val="4"/>
                <c:pt idx="0">
                  <c:v>1983.2</c:v>
                </c:pt>
                <c:pt idx="1">
                  <c:v>1821.5</c:v>
                </c:pt>
                <c:pt idx="2">
                  <c:v>1659.8</c:v>
                </c:pt>
                <c:pt idx="3">
                  <c:v>1491.2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B1-4976-AC21-7BD552AF8C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96831007"/>
        <c:axId val="1"/>
      </c:barChart>
      <c:lineChart>
        <c:grouping val="standard"/>
        <c:varyColors val="0"/>
        <c:ser>
          <c:idx val="2"/>
          <c:order val="1"/>
          <c:tx>
            <c:strRef>
              <c:f>'Бокс 5_График 2'!$B$6</c:f>
              <c:strCache>
                <c:ptCount val="1"/>
                <c:pt idx="0">
                  <c:v>Коэффициент достаточности k1 (min норм. значение = 0,06)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'Бокс 5_График 2'!$C$4:$F$4</c:f>
              <c:strCache>
                <c:ptCount val="4"/>
                <c:pt idx="0">
                  <c:v>Фактические данные</c:v>
                </c:pt>
                <c:pt idx="1">
                  <c:v>-5%</c:v>
                </c:pt>
                <c:pt idx="2">
                  <c:v>-10%</c:v>
                </c:pt>
                <c:pt idx="3">
                  <c:v>-15%</c:v>
                </c:pt>
              </c:strCache>
            </c:strRef>
          </c:cat>
          <c:val>
            <c:numRef>
              <c:f>'Бокс 5_График 2'!$C$6:$F$6</c:f>
              <c:numCache>
                <c:formatCode>General</c:formatCode>
                <c:ptCount val="4"/>
                <c:pt idx="0">
                  <c:v>0.11899999999999999</c:v>
                </c:pt>
                <c:pt idx="1">
                  <c:v>0.113</c:v>
                </c:pt>
                <c:pt idx="2">
                  <c:v>0.10100000000000001</c:v>
                </c:pt>
                <c:pt idx="3">
                  <c:v>8.8999999999999996E-2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B1-4976-AC21-7BD552AF8C3C}"/>
            </c:ext>
          </c:extLst>
        </c:ser>
        <c:ser>
          <c:idx val="3"/>
          <c:order val="2"/>
          <c:tx>
            <c:strRef>
              <c:f>'Бокс 5_График 2'!$B$7</c:f>
              <c:strCache>
                <c:ptCount val="1"/>
                <c:pt idx="0">
                  <c:v>Коэффициент достаточности k2 (min норм. значение = 0,12)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'Бокс 5_График 2'!$C$4:$F$4</c:f>
              <c:strCache>
                <c:ptCount val="4"/>
                <c:pt idx="0">
                  <c:v>Фактические данные</c:v>
                </c:pt>
                <c:pt idx="1">
                  <c:v>-5%</c:v>
                </c:pt>
                <c:pt idx="2">
                  <c:v>-10%</c:v>
                </c:pt>
                <c:pt idx="3">
                  <c:v>-15%</c:v>
                </c:pt>
              </c:strCache>
            </c:strRef>
          </c:cat>
          <c:val>
            <c:numRef>
              <c:f>'Бокс 5_График 2'!$C$7:$F$7</c:f>
              <c:numCache>
                <c:formatCode>General</c:formatCode>
                <c:ptCount val="4"/>
                <c:pt idx="0">
                  <c:v>0.14899999999999999</c:v>
                </c:pt>
                <c:pt idx="1">
                  <c:v>0.13700000000000001</c:v>
                </c:pt>
                <c:pt idx="2">
                  <c:v>0.124</c:v>
                </c:pt>
                <c:pt idx="3">
                  <c:v>0.112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B1-4976-AC21-7BD552AF8C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968310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700"/>
          <c:min val="1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1.1312217194570135E-2"/>
              <c:y val="0.1220662205956649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6831007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16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коэффициент</a:t>
                </a:r>
              </a:p>
            </c:rich>
          </c:tx>
          <c:layout>
            <c:manualLayout>
              <c:xMode val="edge"/>
              <c:yMode val="edge"/>
              <c:x val="0.95022719445137227"/>
              <c:y val="0.107981713553411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0.0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764705882352941"/>
          <c:y val="0.71361502347417838"/>
          <c:w val="0.74434389140271495"/>
          <c:h val="0.272300469483568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3364055299539"/>
          <c:y val="6.5728000880285728E-2"/>
          <c:w val="0.75576036866359442"/>
          <c:h val="0.4225371485161225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'Бокс 5_График 3'!$B$5</c:f>
              <c:strCache>
                <c:ptCount val="1"/>
                <c:pt idx="0">
                  <c:v>Собственный капитал, млрд.тенге</c:v>
                </c:pt>
              </c:strCache>
            </c:strRef>
          </c:tx>
          <c:spPr>
            <a:gradFill rotWithShape="0">
              <a:gsLst>
                <a:gs pos="0">
                  <a:srgbClr val="33CCCC"/>
                </a:gs>
                <a:gs pos="50000">
                  <a:srgbClr val="33CCCC">
                    <a:gamma/>
                    <a:shade val="46275"/>
                    <a:invGamma/>
                  </a:srgbClr>
                </a:gs>
                <a:gs pos="100000">
                  <a:srgbClr val="33CCCC"/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3041474654377841E-3"/>
                  <c:y val="2.05473439893096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2B4-418A-B43E-65D1C25183AF}"/>
                </c:ext>
              </c:extLst>
            </c:dLbl>
            <c:dLbl>
              <c:idx val="1"/>
              <c:layout>
                <c:manualLayout>
                  <c:x val="3.607682728945516E-17"/>
                  <c:y val="1.246631186480407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2B4-418A-B43E-65D1C25183AF}"/>
                </c:ext>
              </c:extLst>
            </c:dLbl>
            <c:dLbl>
              <c:idx val="2"/>
              <c:layout>
                <c:manualLayout>
                  <c:x val="-2.3041474654377828E-3"/>
                  <c:y val="9.4968494294888489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2B4-418A-B43E-65D1C25183AF}"/>
                </c:ext>
              </c:extLst>
            </c:dLbl>
            <c:dLbl>
              <c:idx val="3"/>
              <c:layout>
                <c:manualLayout>
                  <c:x val="4.6082949308755656E-3"/>
                  <c:y val="1.523609114768458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2B4-418A-B43E-65D1C25183AF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'Бокс 5_График 3'!$C$4:$F$4</c:f>
              <c:strCache>
                <c:ptCount val="4"/>
                <c:pt idx="0">
                  <c:v>Фактические данные</c:v>
                </c:pt>
                <c:pt idx="1">
                  <c:v>Доля до -5%</c:v>
                </c:pt>
                <c:pt idx="2">
                  <c:v>Доля до 10%</c:v>
                </c:pt>
                <c:pt idx="3">
                  <c:v>Доля до 15%</c:v>
                </c:pt>
              </c:strCache>
            </c:strRef>
          </c:cat>
          <c:val>
            <c:numRef>
              <c:f>'Бокс 5_График 3'!$C$5:$F$5</c:f>
              <c:numCache>
                <c:formatCode>#\ ##0.0</c:formatCode>
                <c:ptCount val="4"/>
                <c:pt idx="0">
                  <c:v>1983.2</c:v>
                </c:pt>
                <c:pt idx="1">
                  <c:v>1967.9</c:v>
                </c:pt>
                <c:pt idx="2">
                  <c:v>1864.5</c:v>
                </c:pt>
                <c:pt idx="3">
                  <c:v>1688.7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B4-418A-B43E-65D1C25183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96832671"/>
        <c:axId val="1"/>
      </c:barChart>
      <c:lineChart>
        <c:grouping val="standard"/>
        <c:varyColors val="0"/>
        <c:ser>
          <c:idx val="2"/>
          <c:order val="1"/>
          <c:tx>
            <c:strRef>
              <c:f>'Бокс 5_График 3'!$B$6</c:f>
              <c:strCache>
                <c:ptCount val="1"/>
                <c:pt idx="0">
                  <c:v>Коэффициент достаточности k1 (min норм. значение = 0,06)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'Бокс 5_График 3'!$C$4:$F$4</c:f>
              <c:strCache>
                <c:ptCount val="4"/>
                <c:pt idx="0">
                  <c:v>Фактические данные</c:v>
                </c:pt>
                <c:pt idx="1">
                  <c:v>Доля до -5%</c:v>
                </c:pt>
                <c:pt idx="2">
                  <c:v>Доля до 10%</c:v>
                </c:pt>
                <c:pt idx="3">
                  <c:v>Доля до 15%</c:v>
                </c:pt>
              </c:strCache>
            </c:strRef>
          </c:cat>
          <c:val>
            <c:numRef>
              <c:f>'Бокс 5_График 3'!$C$6:$F$6</c:f>
              <c:numCache>
                <c:formatCode>General</c:formatCode>
                <c:ptCount val="4"/>
                <c:pt idx="0">
                  <c:v>0.11899999999999999</c:v>
                </c:pt>
                <c:pt idx="1">
                  <c:v>0.11799999999999999</c:v>
                </c:pt>
                <c:pt idx="2">
                  <c:v>0.114</c:v>
                </c:pt>
                <c:pt idx="3">
                  <c:v>0.10299999999999999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B4-418A-B43E-65D1C25183AF}"/>
            </c:ext>
          </c:extLst>
        </c:ser>
        <c:ser>
          <c:idx val="3"/>
          <c:order val="2"/>
          <c:tx>
            <c:strRef>
              <c:f>'Бокс 5_График 3'!$B$7</c:f>
              <c:strCache>
                <c:ptCount val="1"/>
                <c:pt idx="0">
                  <c:v>Коэффициент достаточности k2 (min норм. значение = 0,12)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'Бокс 5_График 3'!$C$4:$F$4</c:f>
              <c:strCache>
                <c:ptCount val="4"/>
                <c:pt idx="0">
                  <c:v>Фактические данные</c:v>
                </c:pt>
                <c:pt idx="1">
                  <c:v>Доля до -5%</c:v>
                </c:pt>
                <c:pt idx="2">
                  <c:v>Доля до 10%</c:v>
                </c:pt>
                <c:pt idx="3">
                  <c:v>Доля до 15%</c:v>
                </c:pt>
              </c:strCache>
            </c:strRef>
          </c:cat>
          <c:val>
            <c:numRef>
              <c:f>'Бокс 5_График 3'!$C$7:$F$7</c:f>
              <c:numCache>
                <c:formatCode>General</c:formatCode>
                <c:ptCount val="4"/>
                <c:pt idx="0">
                  <c:v>0.14899999999999999</c:v>
                </c:pt>
                <c:pt idx="1">
                  <c:v>0.14799999999999999</c:v>
                </c:pt>
                <c:pt idx="2">
                  <c:v>0.14000000000000001</c:v>
                </c:pt>
                <c:pt idx="3">
                  <c:v>0.127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2B4-418A-B43E-65D1C25183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968326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0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1.1520737327188941E-2"/>
              <c:y val="0.1220662205956649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6832671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16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коэффициент</a:t>
                </a:r>
              </a:p>
            </c:rich>
          </c:tx>
          <c:layout>
            <c:manualLayout>
              <c:xMode val="edge"/>
              <c:yMode val="edge"/>
              <c:x val="0.94930875576036866"/>
              <c:y val="0.107981713553411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0.0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059907834101383"/>
          <c:y val="0.71361502347417838"/>
          <c:w val="0.75806451612903225"/>
          <c:h val="0.272300469483568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Коэффициент краткосрочной ликвидности 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5"/>
              <c:pt idx="0">
                <c:v>01.01.2005</c:v>
              </c:pt>
              <c:pt idx="1">
                <c:v>01.04.2005</c:v>
              </c:pt>
              <c:pt idx="2">
                <c:v>01.07.2005</c:v>
              </c:pt>
              <c:pt idx="3">
                <c:v>01.10.2005</c:v>
              </c:pt>
              <c:pt idx="4">
                <c:v>01.01.2006</c:v>
              </c:pt>
              <c:pt idx="5">
                <c:v>01.04.2006</c:v>
              </c:pt>
              <c:pt idx="6">
                <c:v>01.07.2006</c:v>
              </c:pt>
              <c:pt idx="7">
                <c:v>01.10.2006</c:v>
              </c:pt>
              <c:pt idx="8">
                <c:v>01.01.2007</c:v>
              </c:pt>
              <c:pt idx="9">
                <c:v>01.04.2007</c:v>
              </c:pt>
              <c:pt idx="10">
                <c:v>01.07.2007</c:v>
              </c:pt>
              <c:pt idx="11">
                <c:v>01.10.2007</c:v>
              </c:pt>
              <c:pt idx="12">
                <c:v>01.01.2008</c:v>
              </c:pt>
              <c:pt idx="13">
                <c:v>01.04.2008</c:v>
              </c:pt>
              <c:pt idx="14">
                <c:v>01.07.2008</c:v>
              </c:pt>
            </c:strLit>
          </c:cat>
          <c:val>
            <c:numLit>
              <c:formatCode>General</c:formatCode>
              <c:ptCount val="15"/>
              <c:pt idx="0">
                <c:v>1.03</c:v>
              </c:pt>
              <c:pt idx="1">
                <c:v>1.1819999999999999</c:v>
              </c:pt>
              <c:pt idx="2">
                <c:v>1.1200000000000001</c:v>
              </c:pt>
              <c:pt idx="3">
                <c:v>1</c:v>
              </c:pt>
              <c:pt idx="4">
                <c:v>1</c:v>
              </c:pt>
              <c:pt idx="5">
                <c:v>1.1499999999999999</c:v>
              </c:pt>
              <c:pt idx="6">
                <c:v>1.2</c:v>
              </c:pt>
              <c:pt idx="7">
                <c:v>1.08</c:v>
              </c:pt>
              <c:pt idx="8">
                <c:v>1.18</c:v>
              </c:pt>
              <c:pt idx="9">
                <c:v>1.36</c:v>
              </c:pt>
              <c:pt idx="10">
                <c:v>1.1299999999999999</c:v>
              </c:pt>
              <c:pt idx="11">
                <c:v>0.99299999999999999</c:v>
              </c:pt>
              <c:pt idx="12">
                <c:v>0.97</c:v>
              </c:pt>
              <c:pt idx="13">
                <c:v>1.0449999999999999</c:v>
              </c:pt>
              <c:pt idx="14">
                <c:v>1.1040000000000001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219-477D-A1BA-12F04CEF59CB}"/>
            </c:ext>
          </c:extLst>
        </c:ser>
        <c:ser>
          <c:idx val="1"/>
          <c:order val="1"/>
          <c:tx>
            <c:v>Минимальная величина к5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5"/>
              <c:pt idx="0">
                <c:v>01.01.2005</c:v>
              </c:pt>
              <c:pt idx="1">
                <c:v>01.04.2005</c:v>
              </c:pt>
              <c:pt idx="2">
                <c:v>01.07.2005</c:v>
              </c:pt>
              <c:pt idx="3">
                <c:v>01.10.2005</c:v>
              </c:pt>
              <c:pt idx="4">
                <c:v>01.01.2006</c:v>
              </c:pt>
              <c:pt idx="5">
                <c:v>01.04.2006</c:v>
              </c:pt>
              <c:pt idx="6">
                <c:v>01.07.2006</c:v>
              </c:pt>
              <c:pt idx="7">
                <c:v>01.10.2006</c:v>
              </c:pt>
              <c:pt idx="8">
                <c:v>01.01.2007</c:v>
              </c:pt>
              <c:pt idx="9">
                <c:v>01.04.2007</c:v>
              </c:pt>
              <c:pt idx="10">
                <c:v>01.07.2007</c:v>
              </c:pt>
              <c:pt idx="11">
                <c:v>01.10.2007</c:v>
              </c:pt>
              <c:pt idx="12">
                <c:v>01.01.2008</c:v>
              </c:pt>
              <c:pt idx="13">
                <c:v>01.04.2008</c:v>
              </c:pt>
              <c:pt idx="14">
                <c:v>01.07.2008</c:v>
              </c:pt>
            </c:strLit>
          </c:cat>
          <c:val>
            <c:numLit>
              <c:formatCode>General</c:formatCode>
              <c:ptCount val="15"/>
              <c:pt idx="0">
                <c:v>0.5</c:v>
              </c:pt>
              <c:pt idx="1">
                <c:v>0.5</c:v>
              </c:pt>
              <c:pt idx="2">
                <c:v>0.5</c:v>
              </c:pt>
              <c:pt idx="3">
                <c:v>0.5</c:v>
              </c:pt>
              <c:pt idx="4">
                <c:v>0.5</c:v>
              </c:pt>
              <c:pt idx="5">
                <c:v>0.5</c:v>
              </c:pt>
              <c:pt idx="6">
                <c:v>0.5</c:v>
              </c:pt>
              <c:pt idx="7">
                <c:v>0.5</c:v>
              </c:pt>
              <c:pt idx="8">
                <c:v>0.5</c:v>
              </c:pt>
              <c:pt idx="9">
                <c:v>0.5</c:v>
              </c:pt>
              <c:pt idx="10">
                <c:v>0.5</c:v>
              </c:pt>
              <c:pt idx="11">
                <c:v>0.5</c:v>
              </c:pt>
              <c:pt idx="12">
                <c:v>0.5</c:v>
              </c:pt>
              <c:pt idx="13">
                <c:v>0.5</c:v>
              </c:pt>
              <c:pt idx="14">
                <c:v>0.5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219-477D-A1BA-12F04CEF59CB}"/>
            </c:ext>
          </c:extLst>
        </c:ser>
        <c:ser>
          <c:idx val="2"/>
          <c:order val="2"/>
          <c:tx>
            <c:v>Коэффициент текущей ликвидности</c:v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5"/>
              <c:pt idx="0">
                <c:v>01.01.2005</c:v>
              </c:pt>
              <c:pt idx="1">
                <c:v>01.04.2005</c:v>
              </c:pt>
              <c:pt idx="2">
                <c:v>01.07.2005</c:v>
              </c:pt>
              <c:pt idx="3">
                <c:v>01.10.2005</c:v>
              </c:pt>
              <c:pt idx="4">
                <c:v>01.01.2006</c:v>
              </c:pt>
              <c:pt idx="5">
                <c:v>01.04.2006</c:v>
              </c:pt>
              <c:pt idx="6">
                <c:v>01.07.2006</c:v>
              </c:pt>
              <c:pt idx="7">
                <c:v>01.10.2006</c:v>
              </c:pt>
              <c:pt idx="8">
                <c:v>01.01.2007</c:v>
              </c:pt>
              <c:pt idx="9">
                <c:v>01.04.2007</c:v>
              </c:pt>
              <c:pt idx="10">
                <c:v>01.07.2007</c:v>
              </c:pt>
              <c:pt idx="11">
                <c:v>01.10.2007</c:v>
              </c:pt>
              <c:pt idx="12">
                <c:v>01.01.2008</c:v>
              </c:pt>
              <c:pt idx="13">
                <c:v>01.04.2008</c:v>
              </c:pt>
              <c:pt idx="14">
                <c:v>01.07.2008</c:v>
              </c:pt>
            </c:strLit>
          </c:cat>
          <c:val>
            <c:numLit>
              <c:formatCode>General</c:formatCode>
              <c:ptCount val="15"/>
              <c:pt idx="0">
                <c:v>1.06</c:v>
              </c:pt>
              <c:pt idx="1">
                <c:v>1.18</c:v>
              </c:pt>
              <c:pt idx="2">
                <c:v>1.18</c:v>
              </c:pt>
              <c:pt idx="3">
                <c:v>1</c:v>
              </c:pt>
              <c:pt idx="4">
                <c:v>1</c:v>
              </c:pt>
              <c:pt idx="5">
                <c:v>1.04</c:v>
              </c:pt>
              <c:pt idx="6">
                <c:v>1.2</c:v>
              </c:pt>
              <c:pt idx="7">
                <c:v>1.43</c:v>
              </c:pt>
              <c:pt idx="8">
                <c:v>1.48</c:v>
              </c:pt>
              <c:pt idx="9">
                <c:v>1.72</c:v>
              </c:pt>
              <c:pt idx="10">
                <c:v>1.39</c:v>
              </c:pt>
              <c:pt idx="11">
                <c:v>1.363</c:v>
              </c:pt>
              <c:pt idx="12">
                <c:v>1.427</c:v>
              </c:pt>
              <c:pt idx="13">
                <c:v>1.5</c:v>
              </c:pt>
              <c:pt idx="14">
                <c:v>1.3320000000000001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219-477D-A1BA-12F04CEF59CB}"/>
            </c:ext>
          </c:extLst>
        </c:ser>
        <c:ser>
          <c:idx val="3"/>
          <c:order val="3"/>
          <c:tx>
            <c:v>Минимальная величина к4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5"/>
              <c:pt idx="0">
                <c:v>01.01.2005</c:v>
              </c:pt>
              <c:pt idx="1">
                <c:v>01.04.2005</c:v>
              </c:pt>
              <c:pt idx="2">
                <c:v>01.07.2005</c:v>
              </c:pt>
              <c:pt idx="3">
                <c:v>01.10.2005</c:v>
              </c:pt>
              <c:pt idx="4">
                <c:v>01.01.2006</c:v>
              </c:pt>
              <c:pt idx="5">
                <c:v>01.04.2006</c:v>
              </c:pt>
              <c:pt idx="6">
                <c:v>01.07.2006</c:v>
              </c:pt>
              <c:pt idx="7">
                <c:v>01.10.2006</c:v>
              </c:pt>
              <c:pt idx="8">
                <c:v>01.01.2007</c:v>
              </c:pt>
              <c:pt idx="9">
                <c:v>01.04.2007</c:v>
              </c:pt>
              <c:pt idx="10">
                <c:v>01.07.2007</c:v>
              </c:pt>
              <c:pt idx="11">
                <c:v>01.10.2007</c:v>
              </c:pt>
              <c:pt idx="12">
                <c:v>01.01.2008</c:v>
              </c:pt>
              <c:pt idx="13">
                <c:v>01.04.2008</c:v>
              </c:pt>
              <c:pt idx="14">
                <c:v>01.07.2008</c:v>
              </c:pt>
            </c:strLit>
          </c:cat>
          <c:val>
            <c:numLit>
              <c:formatCode>General</c:formatCode>
              <c:ptCount val="15"/>
              <c:pt idx="0">
                <c:v>0.3</c:v>
              </c:pt>
              <c:pt idx="1">
                <c:v>0.3</c:v>
              </c:pt>
              <c:pt idx="2">
                <c:v>0.3</c:v>
              </c:pt>
              <c:pt idx="3">
                <c:v>0.3</c:v>
              </c:pt>
              <c:pt idx="4">
                <c:v>0.3</c:v>
              </c:pt>
              <c:pt idx="5">
                <c:v>0.3</c:v>
              </c:pt>
              <c:pt idx="6">
                <c:v>0.3</c:v>
              </c:pt>
              <c:pt idx="7">
                <c:v>0.3</c:v>
              </c:pt>
              <c:pt idx="8">
                <c:v>0.3</c:v>
              </c:pt>
              <c:pt idx="9">
                <c:v>0.3</c:v>
              </c:pt>
              <c:pt idx="10">
                <c:v>0.3</c:v>
              </c:pt>
              <c:pt idx="11">
                <c:v>0.3</c:v>
              </c:pt>
              <c:pt idx="12">
                <c:v>0.3</c:v>
              </c:pt>
              <c:pt idx="13">
                <c:v>0.3</c:v>
              </c:pt>
              <c:pt idx="14">
                <c:v>0.3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219-477D-A1BA-12F04CEF5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7202591"/>
        <c:axId val="1"/>
      </c:lineChart>
      <c:catAx>
        <c:axId val="11072025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202591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44653804946686"/>
          <c:y val="5.5336075176157934E-2"/>
          <c:w val="0.80803659497571123"/>
          <c:h val="0.55731332855987636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1.1.9'!$B$6</c:f>
              <c:strCache>
                <c:ptCount val="1"/>
                <c:pt idx="0">
                  <c:v>Чехия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 1.1.9'!$C$4:$M$4</c:f>
              <c:numCache>
                <c:formatCode>mmm\-yy</c:formatCode>
                <c:ptCount val="11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</c:numCache>
            </c:numRef>
          </c:cat>
          <c:val>
            <c:numRef>
              <c:f>'График 1.1.9'!$C$6:$M$6</c:f>
              <c:numCache>
                <c:formatCode>0.00</c:formatCode>
                <c:ptCount val="11"/>
                <c:pt idx="0">
                  <c:v>19.900555079141768</c:v>
                </c:pt>
                <c:pt idx="1">
                  <c:v>20.475338849067892</c:v>
                </c:pt>
                <c:pt idx="2">
                  <c:v>20.366575968930345</c:v>
                </c:pt>
                <c:pt idx="3">
                  <c:v>20.478215660743217</c:v>
                </c:pt>
                <c:pt idx="4">
                  <c:v>13.661241617717845</c:v>
                </c:pt>
                <c:pt idx="5">
                  <c:v>22.066827343876682</c:v>
                </c:pt>
                <c:pt idx="6">
                  <c:v>24.173354293606163</c:v>
                </c:pt>
                <c:pt idx="7">
                  <c:v>26.594547774424871</c:v>
                </c:pt>
                <c:pt idx="8">
                  <c:v>25.01981176396777</c:v>
                </c:pt>
                <c:pt idx="9">
                  <c:v>23.740161614840915</c:v>
                </c:pt>
                <c:pt idx="10">
                  <c:v>21.252123283699365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0-45E1-BB57-4F328849B675}"/>
            </c:ext>
          </c:extLst>
        </c:ser>
        <c:ser>
          <c:idx val="2"/>
          <c:order val="1"/>
          <c:tx>
            <c:strRef>
              <c:f>'График 1.1.9'!$B$7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'График 1.1.9'!$C$4:$M$4</c:f>
              <c:numCache>
                <c:formatCode>mmm\-yy</c:formatCode>
                <c:ptCount val="11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</c:numCache>
            </c:numRef>
          </c:cat>
          <c:val>
            <c:numRef>
              <c:f>'График 1.1.9'!$C$7:$M$7</c:f>
              <c:numCache>
                <c:formatCode>0.00</c:formatCode>
                <c:ptCount val="11"/>
                <c:pt idx="0">
                  <c:v>8.2813316796670691</c:v>
                </c:pt>
                <c:pt idx="1">
                  <c:v>-8.755484189436924</c:v>
                </c:pt>
                <c:pt idx="2">
                  <c:v>-0.73520411755892967</c:v>
                </c:pt>
                <c:pt idx="3">
                  <c:v>-14.001693046032649</c:v>
                </c:pt>
                <c:pt idx="4">
                  <c:v>-12.20393171064501</c:v>
                </c:pt>
                <c:pt idx="5">
                  <c:v>-3.3287493023769543</c:v>
                </c:pt>
                <c:pt idx="6">
                  <c:v>0.13054320637346795</c:v>
                </c:pt>
                <c:pt idx="7">
                  <c:v>-4.7730224901183842</c:v>
                </c:pt>
                <c:pt idx="8">
                  <c:v>21.110339863947548</c:v>
                </c:pt>
                <c:pt idx="9">
                  <c:v>12.367348795826349</c:v>
                </c:pt>
                <c:pt idx="10">
                  <c:v>-9.2669442125222758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0-45E1-BB57-4F328849B675}"/>
            </c:ext>
          </c:extLst>
        </c:ser>
        <c:ser>
          <c:idx val="3"/>
          <c:order val="2"/>
          <c:tx>
            <c:strRef>
              <c:f>'График 1.1.9'!$B$8</c:f>
              <c:strCache>
                <c:ptCount val="1"/>
                <c:pt idx="0">
                  <c:v>Еврозона 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numRef>
              <c:f>'График 1.1.9'!$C$4:$M$4</c:f>
              <c:numCache>
                <c:formatCode>mmm\-yy</c:formatCode>
                <c:ptCount val="11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</c:numCache>
            </c:numRef>
          </c:cat>
          <c:val>
            <c:numRef>
              <c:f>'График 1.1.9'!$C$8:$M$8</c:f>
              <c:numCache>
                <c:formatCode>0.00</c:formatCode>
                <c:ptCount val="11"/>
                <c:pt idx="0">
                  <c:v>11.476563416255114</c:v>
                </c:pt>
                <c:pt idx="1">
                  <c:v>10.850358218779267</c:v>
                </c:pt>
                <c:pt idx="2">
                  <c:v>11.235023269630663</c:v>
                </c:pt>
                <c:pt idx="3">
                  <c:v>10.642635686969948</c:v>
                </c:pt>
                <c:pt idx="4">
                  <c:v>7.8425103341174474</c:v>
                </c:pt>
                <c:pt idx="5">
                  <c:v>10.583049763628495</c:v>
                </c:pt>
                <c:pt idx="6">
                  <c:v>10.701131647175345</c:v>
                </c:pt>
                <c:pt idx="7">
                  <c:v>10.956768249468452</c:v>
                </c:pt>
                <c:pt idx="8">
                  <c:v>10.76004320111814</c:v>
                </c:pt>
                <c:pt idx="9">
                  <c:v>9.7881084653352879</c:v>
                </c:pt>
                <c:pt idx="10">
                  <c:v>8.7369077056068001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70-45E1-BB57-4F328849B675}"/>
            </c:ext>
          </c:extLst>
        </c:ser>
        <c:ser>
          <c:idx val="5"/>
          <c:order val="4"/>
          <c:tx>
            <c:strRef>
              <c:f>'График 1.1.9'!$B$10</c:f>
              <c:strCache>
                <c:ptCount val="1"/>
                <c:pt idx="0">
                  <c:v>США 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numRef>
              <c:f>'График 1.1.9'!$C$4:$M$4</c:f>
              <c:numCache>
                <c:formatCode>mmm\-yy</c:formatCode>
                <c:ptCount val="11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</c:numCache>
            </c:numRef>
          </c:cat>
          <c:val>
            <c:numRef>
              <c:f>'График 1.1.9'!$C$10:$M$10</c:f>
              <c:numCache>
                <c:formatCode>0.00</c:formatCode>
                <c:ptCount val="11"/>
                <c:pt idx="0">
                  <c:v>11.261109012465953</c:v>
                </c:pt>
                <c:pt idx="1">
                  <c:v>11.483698494798622</c:v>
                </c:pt>
                <c:pt idx="2">
                  <c:v>10.127365834443157</c:v>
                </c:pt>
                <c:pt idx="3">
                  <c:v>11.903889153623393</c:v>
                </c:pt>
                <c:pt idx="4">
                  <c:v>7.2008201706372121</c:v>
                </c:pt>
                <c:pt idx="5">
                  <c:v>10.01407496220612</c:v>
                </c:pt>
                <c:pt idx="6">
                  <c:v>11.965593595639579</c:v>
                </c:pt>
                <c:pt idx="7">
                  <c:v>11.079810668719393</c:v>
                </c:pt>
                <c:pt idx="8">
                  <c:v>12.105101064950642</c:v>
                </c:pt>
                <c:pt idx="9">
                  <c:v>9.0251453121051419</c:v>
                </c:pt>
                <c:pt idx="10">
                  <c:v>7.1073248649882181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70-45E1-BB57-4F328849B675}"/>
            </c:ext>
          </c:extLst>
        </c:ser>
        <c:ser>
          <c:idx val="6"/>
          <c:order val="5"/>
          <c:tx>
            <c:strRef>
              <c:f>'График 1.1.9'!$B$11</c:f>
              <c:strCache>
                <c:ptCount val="1"/>
                <c:pt idx="0">
                  <c:v>Россия 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1.1.9'!$C$4:$M$4</c:f>
              <c:numCache>
                <c:formatCode>mmm\-yy</c:formatCode>
                <c:ptCount val="11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</c:numCache>
            </c:numRef>
          </c:cat>
          <c:val>
            <c:numRef>
              <c:f>'График 1.1.9'!$C$11:$M$11</c:f>
              <c:numCache>
                <c:formatCode>0.00</c:formatCode>
                <c:ptCount val="11"/>
                <c:pt idx="0">
                  <c:v>41.888591638546259</c:v>
                </c:pt>
                <c:pt idx="1">
                  <c:v>43.556059550968129</c:v>
                </c:pt>
                <c:pt idx="2">
                  <c:v>46.478139135254295</c:v>
                </c:pt>
                <c:pt idx="3">
                  <c:v>46.595671262810434</c:v>
                </c:pt>
                <c:pt idx="4">
                  <c:v>34.789259813407433</c:v>
                </c:pt>
                <c:pt idx="5">
                  <c:v>50.569405204923633</c:v>
                </c:pt>
                <c:pt idx="6">
                  <c:v>53.215118359395674</c:v>
                </c:pt>
                <c:pt idx="7">
                  <c:v>52.175141472719446</c:v>
                </c:pt>
                <c:pt idx="8">
                  <c:v>61.359226455652419</c:v>
                </c:pt>
                <c:pt idx="9">
                  <c:v>58.390520213843679</c:v>
                </c:pt>
                <c:pt idx="10">
                  <c:v>48.607892078070122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70-45E1-BB57-4F328849B675}"/>
            </c:ext>
          </c:extLst>
        </c:ser>
        <c:ser>
          <c:idx val="7"/>
          <c:order val="6"/>
          <c:tx>
            <c:strRef>
              <c:f>'График 1.1.9'!$B$12</c:f>
              <c:strCache>
                <c:ptCount val="1"/>
                <c:pt idx="0">
                  <c:v>Великобритания </c:v>
                </c:pt>
              </c:strCache>
            </c:strRef>
          </c:tx>
          <c:spPr>
            <a:ln w="25400">
              <a:solidFill>
                <a:srgbClr val="333300"/>
              </a:solidFill>
              <a:prstDash val="solid"/>
            </a:ln>
          </c:spPr>
          <c:marker>
            <c:symbol val="none"/>
          </c:marker>
          <c:cat>
            <c:numRef>
              <c:f>'График 1.1.9'!$C$4:$M$4</c:f>
              <c:numCache>
                <c:formatCode>mmm\-yy</c:formatCode>
                <c:ptCount val="11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</c:numCache>
            </c:numRef>
          </c:cat>
          <c:val>
            <c:numRef>
              <c:f>'График 1.1.9'!$C$12:$M$12</c:f>
              <c:numCache>
                <c:formatCode>0.00</c:formatCode>
                <c:ptCount val="11"/>
                <c:pt idx="0">
                  <c:v>11.828548681684081</c:v>
                </c:pt>
                <c:pt idx="1">
                  <c:v>11.491236211513399</c:v>
                </c:pt>
                <c:pt idx="2">
                  <c:v>11.447575125115005</c:v>
                </c:pt>
                <c:pt idx="3">
                  <c:v>10.610157237796614</c:v>
                </c:pt>
                <c:pt idx="4">
                  <c:v>11.169057400741501</c:v>
                </c:pt>
                <c:pt idx="5">
                  <c:v>14.080126204038423</c:v>
                </c:pt>
                <c:pt idx="6">
                  <c:v>16.903619971234352</c:v>
                </c:pt>
                <c:pt idx="7">
                  <c:v>17.625604943456462</c:v>
                </c:pt>
                <c:pt idx="8">
                  <c:v>16.116493814628853</c:v>
                </c:pt>
                <c:pt idx="9">
                  <c:v>12.025429920425657</c:v>
                </c:pt>
                <c:pt idx="10">
                  <c:v>9.5077018478406004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70-45E1-BB57-4F328849B675}"/>
            </c:ext>
          </c:extLst>
        </c:ser>
        <c:ser>
          <c:idx val="8"/>
          <c:order val="7"/>
          <c:tx>
            <c:strRef>
              <c:f>'График 1.1.9'!$B$13</c:f>
              <c:strCache>
                <c:ptCount val="1"/>
                <c:pt idx="0">
                  <c:v>Ирландия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1.1.9'!$C$4:$M$4</c:f>
              <c:numCache>
                <c:formatCode>mmm\-yy</c:formatCode>
                <c:ptCount val="11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</c:numCache>
            </c:numRef>
          </c:cat>
          <c:val>
            <c:numRef>
              <c:f>'График 1.1.9'!$C$13:$M$13</c:f>
              <c:numCache>
                <c:formatCode>0.00</c:formatCode>
                <c:ptCount val="11"/>
                <c:pt idx="0">
                  <c:v>28.736657336685802</c:v>
                </c:pt>
                <c:pt idx="1">
                  <c:v>27.289685829702414</c:v>
                </c:pt>
                <c:pt idx="2">
                  <c:v>25.504746901040587</c:v>
                </c:pt>
                <c:pt idx="3">
                  <c:v>22.783509137977664</c:v>
                </c:pt>
                <c:pt idx="4">
                  <c:v>13.729355557326329</c:v>
                </c:pt>
                <c:pt idx="5">
                  <c:v>18.756084632254357</c:v>
                </c:pt>
                <c:pt idx="6">
                  <c:v>18.954844250652393</c:v>
                </c:pt>
                <c:pt idx="7">
                  <c:v>18.572831176677916</c:v>
                </c:pt>
                <c:pt idx="8">
                  <c:v>17.082235389091128</c:v>
                </c:pt>
                <c:pt idx="9">
                  <c:v>14.634423847783085</c:v>
                </c:pt>
                <c:pt idx="10">
                  <c:v>10.952981294708319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70-45E1-BB57-4F328849B675}"/>
            </c:ext>
          </c:extLst>
        </c:ser>
        <c:ser>
          <c:idx val="9"/>
          <c:order val="8"/>
          <c:tx>
            <c:strRef>
              <c:f>'График 1.1.9'!$B$14</c:f>
              <c:strCache>
                <c:ptCount val="1"/>
                <c:pt idx="0">
                  <c:v>Австралия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'График 1.1.9'!$C$4:$M$4</c:f>
              <c:numCache>
                <c:formatCode>mmm\-yy</c:formatCode>
                <c:ptCount val="11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</c:numCache>
            </c:numRef>
          </c:cat>
          <c:val>
            <c:numRef>
              <c:f>'График 1.1.9'!$C$14:$M$14</c:f>
              <c:numCache>
                <c:formatCode>0.00</c:formatCode>
                <c:ptCount val="11"/>
                <c:pt idx="0">
                  <c:v>14.610810459488066</c:v>
                </c:pt>
                <c:pt idx="1">
                  <c:v>14.468160649509731</c:v>
                </c:pt>
                <c:pt idx="2">
                  <c:v>14.381693683911468</c:v>
                </c:pt>
                <c:pt idx="3">
                  <c:v>13.226315383002895</c:v>
                </c:pt>
                <c:pt idx="4">
                  <c:v>9.3726898354309807</c:v>
                </c:pt>
                <c:pt idx="5">
                  <c:v>13.460808752751529</c:v>
                </c:pt>
                <c:pt idx="6">
                  <c:v>15.807384240985911</c:v>
                </c:pt>
                <c:pt idx="7">
                  <c:v>19.651515387733465</c:v>
                </c:pt>
                <c:pt idx="8">
                  <c:v>19.479980526447637</c:v>
                </c:pt>
                <c:pt idx="9">
                  <c:v>20.438861475234305</c:v>
                </c:pt>
                <c:pt idx="10">
                  <c:v>18.347941917635026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70-45E1-BB57-4F328849B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355071"/>
        <c:axId val="1"/>
      </c:lineChart>
      <c:lineChart>
        <c:grouping val="standard"/>
        <c:varyColors val="0"/>
        <c:ser>
          <c:idx val="4"/>
          <c:order val="3"/>
          <c:tx>
            <c:strRef>
              <c:f>'График 1.1.9'!$B$9</c:f>
              <c:strCache>
                <c:ptCount val="1"/>
                <c:pt idx="0">
                  <c:v>Япония (правая шкала)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numRef>
              <c:f>'График 1.1.9'!$C$4:$M$4</c:f>
              <c:numCache>
                <c:formatCode>mmm\-yy</c:formatCode>
                <c:ptCount val="11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</c:numCache>
            </c:numRef>
          </c:cat>
          <c:val>
            <c:numRef>
              <c:f>'График 1.1.9'!$C$9:$M$9</c:f>
              <c:numCache>
                <c:formatCode>0.00</c:formatCode>
                <c:ptCount val="11"/>
                <c:pt idx="0">
                  <c:v>0.19921993164413454</c:v>
                </c:pt>
                <c:pt idx="1">
                  <c:v>1.7920254587791007</c:v>
                </c:pt>
                <c:pt idx="2">
                  <c:v>1.5534042947524584</c:v>
                </c:pt>
                <c:pt idx="3">
                  <c:v>1.7622196610819429</c:v>
                </c:pt>
                <c:pt idx="4">
                  <c:v>1.9795080039510138</c:v>
                </c:pt>
                <c:pt idx="5">
                  <c:v>0.71573038992802651</c:v>
                </c:pt>
                <c:pt idx="6">
                  <c:v>0.68054404119557432</c:v>
                </c:pt>
                <c:pt idx="7">
                  <c:v>0.13821574456276409</c:v>
                </c:pt>
                <c:pt idx="8">
                  <c:v>1.2088567326557831</c:v>
                </c:pt>
                <c:pt idx="9">
                  <c:v>1.9592657456054985</c:v>
                </c:pt>
                <c:pt idx="10">
                  <c:v>1.8166701598504975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70-45E1-BB57-4F328849B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098355071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20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 изм-ний</a:t>
                </a:r>
              </a:p>
            </c:rich>
          </c:tx>
          <c:layout>
            <c:manualLayout>
              <c:xMode val="edge"/>
              <c:yMode val="edge"/>
              <c:x val="1.1160714285714286E-2"/>
              <c:y val="0.2213442884856784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8355071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At val="0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 изм-ний</a:t>
                </a:r>
              </a:p>
            </c:rich>
          </c:tx>
          <c:layout>
            <c:manualLayout>
              <c:xMode val="edge"/>
              <c:yMode val="edge"/>
              <c:x val="0.95089379452568423"/>
              <c:y val="0.2213442884856784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1160726449940763E-2"/>
          <c:y val="0.72332155408835008"/>
          <c:w val="0.97991178230479903"/>
          <c:h val="0.177865955923364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686612848802503E-2"/>
          <c:y val="6.274533833233123E-2"/>
          <c:w val="0.9164185783134462"/>
          <c:h val="0.39215836457707021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5.4.1'!$B$5</c:f>
              <c:strCache>
                <c:ptCount val="1"/>
                <c:pt idx="0">
                  <c:v>К-т текущей ликвидности k-4 (min = 0,3)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5.4.1'!$C$4:$N$4</c:f>
              <c:strCache>
                <c:ptCount val="12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01.08.08*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'График 5.4.1'!$C$5:$N$5</c:f>
              <c:numCache>
                <c:formatCode>#,##0.00</c:formatCode>
                <c:ptCount val="12"/>
                <c:pt idx="0">
                  <c:v>1.0371503119138128</c:v>
                </c:pt>
                <c:pt idx="1">
                  <c:v>1.4830000000000001</c:v>
                </c:pt>
                <c:pt idx="2">
                  <c:v>1.427</c:v>
                </c:pt>
                <c:pt idx="3">
                  <c:v>1.6120000000000001</c:v>
                </c:pt>
                <c:pt idx="4">
                  <c:v>1.5580000000000001</c:v>
                </c:pt>
                <c:pt idx="5">
                  <c:v>1.5</c:v>
                </c:pt>
                <c:pt idx="6">
                  <c:v>1.4359999999999999</c:v>
                </c:pt>
                <c:pt idx="7">
                  <c:v>1.3879999999999999</c:v>
                </c:pt>
                <c:pt idx="8">
                  <c:v>1.3320000000000001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B8-4C2B-B0F1-543571470EC3}"/>
            </c:ext>
          </c:extLst>
        </c:ser>
        <c:ser>
          <c:idx val="1"/>
          <c:order val="1"/>
          <c:tx>
            <c:strRef>
              <c:f>'График 5.4.1'!$B$6</c:f>
              <c:strCache>
                <c:ptCount val="1"/>
                <c:pt idx="0">
                  <c:v>К-т краткосроч.ликвидности k-5 (min = 0,5)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5.4.1'!$C$4:$N$4</c:f>
              <c:strCache>
                <c:ptCount val="12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01.08.08*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'График 5.4.1'!$C$6:$N$6</c:f>
              <c:numCache>
                <c:formatCode>#,##0.00</c:formatCode>
                <c:ptCount val="12"/>
                <c:pt idx="0">
                  <c:v>0.94961632728562928</c:v>
                </c:pt>
                <c:pt idx="1">
                  <c:v>1.1779999999999999</c:v>
                </c:pt>
                <c:pt idx="2">
                  <c:v>0.97</c:v>
                </c:pt>
                <c:pt idx="3">
                  <c:v>1.0169999999999999</c:v>
                </c:pt>
                <c:pt idx="4">
                  <c:v>1.0109999999999999</c:v>
                </c:pt>
                <c:pt idx="5">
                  <c:v>1.0449999999999999</c:v>
                </c:pt>
                <c:pt idx="6">
                  <c:v>1.034</c:v>
                </c:pt>
                <c:pt idx="7">
                  <c:v>1.125</c:v>
                </c:pt>
                <c:pt idx="8">
                  <c:v>1.1040000000000001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B8-4C2B-B0F1-543571470EC3}"/>
            </c:ext>
          </c:extLst>
        </c:ser>
        <c:ser>
          <c:idx val="2"/>
          <c:order val="2"/>
          <c:tx>
            <c:strRef>
              <c:f>'График 5.4.1'!$B$10</c:f>
              <c:strCache>
                <c:ptCount val="1"/>
                <c:pt idx="0">
                  <c:v>Коэффициент ликвидности k4-1 (min = 1)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5.4.1'!$C$4:$N$4</c:f>
              <c:strCache>
                <c:ptCount val="12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01.08.08*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'График 5.4.1'!$C$10:$N$10</c:f>
              <c:numCache>
                <c:formatCode>#,##0.00</c:formatCode>
                <c:ptCount val="12"/>
                <c:pt idx="9">
                  <c:v>4.3710000000000004</c:v>
                </c:pt>
                <c:pt idx="10">
                  <c:v>4.5010000000000003</c:v>
                </c:pt>
                <c:pt idx="11">
                  <c:v>4.7210000000000001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B8-4C2B-B0F1-543571470EC3}"/>
            </c:ext>
          </c:extLst>
        </c:ser>
        <c:ser>
          <c:idx val="3"/>
          <c:order val="3"/>
          <c:tx>
            <c:strRef>
              <c:f>'График 5.4.1'!$B$11</c:f>
              <c:strCache>
                <c:ptCount val="1"/>
                <c:pt idx="0">
                  <c:v>Коэффициент ликвидности k4-2  (min = 0,9)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'График 5.4.1'!$C$4:$N$4</c:f>
              <c:strCache>
                <c:ptCount val="12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01.08.08*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'График 5.4.1'!$C$11:$N$11</c:f>
              <c:numCache>
                <c:formatCode>#,##0.00</c:formatCode>
                <c:ptCount val="12"/>
                <c:pt idx="9">
                  <c:v>3.1459999999999999</c:v>
                </c:pt>
                <c:pt idx="10">
                  <c:v>2.7130000000000001</c:v>
                </c:pt>
                <c:pt idx="11">
                  <c:v>3.573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B8-4C2B-B0F1-543571470EC3}"/>
            </c:ext>
          </c:extLst>
        </c:ser>
        <c:ser>
          <c:idx val="4"/>
          <c:order val="4"/>
          <c:tx>
            <c:strRef>
              <c:f>'График 5.4.1'!$B$12</c:f>
              <c:strCache>
                <c:ptCount val="1"/>
                <c:pt idx="0">
                  <c:v>Коэффициент ликвидности k4-3  (min = 0,8)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'График 5.4.1'!$C$4:$N$4</c:f>
              <c:strCache>
                <c:ptCount val="12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01.08.08*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'График 5.4.1'!$C$12:$N$12</c:f>
              <c:numCache>
                <c:formatCode>#,##0.00</c:formatCode>
                <c:ptCount val="12"/>
                <c:pt idx="9">
                  <c:v>2.0041810400036089</c:v>
                </c:pt>
                <c:pt idx="10">
                  <c:v>2.0139999999999998</c:v>
                </c:pt>
                <c:pt idx="11">
                  <c:v>2.1030000000000002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B8-4C2B-B0F1-543571470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7200095"/>
        <c:axId val="1"/>
      </c:lineChart>
      <c:catAx>
        <c:axId val="1107200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200095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9104477611940299"/>
          <c:y val="0.66274509803921566"/>
          <c:w val="0.46417910447761196"/>
          <c:h val="0.321568627450980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394463667820071E-2"/>
          <c:y val="6.93070982245374E-2"/>
          <c:w val="0.89619377162629754"/>
          <c:h val="0.39109005426703247"/>
        </c:manualLayout>
      </c:layout>
      <c:lineChart>
        <c:grouping val="standard"/>
        <c:varyColors val="0"/>
        <c:ser>
          <c:idx val="0"/>
          <c:order val="0"/>
          <c:tx>
            <c:v>Коэффициент волатильности фондирования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8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01.10.2007</c:v>
              </c:pt>
              <c:pt idx="4">
                <c:v>01.01.2008</c:v>
              </c:pt>
              <c:pt idx="5">
                <c:v>01.04.2008</c:v>
              </c:pt>
              <c:pt idx="6">
                <c:v>01.07.2008</c:v>
              </c:pt>
              <c:pt idx="7">
                <c:v>01.10.2008</c:v>
              </c:pt>
            </c:strLit>
          </c:cat>
          <c:val>
            <c:numLit>
              <c:formatCode>General</c:formatCode>
              <c:ptCount val="8"/>
              <c:pt idx="0">
                <c:v>0.11142391073091677</c:v>
              </c:pt>
              <c:pt idx="1">
                <c:v>0.28704501179189695</c:v>
              </c:pt>
              <c:pt idx="2">
                <c:v>0.1969382405259249</c:v>
              </c:pt>
              <c:pt idx="3">
                <c:v>0.33089892850588798</c:v>
              </c:pt>
              <c:pt idx="4">
                <c:v>0.22575503205094935</c:v>
              </c:pt>
              <c:pt idx="5">
                <c:v>0.24119421575970859</c:v>
              </c:pt>
              <c:pt idx="6">
                <c:v>0.2562881111213714</c:v>
              </c:pt>
              <c:pt idx="7">
                <c:v>0.28393162050632365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33A-432D-AD09-2F581E6ACD63}"/>
            </c:ext>
          </c:extLst>
        </c:ser>
        <c:ser>
          <c:idx val="1"/>
          <c:order val="1"/>
          <c:tx>
            <c:v>Отношение ликвидных активов к активам БВУ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8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01.10.2007</c:v>
              </c:pt>
              <c:pt idx="4">
                <c:v>01.01.2008</c:v>
              </c:pt>
              <c:pt idx="5">
                <c:v>01.04.2008</c:v>
              </c:pt>
              <c:pt idx="6">
                <c:v>01.07.2008</c:v>
              </c:pt>
              <c:pt idx="7">
                <c:v>01.10.2008</c:v>
              </c:pt>
            </c:strLit>
          </c:cat>
          <c:val>
            <c:numLit>
              <c:formatCode>General</c:formatCode>
              <c:ptCount val="8"/>
              <c:pt idx="0">
                <c:v>0.2886207123056152</c:v>
              </c:pt>
              <c:pt idx="1">
                <c:v>0.26509706060469163</c:v>
              </c:pt>
              <c:pt idx="2">
                <c:v>0.30741910668236949</c:v>
              </c:pt>
              <c:pt idx="3">
                <c:v>0.2029442881480823</c:v>
              </c:pt>
              <c:pt idx="4">
                <c:v>0.13895392441836982</c:v>
              </c:pt>
              <c:pt idx="5">
                <c:v>0.14234828610449154</c:v>
              </c:pt>
              <c:pt idx="6">
                <c:v>0.13712713632152934</c:v>
              </c:pt>
              <c:pt idx="7">
                <c:v>0.15787866073280168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33A-432D-AD09-2F581E6AC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7180543"/>
        <c:axId val="1"/>
      </c:lineChart>
      <c:catAx>
        <c:axId val="11071805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18054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8.3044982698961933E-2"/>
          <c:y val="0.82178425716587411"/>
          <c:w val="0.82352941176470584"/>
          <c:h val="0.163366856370676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80"/>
      <c:hPercent val="55"/>
      <c:rotY val="40"/>
      <c:depthPercent val="2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4.8543689320388349E-2"/>
          <c:y val="3.873239436619718E-2"/>
          <c:w val="0.94368932038834952"/>
          <c:h val="0.64084507042253525"/>
        </c:manualLayout>
      </c:layout>
      <c:bar3DChart>
        <c:barDir val="col"/>
        <c:grouping val="stacked"/>
        <c:varyColors val="0"/>
        <c:ser>
          <c:idx val="0"/>
          <c:order val="0"/>
          <c:tx>
            <c:v>менее 15%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01.04.2007</c:v>
              </c:pt>
              <c:pt idx="4">
                <c:v>01.07.2007</c:v>
              </c:pt>
              <c:pt idx="5">
                <c:v>01.08.2007</c:v>
              </c:pt>
              <c:pt idx="6">
                <c:v>01.09.2007</c:v>
              </c:pt>
              <c:pt idx="7">
                <c:v>01.10.2007</c:v>
              </c:pt>
              <c:pt idx="8">
                <c:v>01.01.2008</c:v>
              </c:pt>
              <c:pt idx="9">
                <c:v>01.04.2008</c:v>
              </c:pt>
              <c:pt idx="10">
                <c:v>01.07.2008</c:v>
              </c:pt>
              <c:pt idx="11">
                <c:v>01.10.2008</c:v>
              </c:pt>
            </c:strLit>
          </c:cat>
          <c:val>
            <c:numLit>
              <c:formatCode>General</c:formatCode>
              <c:ptCount val="12"/>
              <c:pt idx="0">
                <c:v>4</c:v>
              </c:pt>
              <c:pt idx="1">
                <c:v>3</c:v>
              </c:pt>
              <c:pt idx="2">
                <c:v>3</c:v>
              </c:pt>
              <c:pt idx="3">
                <c:v>3</c:v>
              </c:pt>
              <c:pt idx="4">
                <c:v>5</c:v>
              </c:pt>
              <c:pt idx="5">
                <c:v>4</c:v>
              </c:pt>
              <c:pt idx="6">
                <c:v>5</c:v>
              </c:pt>
              <c:pt idx="7">
                <c:v>3</c:v>
              </c:pt>
              <c:pt idx="8">
                <c:v>15</c:v>
              </c:pt>
              <c:pt idx="9">
                <c:v>14</c:v>
              </c:pt>
              <c:pt idx="10">
                <c:v>14</c:v>
              </c:pt>
              <c:pt idx="1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47A4-45A4-B46C-148FB604FDD4}"/>
            </c:ext>
          </c:extLst>
        </c:ser>
        <c:ser>
          <c:idx val="1"/>
          <c:order val="1"/>
          <c:tx>
            <c:v>15-30%</c:v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01.04.2007</c:v>
              </c:pt>
              <c:pt idx="4">
                <c:v>01.07.2007</c:v>
              </c:pt>
              <c:pt idx="5">
                <c:v>01.08.2007</c:v>
              </c:pt>
              <c:pt idx="6">
                <c:v>01.09.2007</c:v>
              </c:pt>
              <c:pt idx="7">
                <c:v>01.10.2007</c:v>
              </c:pt>
              <c:pt idx="8">
                <c:v>01.01.2008</c:v>
              </c:pt>
              <c:pt idx="9">
                <c:v>01.04.2008</c:v>
              </c:pt>
              <c:pt idx="10">
                <c:v>01.07.2008</c:v>
              </c:pt>
              <c:pt idx="11">
                <c:v>01.10.2008</c:v>
              </c:pt>
            </c:strLit>
          </c:cat>
          <c:val>
            <c:numLit>
              <c:formatCode>General</c:formatCode>
              <c:ptCount val="12"/>
              <c:pt idx="0">
                <c:v>18</c:v>
              </c:pt>
              <c:pt idx="1">
                <c:v>16</c:v>
              </c:pt>
              <c:pt idx="2">
                <c:v>18</c:v>
              </c:pt>
              <c:pt idx="3">
                <c:v>16</c:v>
              </c:pt>
              <c:pt idx="4">
                <c:v>12</c:v>
              </c:pt>
              <c:pt idx="5">
                <c:v>15</c:v>
              </c:pt>
              <c:pt idx="6">
                <c:v>14</c:v>
              </c:pt>
              <c:pt idx="7">
                <c:v>15</c:v>
              </c:pt>
              <c:pt idx="8">
                <c:v>10</c:v>
              </c:pt>
              <c:pt idx="9">
                <c:v>14</c:v>
              </c:pt>
              <c:pt idx="10">
                <c:v>14</c:v>
              </c:pt>
              <c:pt idx="1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47A4-45A4-B46C-148FB604FDD4}"/>
            </c:ext>
          </c:extLst>
        </c:ser>
        <c:ser>
          <c:idx val="2"/>
          <c:order val="2"/>
          <c:tx>
            <c:v>31-50%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01.04.2007</c:v>
              </c:pt>
              <c:pt idx="4">
                <c:v>01.07.2007</c:v>
              </c:pt>
              <c:pt idx="5">
                <c:v>01.08.2007</c:v>
              </c:pt>
              <c:pt idx="6">
                <c:v>01.09.2007</c:v>
              </c:pt>
              <c:pt idx="7">
                <c:v>01.10.2007</c:v>
              </c:pt>
              <c:pt idx="8">
                <c:v>01.01.2008</c:v>
              </c:pt>
              <c:pt idx="9">
                <c:v>01.04.2008</c:v>
              </c:pt>
              <c:pt idx="10">
                <c:v>01.07.2008</c:v>
              </c:pt>
              <c:pt idx="11">
                <c:v>01.10.2008</c:v>
              </c:pt>
            </c:strLit>
          </c:cat>
          <c:val>
            <c:numLit>
              <c:formatCode>General</c:formatCode>
              <c:ptCount val="12"/>
              <c:pt idx="0">
                <c:v>10</c:v>
              </c:pt>
              <c:pt idx="1">
                <c:v>11</c:v>
              </c:pt>
              <c:pt idx="2">
                <c:v>6</c:v>
              </c:pt>
              <c:pt idx="3">
                <c:v>7</c:v>
              </c:pt>
              <c:pt idx="4">
                <c:v>8</c:v>
              </c:pt>
              <c:pt idx="5">
                <c:v>6</c:v>
              </c:pt>
              <c:pt idx="6">
                <c:v>5</c:v>
              </c:pt>
              <c:pt idx="7">
                <c:v>6</c:v>
              </c:pt>
              <c:pt idx="8">
                <c:v>5</c:v>
              </c:pt>
              <c:pt idx="9">
                <c:v>5</c:v>
              </c:pt>
              <c:pt idx="10">
                <c:v>3</c:v>
              </c:pt>
              <c:pt idx="1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47A4-45A4-B46C-148FB604FDD4}"/>
            </c:ext>
          </c:extLst>
        </c:ser>
        <c:ser>
          <c:idx val="3"/>
          <c:order val="3"/>
          <c:tx>
            <c:v>свыше 50%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01.04.2007</c:v>
              </c:pt>
              <c:pt idx="4">
                <c:v>01.07.2007</c:v>
              </c:pt>
              <c:pt idx="5">
                <c:v>01.08.2007</c:v>
              </c:pt>
              <c:pt idx="6">
                <c:v>01.09.2007</c:v>
              </c:pt>
              <c:pt idx="7">
                <c:v>01.10.2007</c:v>
              </c:pt>
              <c:pt idx="8">
                <c:v>01.01.2008</c:v>
              </c:pt>
              <c:pt idx="9">
                <c:v>01.04.2008</c:v>
              </c:pt>
              <c:pt idx="10">
                <c:v>01.07.2008</c:v>
              </c:pt>
              <c:pt idx="11">
                <c:v>01.10.2008</c:v>
              </c:pt>
            </c:strLit>
          </c:cat>
          <c:val>
            <c:numLit>
              <c:formatCode>General</c:formatCode>
              <c:ptCount val="12"/>
              <c:pt idx="0">
                <c:v>2</c:v>
              </c:pt>
              <c:pt idx="1">
                <c:v>4</c:v>
              </c:pt>
              <c:pt idx="2">
                <c:v>6</c:v>
              </c:pt>
              <c:pt idx="3">
                <c:v>7</c:v>
              </c:pt>
              <c:pt idx="4">
                <c:v>8</c:v>
              </c:pt>
              <c:pt idx="5">
                <c:v>8</c:v>
              </c:pt>
              <c:pt idx="6">
                <c:v>9</c:v>
              </c:pt>
              <c:pt idx="7">
                <c:v>9</c:v>
              </c:pt>
              <c:pt idx="8">
                <c:v>5</c:v>
              </c:pt>
              <c:pt idx="9">
                <c:v>2</c:v>
              </c:pt>
              <c:pt idx="10">
                <c:v>4</c:v>
              </c:pt>
              <c:pt idx="1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47A4-45A4-B46C-148FB604FD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cylinder"/>
        <c:axId val="1107182623"/>
        <c:axId val="1"/>
        <c:axId val="0"/>
      </c:bar3DChart>
      <c:catAx>
        <c:axId val="11071826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18262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543689320388349"/>
          <c:y val="0.91901408450704225"/>
          <c:w val="0.47184466019417476"/>
          <c:h val="7.042253521126762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6850386072331"/>
          <c:y val="6.5116279069767441E-2"/>
          <c:w val="0.84325560216626783"/>
          <c:h val="0.5023255813953488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5.4.4'!$B$5</c:f>
              <c:strCache>
                <c:ptCount val="1"/>
                <c:pt idx="0">
                  <c:v>наличные деньги и аффинированные драгоценные металлы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8207811049344091E-2"/>
                  <c:y val="-2.38168833546969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7B0-4E1B-BA3A-6BC0DB2CE902}"/>
                </c:ext>
              </c:extLst>
            </c:dLbl>
            <c:dLbl>
              <c:idx val="1"/>
              <c:layout>
                <c:manualLayout>
                  <c:x val="7.3664122500387091E-2"/>
                  <c:y val="-2.47397912470243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7B0-4E1B-BA3A-6BC0DB2CE902}"/>
                </c:ext>
              </c:extLst>
            </c:dLbl>
            <c:dLbl>
              <c:idx val="2"/>
              <c:layout>
                <c:manualLayout>
                  <c:x val="7.3664240975552159E-2"/>
                  <c:y val="-2.5058658365378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7B0-4E1B-BA3A-6BC0DB2CE902}"/>
                </c:ext>
              </c:extLst>
            </c:dLbl>
            <c:dLbl>
              <c:idx val="3"/>
              <c:layout>
                <c:manualLayout>
                  <c:x val="7.1680020314795673E-2"/>
                  <c:y val="-1.2286394433253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7B0-4E1B-BA3A-6BC0DB2CE902}"/>
                </c:ext>
              </c:extLst>
            </c:dLbl>
            <c:dLbl>
              <c:idx val="4"/>
              <c:layout>
                <c:manualLayout>
                  <c:x val="7.1680138789960685E-2"/>
                  <c:y val="-2.78635170603673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7B0-4E1B-BA3A-6BC0DB2CE90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5.4.4'!$C$4:$G$4</c:f>
              <c:strCache>
                <c:ptCount val="5"/>
                <c:pt idx="0">
                  <c:v>01.01.2007</c:v>
                </c:pt>
                <c:pt idx="1">
                  <c:v>01.01.2008</c:v>
                </c:pt>
                <c:pt idx="2">
                  <c:v>01.04.2008</c:v>
                </c:pt>
                <c:pt idx="3">
                  <c:v> 01.07.2008</c:v>
                </c:pt>
                <c:pt idx="4">
                  <c:v> 01.10.2008</c:v>
                </c:pt>
              </c:strCache>
            </c:strRef>
          </c:cat>
          <c:val>
            <c:numRef>
              <c:f>'График 5.4.4'!$C$5:$G$5</c:f>
              <c:numCache>
                <c:formatCode>0.0</c:formatCode>
                <c:ptCount val="5"/>
                <c:pt idx="0">
                  <c:v>6.5852295431638046</c:v>
                </c:pt>
                <c:pt idx="1">
                  <c:v>13.625042146392378</c:v>
                </c:pt>
                <c:pt idx="2">
                  <c:v>11.64630219701643</c:v>
                </c:pt>
                <c:pt idx="3">
                  <c:v>11.175992925809346</c:v>
                </c:pt>
                <c:pt idx="4">
                  <c:v>10.529512998070322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7B0-4E1B-BA3A-6BC0DB2CE902}"/>
            </c:ext>
          </c:extLst>
        </c:ser>
        <c:ser>
          <c:idx val="1"/>
          <c:order val="1"/>
          <c:tx>
            <c:strRef>
              <c:f>'График 5.4.4'!$B$6</c:f>
              <c:strCache>
                <c:ptCount val="1"/>
                <c:pt idx="0">
                  <c:v>Коррсчета и вклады в НБРК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1759427360757936E-2"/>
                  <c:y val="-3.89022767502899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7B0-4E1B-BA3A-6BC0DB2CE902}"/>
                </c:ext>
              </c:extLst>
            </c:dLbl>
            <c:dLbl>
              <c:idx val="1"/>
              <c:layout>
                <c:manualLayout>
                  <c:x val="7.1679991671760562E-2"/>
                  <c:y val="-1.31424037111640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7B0-4E1B-BA3A-6BC0DB2CE902}"/>
                </c:ext>
              </c:extLst>
            </c:dLbl>
            <c:dLbl>
              <c:idx val="2"/>
              <c:layout>
                <c:manualLayout>
                  <c:x val="7.3664240975552159E-2"/>
                  <c:y val="-2.6663248489287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7B0-4E1B-BA3A-6BC0DB2CE902}"/>
                </c:ext>
              </c:extLst>
            </c:dLbl>
            <c:dLbl>
              <c:idx val="3"/>
              <c:layout>
                <c:manualLayout>
                  <c:x val="6.9695889486169199E-2"/>
                  <c:y val="-2.86443264359397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7B0-4E1B-BA3A-6BC0DB2CE902}"/>
                </c:ext>
              </c:extLst>
            </c:dLbl>
            <c:dLbl>
              <c:idx val="4"/>
              <c:layout>
                <c:manualLayout>
                  <c:x val="7.1680138789960685E-2"/>
                  <c:y val="-8.87847158640053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7B0-4E1B-BA3A-6BC0DB2CE90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5.4.4'!$C$4:$G$4</c:f>
              <c:strCache>
                <c:ptCount val="5"/>
                <c:pt idx="0">
                  <c:v>01.01.2007</c:v>
                </c:pt>
                <c:pt idx="1">
                  <c:v>01.01.2008</c:v>
                </c:pt>
                <c:pt idx="2">
                  <c:v>01.04.2008</c:v>
                </c:pt>
                <c:pt idx="3">
                  <c:v> 01.07.2008</c:v>
                </c:pt>
                <c:pt idx="4">
                  <c:v> 01.10.2008</c:v>
                </c:pt>
              </c:strCache>
            </c:strRef>
          </c:cat>
          <c:val>
            <c:numRef>
              <c:f>'График 5.4.4'!$C$6:$G$6</c:f>
              <c:numCache>
                <c:formatCode>0.0</c:formatCode>
                <c:ptCount val="5"/>
                <c:pt idx="0">
                  <c:v>33.704776772361633</c:v>
                </c:pt>
                <c:pt idx="1">
                  <c:v>35.436987633252329</c:v>
                </c:pt>
                <c:pt idx="2">
                  <c:v>37.71487854948257</c:v>
                </c:pt>
                <c:pt idx="3">
                  <c:v>40.723605102388923</c:v>
                </c:pt>
                <c:pt idx="4">
                  <c:v>39.621988859994566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B0-4E1B-BA3A-6BC0DB2CE902}"/>
            </c:ext>
          </c:extLst>
        </c:ser>
        <c:ser>
          <c:idx val="2"/>
          <c:order val="2"/>
          <c:tx>
            <c:strRef>
              <c:f>'График 5.4.4'!$B$7</c:f>
              <c:strCache>
                <c:ptCount val="1"/>
                <c:pt idx="0">
                  <c:v>ГЦБ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9695950675264004E-2"/>
                  <c:y val="-1.71958737715925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7B0-4E1B-BA3A-6BC0DB2CE902}"/>
                </c:ext>
              </c:extLst>
            </c:dLbl>
            <c:dLbl>
              <c:idx val="1"/>
              <c:layout>
                <c:manualLayout>
                  <c:x val="7.3664122500387091E-2"/>
                  <c:y val="-1.25491057803821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7B0-4E1B-BA3A-6BC0DB2CE902}"/>
                </c:ext>
              </c:extLst>
            </c:dLbl>
            <c:dLbl>
              <c:idx val="2"/>
              <c:layout>
                <c:manualLayout>
                  <c:x val="7.1680110146925574E-2"/>
                  <c:y val="-1.02091192089361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47B0-4E1B-BA3A-6BC0DB2CE902}"/>
                </c:ext>
              </c:extLst>
            </c:dLbl>
            <c:dLbl>
              <c:idx val="3"/>
              <c:layout>
                <c:manualLayout>
                  <c:x val="6.7711758657542614E-2"/>
                  <c:y val="-5.443691631569310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7B0-4E1B-BA3A-6BC0DB2CE902}"/>
                </c:ext>
              </c:extLst>
            </c:dLbl>
            <c:dLbl>
              <c:idx val="4"/>
              <c:layout>
                <c:manualLayout>
                  <c:x val="7.1680138789960685E-2"/>
                  <c:y val="-6.549227858145653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7B0-4E1B-BA3A-6BC0DB2CE90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5.4.4'!$C$4:$G$4</c:f>
              <c:strCache>
                <c:ptCount val="5"/>
                <c:pt idx="0">
                  <c:v>01.01.2007</c:v>
                </c:pt>
                <c:pt idx="1">
                  <c:v>01.01.2008</c:v>
                </c:pt>
                <c:pt idx="2">
                  <c:v>01.04.2008</c:v>
                </c:pt>
                <c:pt idx="3">
                  <c:v> 01.07.2008</c:v>
                </c:pt>
                <c:pt idx="4">
                  <c:v> 01.10.2008</c:v>
                </c:pt>
              </c:strCache>
            </c:strRef>
          </c:cat>
          <c:val>
            <c:numRef>
              <c:f>'График 5.4.4'!$C$7:$G$7</c:f>
              <c:numCache>
                <c:formatCode>0.0</c:formatCode>
                <c:ptCount val="5"/>
                <c:pt idx="0">
                  <c:v>19.382131356056135</c:v>
                </c:pt>
                <c:pt idx="1">
                  <c:v>18.502943751498325</c:v>
                </c:pt>
                <c:pt idx="2">
                  <c:v>18.836342813029631</c:v>
                </c:pt>
                <c:pt idx="3">
                  <c:v>21.212349246139141</c:v>
                </c:pt>
                <c:pt idx="4">
                  <c:v>11.305449676993078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7B0-4E1B-BA3A-6BC0DB2CE902}"/>
            </c:ext>
          </c:extLst>
        </c:ser>
        <c:ser>
          <c:idx val="3"/>
          <c:order val="3"/>
          <c:tx>
            <c:strRef>
              <c:f>'График 5.4.4'!$B$8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9695950675264004E-2"/>
                  <c:y val="-1.60634804370384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7B0-4E1B-BA3A-6BC0DB2CE902}"/>
                </c:ext>
              </c:extLst>
            </c:dLbl>
            <c:dLbl>
              <c:idx val="1"/>
              <c:layout>
                <c:manualLayout>
                  <c:x val="6.9695860843134033E-2"/>
                  <c:y val="-5.541842153451761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7B0-4E1B-BA3A-6BC0DB2CE902}"/>
                </c:ext>
              </c:extLst>
            </c:dLbl>
            <c:dLbl>
              <c:idx val="2"/>
              <c:layout>
                <c:manualLayout>
                  <c:x val="7.3664240975552159E-2"/>
                  <c:y val="-1.3255691875724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7B0-4E1B-BA3A-6BC0DB2CE902}"/>
                </c:ext>
              </c:extLst>
            </c:dLbl>
            <c:dLbl>
              <c:idx val="3"/>
              <c:layout>
                <c:manualLayout>
                  <c:x val="6.9695889486169199E-2"/>
                  <c:y val="-5.56332783983397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7B0-4E1B-BA3A-6BC0DB2CE902}"/>
                </c:ext>
              </c:extLst>
            </c:dLbl>
            <c:dLbl>
              <c:idx val="4"/>
              <c:layout>
                <c:manualLayout>
                  <c:x val="6.7711877132707626E-2"/>
                  <c:y val="-2.55342733321125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7B0-4E1B-BA3A-6BC0DB2CE90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5.4.4'!$C$4:$G$4</c:f>
              <c:strCache>
                <c:ptCount val="5"/>
                <c:pt idx="0">
                  <c:v>01.01.2007</c:v>
                </c:pt>
                <c:pt idx="1">
                  <c:v>01.01.2008</c:v>
                </c:pt>
                <c:pt idx="2">
                  <c:v>01.04.2008</c:v>
                </c:pt>
                <c:pt idx="3">
                  <c:v> 01.07.2008</c:v>
                </c:pt>
                <c:pt idx="4">
                  <c:v> 01.10.2008</c:v>
                </c:pt>
              </c:strCache>
            </c:strRef>
          </c:cat>
          <c:val>
            <c:numRef>
              <c:f>'График 5.4.4'!$C$8:$G$8</c:f>
              <c:numCache>
                <c:formatCode>0.0</c:formatCode>
                <c:ptCount val="5"/>
                <c:pt idx="0">
                  <c:v>40.327862328418433</c:v>
                </c:pt>
                <c:pt idx="1">
                  <c:v>32.435026468856968</c:v>
                </c:pt>
                <c:pt idx="2">
                  <c:v>31.802476440471377</c:v>
                </c:pt>
                <c:pt idx="3">
                  <c:v>26.888052725662586</c:v>
                </c:pt>
                <c:pt idx="4">
                  <c:v>38.543048464942032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7B0-4E1B-BA3A-6BC0DB2CE9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07199679"/>
        <c:axId val="1"/>
      </c:barChart>
      <c:catAx>
        <c:axId val="11071996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199679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2817460317460317"/>
          <c:y val="0.69302325581395352"/>
          <c:w val="0.64484126984126988"/>
          <c:h val="0.27906976744186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531658931152286E-2"/>
          <c:y val="5.5776892430278883E-2"/>
          <c:w val="0.82280493337476324"/>
          <c:h val="0.366533864541832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5.4.5'!$B$5</c:f>
              <c:strCache>
                <c:ptCount val="1"/>
                <c:pt idx="0">
                  <c:v>Обязательства до востребования</c:v>
                </c:pt>
              </c:strCache>
            </c:strRef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5.4.5'!$C$4:$L$4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'График 5.4.5'!$C$5:$L$5</c:f>
              <c:numCache>
                <c:formatCode>0.0</c:formatCode>
                <c:ptCount val="10"/>
                <c:pt idx="0">
                  <c:v>1073.896974</c:v>
                </c:pt>
                <c:pt idx="1">
                  <c:v>1034.5372</c:v>
                </c:pt>
                <c:pt idx="2">
                  <c:v>1090.8272159999999</c:v>
                </c:pt>
                <c:pt idx="3">
                  <c:v>1213.626996</c:v>
                </c:pt>
                <c:pt idx="4">
                  <c:v>1160.902053</c:v>
                </c:pt>
                <c:pt idx="5">
                  <c:v>1256.3573260000001</c:v>
                </c:pt>
                <c:pt idx="6">
                  <c:v>1356.8283710000001</c:v>
                </c:pt>
                <c:pt idx="7">
                  <c:v>1384.4679160000001</c:v>
                </c:pt>
                <c:pt idx="8">
                  <c:v>1267.771923</c:v>
                </c:pt>
                <c:pt idx="9">
                  <c:v>1479.373513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9D-4697-BFF2-8DAB61BF12D1}"/>
            </c:ext>
          </c:extLst>
        </c:ser>
        <c:ser>
          <c:idx val="1"/>
          <c:order val="1"/>
          <c:tx>
            <c:strRef>
              <c:f>'График 5.4.5'!$B$6</c:f>
              <c:strCache>
                <c:ptCount val="1"/>
                <c:pt idx="0">
                  <c:v>Ликвидные активы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5.4.5'!$C$4:$L$4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'График 5.4.5'!$C$6:$L$6</c:f>
              <c:numCache>
                <c:formatCode>0.0</c:formatCode>
                <c:ptCount val="10"/>
                <c:pt idx="0">
                  <c:v>1623.6248639999999</c:v>
                </c:pt>
                <c:pt idx="1">
                  <c:v>1620.909807</c:v>
                </c:pt>
                <c:pt idx="2">
                  <c:v>1692.360457</c:v>
                </c:pt>
                <c:pt idx="3">
                  <c:v>1681.710016</c:v>
                </c:pt>
                <c:pt idx="4">
                  <c:v>1674.7457890000001</c:v>
                </c:pt>
                <c:pt idx="5">
                  <c:v>1634.178132</c:v>
                </c:pt>
                <c:pt idx="6">
                  <c:v>1669.3167840000001</c:v>
                </c:pt>
                <c:pt idx="7">
                  <c:v>1778.764819</c:v>
                </c:pt>
                <c:pt idx="8">
                  <c:v>1869.360099</c:v>
                </c:pt>
                <c:pt idx="9">
                  <c:v>1973.526181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9D-4697-BFF2-8DAB61BF12D1}"/>
            </c:ext>
          </c:extLst>
        </c:ser>
        <c:ser>
          <c:idx val="2"/>
          <c:order val="2"/>
          <c:tx>
            <c:strRef>
              <c:f>'График 5.4.5'!$B$7</c:f>
              <c:strCache>
                <c:ptCount val="1"/>
                <c:pt idx="0">
                  <c:v>Краткосрочные обязательства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5.4.5'!$C$4:$L$4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'График 5.4.5'!$C$7:$L$7</c:f>
              <c:numCache>
                <c:formatCode>0.0</c:formatCode>
                <c:ptCount val="10"/>
                <c:pt idx="0">
                  <c:v>4911.8968009999999</c:v>
                </c:pt>
                <c:pt idx="1">
                  <c:v>4846.3132230000001</c:v>
                </c:pt>
                <c:pt idx="2">
                  <c:v>4869.6816250000002</c:v>
                </c:pt>
                <c:pt idx="3">
                  <c:v>5012.9858260000001</c:v>
                </c:pt>
                <c:pt idx="4">
                  <c:v>4939.6899199999998</c:v>
                </c:pt>
                <c:pt idx="5">
                  <c:v>5150.7001909999999</c:v>
                </c:pt>
                <c:pt idx="6">
                  <c:v>5221.5730329999997</c:v>
                </c:pt>
                <c:pt idx="7">
                  <c:v>5287.7728420000003</c:v>
                </c:pt>
                <c:pt idx="8">
                  <c:v>5567.802506</c:v>
                </c:pt>
                <c:pt idx="9">
                  <c:v>5442.2291429999996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9D-4697-BFF2-8DAB61BF1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7184287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5.4.5'!$B$8</c:f>
              <c:strCache>
                <c:ptCount val="1"/>
                <c:pt idx="0">
                  <c:v>Отношение ликвидных активов к обязательствам до востребования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'График 5.4.5'!$C$4:$L$4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'График 5.4.5'!$C$8:$L$8</c:f>
              <c:numCache>
                <c:formatCode>0.0</c:formatCode>
                <c:ptCount val="10"/>
                <c:pt idx="0">
                  <c:v>151.19000270132057</c:v>
                </c:pt>
                <c:pt idx="1">
                  <c:v>156.6797024795242</c:v>
                </c:pt>
                <c:pt idx="2">
                  <c:v>155.14468581062616</c:v>
                </c:pt>
                <c:pt idx="3">
                  <c:v>138.56893605224317</c:v>
                </c:pt>
                <c:pt idx="4">
                  <c:v>144.26245389713338</c:v>
                </c:pt>
                <c:pt idx="5">
                  <c:v>130.07271881821302</c:v>
                </c:pt>
                <c:pt idx="6">
                  <c:v>123.0307988599687</c:v>
                </c:pt>
                <c:pt idx="7">
                  <c:v>128.48003181895331</c:v>
                </c:pt>
                <c:pt idx="8">
                  <c:v>147.45239779221708</c:v>
                </c:pt>
                <c:pt idx="9">
                  <c:v>133.40283327081576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9D-4697-BFF2-8DAB61BF12D1}"/>
            </c:ext>
          </c:extLst>
        </c:ser>
        <c:ser>
          <c:idx val="4"/>
          <c:order val="4"/>
          <c:tx>
            <c:strRef>
              <c:f>'График 5.4.5'!$B$9</c:f>
              <c:strCache>
                <c:ptCount val="1"/>
                <c:pt idx="0">
                  <c:v>Отношение ликвидных активов к краткосрочным обязательствам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'График 5.4.5'!$C$4:$L$4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'График 5.4.5'!$C$9:$L$9</c:f>
              <c:numCache>
                <c:formatCode>0.0</c:formatCode>
                <c:ptCount val="10"/>
                <c:pt idx="0">
                  <c:v>33.054946587425263</c:v>
                </c:pt>
                <c:pt idx="1">
                  <c:v>33.44624526758534</c:v>
                </c:pt>
                <c:pt idx="2">
                  <c:v>34.753000038272518</c:v>
                </c:pt>
                <c:pt idx="3">
                  <c:v>33.547073029366267</c:v>
                </c:pt>
                <c:pt idx="4">
                  <c:v>33.903864738942971</c:v>
                </c:pt>
                <c:pt idx="5">
                  <c:v>31.727300588286173</c:v>
                </c:pt>
                <c:pt idx="6">
                  <c:v>31.969614777961109</c:v>
                </c:pt>
                <c:pt idx="7">
                  <c:v>33.63920637572653</c:v>
                </c:pt>
                <c:pt idx="8">
                  <c:v>33.574468508635711</c:v>
                </c:pt>
                <c:pt idx="9">
                  <c:v>36.263195266932549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9D-4697-BFF2-8DAB61BF1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107184287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5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1.078582434514638E-2"/>
              <c:y val="0.10756972111553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184287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  <c:max val="175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6147984583591151"/>
              <c:y val="0.211155378486055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6486919104295322"/>
          <c:y val="0.68525896414342624"/>
          <c:w val="0.63944578576368261"/>
          <c:h val="0.30278884462151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80383214426853"/>
          <c:y val="6.1674008810572688E-2"/>
          <c:w val="0.86915967176517939"/>
          <c:h val="0.365638766519823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5.4.6'!$B$5</c:f>
              <c:strCache>
                <c:ptCount val="1"/>
                <c:pt idx="0">
                  <c:v>Доля вкладов юр. лиц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5.4.6'!$C$4:$L$4</c:f>
              <c:strCache>
                <c:ptCount val="10"/>
                <c:pt idx="0">
                  <c:v>01.01.2005</c:v>
                </c:pt>
                <c:pt idx="1">
                  <c:v>01.01.2006</c:v>
                </c:pt>
                <c:pt idx="2">
                  <c:v>01.01.2007</c:v>
                </c:pt>
                <c:pt idx="3">
                  <c:v>01.04.2007</c:v>
                </c:pt>
                <c:pt idx="4">
                  <c:v>01.07.2007</c:v>
                </c:pt>
                <c:pt idx="5">
                  <c:v>01.10.2007</c:v>
                </c:pt>
                <c:pt idx="6">
                  <c:v>01..01.2008</c:v>
                </c:pt>
                <c:pt idx="7">
                  <c:v>01.04.2008</c:v>
                </c:pt>
                <c:pt idx="8">
                  <c:v>01.07.2008</c:v>
                </c:pt>
                <c:pt idx="9">
                  <c:v>01.10.2008</c:v>
                </c:pt>
              </c:strCache>
            </c:strRef>
          </c:cat>
          <c:val>
            <c:numRef>
              <c:f>'График 5.4.6'!$C$5:$L$5</c:f>
              <c:numCache>
                <c:formatCode>#\ ##0.0</c:formatCode>
                <c:ptCount val="10"/>
                <c:pt idx="0">
                  <c:v>65.28478279366297</c:v>
                </c:pt>
                <c:pt idx="1">
                  <c:v>64.479382373660727</c:v>
                </c:pt>
                <c:pt idx="2">
                  <c:v>66.857521305482763</c:v>
                </c:pt>
                <c:pt idx="3">
                  <c:v>64.439951796337837</c:v>
                </c:pt>
                <c:pt idx="4">
                  <c:v>63.3487119619491</c:v>
                </c:pt>
                <c:pt idx="5">
                  <c:v>62.165889128543569</c:v>
                </c:pt>
                <c:pt idx="6" formatCode="General">
                  <c:v>61.8</c:v>
                </c:pt>
                <c:pt idx="7" formatCode="General">
                  <c:v>62.7</c:v>
                </c:pt>
                <c:pt idx="8" formatCode="General">
                  <c:v>65.7</c:v>
                </c:pt>
                <c:pt idx="9" formatCode="General">
                  <c:v>68.5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21-41E7-AA6C-371FAE64CD7D}"/>
            </c:ext>
          </c:extLst>
        </c:ser>
        <c:ser>
          <c:idx val="1"/>
          <c:order val="1"/>
          <c:tx>
            <c:strRef>
              <c:f>'График 5.4.6'!$B$6</c:f>
              <c:strCache>
                <c:ptCount val="1"/>
                <c:pt idx="0">
                  <c:v>Доля вкладов физ. лиц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5.4.6'!$C$4:$L$4</c:f>
              <c:strCache>
                <c:ptCount val="10"/>
                <c:pt idx="0">
                  <c:v>01.01.2005</c:v>
                </c:pt>
                <c:pt idx="1">
                  <c:v>01.01.2006</c:v>
                </c:pt>
                <c:pt idx="2">
                  <c:v>01.01.2007</c:v>
                </c:pt>
                <c:pt idx="3">
                  <c:v>01.04.2007</c:v>
                </c:pt>
                <c:pt idx="4">
                  <c:v>01.07.2007</c:v>
                </c:pt>
                <c:pt idx="5">
                  <c:v>01.10.2007</c:v>
                </c:pt>
                <c:pt idx="6">
                  <c:v>01..01.2008</c:v>
                </c:pt>
                <c:pt idx="7">
                  <c:v>01.04.2008</c:v>
                </c:pt>
                <c:pt idx="8">
                  <c:v>01.07.2008</c:v>
                </c:pt>
                <c:pt idx="9">
                  <c:v>01.10.2008</c:v>
                </c:pt>
              </c:strCache>
            </c:strRef>
          </c:cat>
          <c:val>
            <c:numRef>
              <c:f>'График 5.4.6'!$C$6:$L$6</c:f>
              <c:numCache>
                <c:formatCode>#\ ##0.0</c:formatCode>
                <c:ptCount val="10"/>
                <c:pt idx="0">
                  <c:v>34.715217206337016</c:v>
                </c:pt>
                <c:pt idx="1">
                  <c:v>35.520617626339281</c:v>
                </c:pt>
                <c:pt idx="2">
                  <c:v>33.142478694517251</c:v>
                </c:pt>
                <c:pt idx="3">
                  <c:v>35.56004820366217</c:v>
                </c:pt>
                <c:pt idx="4">
                  <c:v>36.6512880380509</c:v>
                </c:pt>
                <c:pt idx="5">
                  <c:v>37.834110871456431</c:v>
                </c:pt>
                <c:pt idx="6" formatCode="General">
                  <c:v>38.200000000000003</c:v>
                </c:pt>
                <c:pt idx="7" formatCode="General">
                  <c:v>37.299999999999997</c:v>
                </c:pt>
                <c:pt idx="8" formatCode="General">
                  <c:v>34.299999999999997</c:v>
                </c:pt>
                <c:pt idx="9" formatCode="General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21-41E7-AA6C-371FAE64C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07196767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5.4.6'!$B$7</c:f>
              <c:strCache>
                <c:ptCount val="1"/>
                <c:pt idx="0">
                  <c:v>Доля депозитов в совокупных обязательствах БВУ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5.4.6'!$C$4:$L$4</c:f>
              <c:strCache>
                <c:ptCount val="10"/>
                <c:pt idx="0">
                  <c:v>01.01.2005</c:v>
                </c:pt>
                <c:pt idx="1">
                  <c:v>01.01.2006</c:v>
                </c:pt>
                <c:pt idx="2">
                  <c:v>01.01.2007</c:v>
                </c:pt>
                <c:pt idx="3">
                  <c:v>01.04.2007</c:v>
                </c:pt>
                <c:pt idx="4">
                  <c:v>01.07.2007</c:v>
                </c:pt>
                <c:pt idx="5">
                  <c:v>01.10.2007</c:v>
                </c:pt>
                <c:pt idx="6">
                  <c:v>01..01.2008</c:v>
                </c:pt>
                <c:pt idx="7">
                  <c:v>01.04.2008</c:v>
                </c:pt>
                <c:pt idx="8">
                  <c:v>01.07.2008</c:v>
                </c:pt>
                <c:pt idx="9">
                  <c:v>01.10.2008</c:v>
                </c:pt>
              </c:strCache>
            </c:strRef>
          </c:cat>
          <c:val>
            <c:numRef>
              <c:f>'График 5.4.6'!$C$7:$L$7</c:f>
              <c:numCache>
                <c:formatCode>#\ ##0.0</c:formatCode>
                <c:ptCount val="10"/>
                <c:pt idx="0">
                  <c:v>52.597487345858255</c:v>
                </c:pt>
                <c:pt idx="1">
                  <c:v>40.588905713023905</c:v>
                </c:pt>
                <c:pt idx="2">
                  <c:v>38.451256326823362</c:v>
                </c:pt>
                <c:pt idx="3">
                  <c:v>38.088254796616575</c:v>
                </c:pt>
                <c:pt idx="4">
                  <c:v>36.985395583183717</c:v>
                </c:pt>
                <c:pt idx="5">
                  <c:v>36.356306955537612</c:v>
                </c:pt>
                <c:pt idx="6" formatCode="General">
                  <c:v>36.200000000000003</c:v>
                </c:pt>
                <c:pt idx="7" formatCode="General">
                  <c:v>38</c:v>
                </c:pt>
                <c:pt idx="8" formatCode="General">
                  <c:v>39.5</c:v>
                </c:pt>
                <c:pt idx="9" formatCode="General">
                  <c:v>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21-41E7-AA6C-371FAE64CD7D}"/>
            </c:ext>
          </c:extLst>
        </c:ser>
        <c:ser>
          <c:idx val="3"/>
          <c:order val="3"/>
          <c:tx>
            <c:strRef>
              <c:f>'График 5.4.6'!$B$8</c:f>
              <c:strCache>
                <c:ptCount val="1"/>
                <c:pt idx="0">
                  <c:v>Доля вкладов в национальной валюте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5.4.6'!$C$4:$L$4</c:f>
              <c:strCache>
                <c:ptCount val="10"/>
                <c:pt idx="0">
                  <c:v>01.01.2005</c:v>
                </c:pt>
                <c:pt idx="1">
                  <c:v>01.01.2006</c:v>
                </c:pt>
                <c:pt idx="2">
                  <c:v>01.01.2007</c:v>
                </c:pt>
                <c:pt idx="3">
                  <c:v>01.04.2007</c:v>
                </c:pt>
                <c:pt idx="4">
                  <c:v>01.07.2007</c:v>
                </c:pt>
                <c:pt idx="5">
                  <c:v>01.10.2007</c:v>
                </c:pt>
                <c:pt idx="6">
                  <c:v>01..01.2008</c:v>
                </c:pt>
                <c:pt idx="7">
                  <c:v>01.04.2008</c:v>
                </c:pt>
                <c:pt idx="8">
                  <c:v>01.07.2008</c:v>
                </c:pt>
                <c:pt idx="9">
                  <c:v>01.10.2008</c:v>
                </c:pt>
              </c:strCache>
            </c:strRef>
          </c:cat>
          <c:val>
            <c:numRef>
              <c:f>'График 5.4.6'!$C$8:$L$8</c:f>
              <c:numCache>
                <c:formatCode>#\ ##0.0</c:formatCode>
                <c:ptCount val="10"/>
                <c:pt idx="0">
                  <c:v>56.770243979749516</c:v>
                </c:pt>
                <c:pt idx="1">
                  <c:v>58.103227926861209</c:v>
                </c:pt>
                <c:pt idx="2">
                  <c:v>64.801606449177513</c:v>
                </c:pt>
                <c:pt idx="3">
                  <c:v>70.889490328316199</c:v>
                </c:pt>
                <c:pt idx="4">
                  <c:v>75.972573868711649</c:v>
                </c:pt>
                <c:pt idx="5">
                  <c:v>69.372780063643262</c:v>
                </c:pt>
                <c:pt idx="6" formatCode="General">
                  <c:v>68.2</c:v>
                </c:pt>
                <c:pt idx="7" formatCode="General">
                  <c:v>66</c:v>
                </c:pt>
                <c:pt idx="8" formatCode="General">
                  <c:v>66.3</c:v>
                </c:pt>
                <c:pt idx="9" formatCode="General">
                  <c:v>63.2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21-41E7-AA6C-371FAE64C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7196767"/>
        <c:axId val="1"/>
      </c:lineChart>
      <c:catAx>
        <c:axId val="11071967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196767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728971962616821"/>
          <c:y val="0.73568281938325997"/>
          <c:w val="0.52523364485981305"/>
          <c:h val="0.251101321585903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692385340656302E-2"/>
          <c:y val="6.7567864793887225E-2"/>
          <c:w val="0.85000079815279272"/>
          <c:h val="0.43243433468087822"/>
        </c:manualLayout>
      </c:layout>
      <c:barChart>
        <c:barDir val="col"/>
        <c:grouping val="stacked"/>
        <c:varyColors val="0"/>
        <c:ser>
          <c:idx val="0"/>
          <c:order val="0"/>
          <c:tx>
            <c:v>Вклады до востребования</c:v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7"/>
              <c:pt idx="0">
                <c:v>39173</c:v>
              </c:pt>
              <c:pt idx="1">
                <c:v>39264</c:v>
              </c:pt>
              <c:pt idx="2">
                <c:v>39356</c:v>
              </c:pt>
              <c:pt idx="3">
                <c:v>39448</c:v>
              </c:pt>
              <c:pt idx="4">
                <c:v>39539</c:v>
              </c:pt>
              <c:pt idx="5">
                <c:v>39630</c:v>
              </c:pt>
              <c:pt idx="6">
                <c:v>39722</c:v>
              </c:pt>
            </c:numLit>
          </c:cat>
          <c:val>
            <c:numLit>
              <c:formatCode>General</c:formatCode>
              <c:ptCount val="7"/>
              <c:pt idx="0">
                <c:v>3.0846491270040537</c:v>
              </c:pt>
              <c:pt idx="1">
                <c:v>2.8110633966042995</c:v>
              </c:pt>
              <c:pt idx="2">
                <c:v>2.1976923451300596</c:v>
              </c:pt>
              <c:pt idx="3">
                <c:v>1.9</c:v>
              </c:pt>
              <c:pt idx="4">
                <c:v>1.7</c:v>
              </c:pt>
              <c:pt idx="5">
                <c:v>1.6</c:v>
              </c:pt>
              <c:pt idx="6">
                <c:v>1.4</c:v>
              </c:pt>
            </c:numLit>
          </c:val>
          <c:extLst>
            <c:ext xmlns:c16="http://schemas.microsoft.com/office/drawing/2014/chart" uri="{C3380CC4-5D6E-409C-BE32-E72D297353CC}">
              <c16:uniqueId val="{00000000-8E18-46AA-A783-D5BDFDCF6053}"/>
            </c:ext>
          </c:extLst>
        </c:ser>
        <c:ser>
          <c:idx val="1"/>
          <c:order val="1"/>
          <c:tx>
            <c:v>Срочные и условные вклады</c:v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7"/>
              <c:pt idx="0">
                <c:v>39173</c:v>
              </c:pt>
              <c:pt idx="1">
                <c:v>39264</c:v>
              </c:pt>
              <c:pt idx="2">
                <c:v>39356</c:v>
              </c:pt>
              <c:pt idx="3">
                <c:v>39448</c:v>
              </c:pt>
              <c:pt idx="4">
                <c:v>39539</c:v>
              </c:pt>
              <c:pt idx="5">
                <c:v>39630</c:v>
              </c:pt>
              <c:pt idx="6">
                <c:v>39722</c:v>
              </c:pt>
            </c:numLit>
          </c:cat>
          <c:val>
            <c:numLit>
              <c:formatCode>General</c:formatCode>
              <c:ptCount val="7"/>
              <c:pt idx="0">
                <c:v>85.429828956799625</c:v>
              </c:pt>
              <c:pt idx="1">
                <c:v>84.773621304325374</c:v>
              </c:pt>
              <c:pt idx="2">
                <c:v>86.583696066826789</c:v>
              </c:pt>
              <c:pt idx="3">
                <c:v>86.7</c:v>
              </c:pt>
              <c:pt idx="4">
                <c:v>88</c:v>
              </c:pt>
              <c:pt idx="5">
                <c:v>86.9</c:v>
              </c:pt>
              <c:pt idx="6">
                <c:v>87.5</c:v>
              </c:pt>
            </c:numLit>
          </c:val>
          <c:extLst>
            <c:ext xmlns:c16="http://schemas.microsoft.com/office/drawing/2014/chart" uri="{C3380CC4-5D6E-409C-BE32-E72D297353CC}">
              <c16:uniqueId val="{00000001-8E18-46AA-A783-D5BDFDCF6053}"/>
            </c:ext>
          </c:extLst>
        </c:ser>
        <c:ser>
          <c:idx val="2"/>
          <c:order val="2"/>
          <c:tx>
            <c:v>Остатки денег на текущих счетах (с учетом остатков денег на карт-счетах)</c:v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7"/>
              <c:pt idx="0">
                <c:v>39173</c:v>
              </c:pt>
              <c:pt idx="1">
                <c:v>39264</c:v>
              </c:pt>
              <c:pt idx="2">
                <c:v>39356</c:v>
              </c:pt>
              <c:pt idx="3">
                <c:v>39448</c:v>
              </c:pt>
              <c:pt idx="4">
                <c:v>39539</c:v>
              </c:pt>
              <c:pt idx="5">
                <c:v>39630</c:v>
              </c:pt>
              <c:pt idx="6">
                <c:v>39722</c:v>
              </c:pt>
            </c:numLit>
          </c:cat>
          <c:val>
            <c:numLit>
              <c:formatCode>General</c:formatCode>
              <c:ptCount val="7"/>
              <c:pt idx="0">
                <c:v>11.485521916196312</c:v>
              </c:pt>
              <c:pt idx="1">
                <c:v>12.415315299070324</c:v>
              </c:pt>
              <c:pt idx="2">
                <c:v>11.218611588043153</c:v>
              </c:pt>
              <c:pt idx="3">
                <c:v>11.4</c:v>
              </c:pt>
              <c:pt idx="4">
                <c:v>10.3</c:v>
              </c:pt>
              <c:pt idx="5">
                <c:v>11.6</c:v>
              </c:pt>
              <c:pt idx="6">
                <c:v>11.1</c:v>
              </c:pt>
            </c:numLit>
          </c:val>
          <c:extLst>
            <c:ext xmlns:c16="http://schemas.microsoft.com/office/drawing/2014/chart" uri="{C3380CC4-5D6E-409C-BE32-E72D297353CC}">
              <c16:uniqueId val="{00000002-8E18-46AA-A783-D5BDFDCF6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07188031"/>
        <c:axId val="1"/>
      </c:barChart>
      <c:lineChart>
        <c:grouping val="standard"/>
        <c:varyColors val="0"/>
        <c:ser>
          <c:idx val="4"/>
          <c:order val="3"/>
          <c:tx>
            <c:v>  Доля вкладов в ин. валюте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168639403945473E-2"/>
                  <c:y val="-5.47375651558799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E18-46AA-A783-D5BDFDCF6053}"/>
                </c:ext>
              </c:extLst>
            </c:dLbl>
            <c:dLbl>
              <c:idx val="1"/>
              <c:layout>
                <c:manualLayout>
                  <c:x val="2.368808737617501E-3"/>
                  <c:y val="-5.10375637371924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E18-46AA-A783-D5BDFDCF6053}"/>
                </c:ext>
              </c:extLst>
            </c:dLbl>
            <c:dLbl>
              <c:idx val="2"/>
              <c:layout>
                <c:manualLayout>
                  <c:x val="1.1585301837270313E-2"/>
                  <c:y val="-7.74532544987363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E18-46AA-A783-D5BDFDCF6053}"/>
                </c:ext>
              </c:extLst>
            </c:dLbl>
            <c:dLbl>
              <c:idx val="3"/>
              <c:layout>
                <c:manualLayout>
                  <c:x val="2.0801794936923152E-2"/>
                  <c:y val="-4.23909282827593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E18-46AA-A783-D5BDFDCF6053}"/>
                </c:ext>
              </c:extLst>
            </c:dLbl>
            <c:dLbl>
              <c:idx val="4"/>
              <c:layout>
                <c:manualLayout>
                  <c:x val="2.8405384810769561E-2"/>
                  <c:y val="-5.01027742074187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E18-46AA-A783-D5BDFDCF6053}"/>
                </c:ext>
              </c:extLst>
            </c:dLbl>
            <c:dLbl>
              <c:idx val="5"/>
              <c:layout>
                <c:manualLayout>
                  <c:x val="3.6008974684615974E-2"/>
                  <c:y val="-5.226493636958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E18-46AA-A783-D5BDFDCF6053}"/>
                </c:ext>
              </c:extLst>
            </c:dLbl>
            <c:dLbl>
              <c:idx val="6"/>
              <c:layout>
                <c:manualLayout>
                  <c:x val="4.5225467784268926E-2"/>
                  <c:y val="-5.27694958266812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E18-46AA-A783-D5BDFDCF605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7"/>
              <c:pt idx="0">
                <c:v>39173</c:v>
              </c:pt>
              <c:pt idx="1">
                <c:v>39264</c:v>
              </c:pt>
              <c:pt idx="2">
                <c:v>39356</c:v>
              </c:pt>
              <c:pt idx="3">
                <c:v>39448</c:v>
              </c:pt>
              <c:pt idx="4">
                <c:v>39539</c:v>
              </c:pt>
              <c:pt idx="5">
                <c:v>39630</c:v>
              </c:pt>
              <c:pt idx="6">
                <c:v>39722</c:v>
              </c:pt>
            </c:numLit>
          </c:cat>
          <c:val>
            <c:numLit>
              <c:formatCode>General</c:formatCode>
              <c:ptCount val="7"/>
              <c:pt idx="0">
                <c:v>27.828179082677341</c:v>
              </c:pt>
              <c:pt idx="1">
                <c:v>7.8504354588591365</c:v>
              </c:pt>
              <c:pt idx="2">
                <c:v>34.033538648554533</c:v>
              </c:pt>
              <c:pt idx="3">
                <c:v>41.1</c:v>
              </c:pt>
              <c:pt idx="4">
                <c:v>41.4</c:v>
              </c:pt>
              <c:pt idx="5">
                <c:v>40.9</c:v>
              </c:pt>
              <c:pt idx="6">
                <c:v>38.700000000000003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A-8E18-46AA-A783-D5BDFDCF6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7188031"/>
        <c:axId val="1"/>
      </c:lineChart>
      <c:catAx>
        <c:axId val="1107188031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1290322580645161E-2"/>
              <c:y val="0.256757702584474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188031"/>
        <c:crosses val="autoZero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8387096774193548"/>
          <c:y val="0.64414698162729656"/>
          <c:w val="0.69516129032258067"/>
          <c:h val="0.3423437610839185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38316292519068"/>
          <c:y val="6.4220183486238536E-2"/>
          <c:w val="0.80496593280060946"/>
          <c:h val="0.490825688073394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5.4.8'!$B$5</c:f>
              <c:strCache>
                <c:ptCount val="1"/>
                <c:pt idx="0">
                  <c:v>Вклады клиентов*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5.4.8'!$C$4:$L$4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'График 5.4.8'!$C$5:$L$5</c:f>
              <c:numCache>
                <c:formatCode>_-* #\ ##0.0_р_._-;\-* #\ ##0.0_р_._-;_-* "-"??_р_._-;_-@_-</c:formatCode>
                <c:ptCount val="10"/>
                <c:pt idx="0">
                  <c:v>3894.9468649999999</c:v>
                </c:pt>
                <c:pt idx="1">
                  <c:v>3913.473712</c:v>
                </c:pt>
                <c:pt idx="2">
                  <c:v>3971.568217</c:v>
                </c:pt>
                <c:pt idx="3">
                  <c:v>4125.5722299999998</c:v>
                </c:pt>
                <c:pt idx="4">
                  <c:v>4140.6168989999996</c:v>
                </c:pt>
                <c:pt idx="5">
                  <c:v>4319.5520260000003</c:v>
                </c:pt>
                <c:pt idx="6">
                  <c:v>4361.4132929999996</c:v>
                </c:pt>
                <c:pt idx="7">
                  <c:v>4517.4312030000001</c:v>
                </c:pt>
                <c:pt idx="8">
                  <c:v>4958.658891</c:v>
                </c:pt>
                <c:pt idx="9">
                  <c:v>4962.4021419999999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D-4B4D-8F87-2B20CF544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07197183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5.4.8'!$B$6</c:f>
              <c:strCache>
                <c:ptCount val="1"/>
                <c:pt idx="0">
                  <c:v>Отношение крединого портфеля к вкладам клиентов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1335737157621409E-2"/>
                  <c:y val="-3.4020082352091308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93D-4B4D-8F87-2B20CF544DC4}"/>
                </c:ext>
              </c:extLst>
            </c:dLbl>
            <c:dLbl>
              <c:idx val="1"/>
              <c:layout>
                <c:manualLayout>
                  <c:x val="-1.4952794149702664E-2"/>
                  <c:y val="-5.1385297021358571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93D-4B4D-8F87-2B20CF544DC4}"/>
                </c:ext>
              </c:extLst>
            </c:dLbl>
            <c:dLbl>
              <c:idx val="2"/>
              <c:layout>
                <c:manualLayout>
                  <c:x val="-2.6300192149037949E-2"/>
                  <c:y val="-5.3469142045317733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93D-4B4D-8F87-2B20CF544DC4}"/>
                </c:ext>
              </c:extLst>
            </c:dLbl>
            <c:dLbl>
              <c:idx val="3"/>
              <c:layout>
                <c:manualLayout>
                  <c:x val="-3.2328618149058082E-2"/>
                  <c:y val="-4.5572491511955499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93D-4B4D-8F87-2B20CF544DC4}"/>
                </c:ext>
              </c:extLst>
            </c:dLbl>
            <c:dLbl>
              <c:idx val="4"/>
              <c:layout>
                <c:manualLayout>
                  <c:x val="-2.5945675141139338E-2"/>
                  <c:y val="-5.6527727612030149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93D-4B4D-8F87-2B20CF544DC4}"/>
                </c:ext>
              </c:extLst>
            </c:dLbl>
            <c:dLbl>
              <c:idx val="5"/>
              <c:layout>
                <c:manualLayout>
                  <c:x val="-2.665475684795552E-2"/>
                  <c:y val="-5.5942112740494591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93D-4B4D-8F87-2B20CF544DC4}"/>
                </c:ext>
              </c:extLst>
            </c:dLbl>
            <c:dLbl>
              <c:idx val="6"/>
              <c:layout>
                <c:manualLayout>
                  <c:x val="-3.2683182847975653E-2"/>
                  <c:y val="-6.5001805966914683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93D-4B4D-8F87-2B20CF544DC4}"/>
                </c:ext>
              </c:extLst>
            </c:dLbl>
            <c:dLbl>
              <c:idx val="7"/>
              <c:layout>
                <c:manualLayout>
                  <c:x val="-2.6300239840056854E-2"/>
                  <c:y val="-6.4313130583447717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93D-4B4D-8F87-2B20CF544DC4}"/>
                </c:ext>
              </c:extLst>
            </c:dLbl>
            <c:dLbl>
              <c:idx val="8"/>
              <c:layout>
                <c:manualLayout>
                  <c:x val="-4.4739848701071519E-2"/>
                  <c:y val="-9.5537094560427652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93D-4B4D-8F87-2B20CF544DC4}"/>
                </c:ext>
              </c:extLst>
            </c:dLbl>
            <c:dLbl>
              <c:idx val="9"/>
              <c:layout>
                <c:manualLayout>
                  <c:x val="-4.3676063839412214E-2"/>
                  <c:y val="-7.9964362252883531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93D-4B4D-8F87-2B20CF544DC4}"/>
                </c:ext>
              </c:extLst>
            </c:dLbl>
            <c:numFmt formatCode="_-* #,##0.00_р_._-;\-* #,##0.00_р_._-;_-* &quot;-&quot;??_р_._-;_-@_-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5.4.8'!$C$4:$L$4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'График 5.4.8'!$C$6:$L$6</c:f>
              <c:numCache>
                <c:formatCode>_-* #\ ##0.0_р_._-;\-* #\ ##0.0_р_._-;_-* "-"??_р_._-;_-@_-</c:formatCode>
                <c:ptCount val="10"/>
                <c:pt idx="0">
                  <c:v>2.2768746905614075</c:v>
                </c:pt>
                <c:pt idx="1">
                  <c:v>2.2585203153141813</c:v>
                </c:pt>
                <c:pt idx="2">
                  <c:v>2.2245411392363352</c:v>
                </c:pt>
                <c:pt idx="3">
                  <c:v>2.1479407939004864</c:v>
                </c:pt>
                <c:pt idx="4">
                  <c:v>2.1388691929308576</c:v>
                </c:pt>
                <c:pt idx="5">
                  <c:v>2.0483935208423856</c:v>
                </c:pt>
                <c:pt idx="6">
                  <c:v>2.0489771424191421</c:v>
                </c:pt>
                <c:pt idx="7">
                  <c:v>1.9823914369858751</c:v>
                </c:pt>
                <c:pt idx="8">
                  <c:v>1.823354129966509</c:v>
                </c:pt>
                <c:pt idx="9">
                  <c:v>1.832581384332314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3D-4B4D-8F87-2B20CF544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107197183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6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8.8652482269503553E-3"/>
              <c:y val="0.1559633027522935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197183"/>
        <c:crosses val="autoZero"/>
        <c:crossBetween val="between"/>
        <c:majorUnit val="1000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отношение</a:t>
                </a:r>
              </a:p>
            </c:rich>
          </c:tx>
          <c:layout>
            <c:manualLayout>
              <c:xMode val="edge"/>
              <c:yMode val="edge"/>
              <c:x val="0.95567543418774781"/>
              <c:y val="0.1697247706422018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9503583328679658"/>
          <c:y val="0.83486238532110091"/>
          <c:w val="0.65780253532138255"/>
          <c:h val="0.151376146788990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61068702290074E-2"/>
          <c:y val="0.14545540634118337"/>
          <c:w val="0.89122137404580148"/>
          <c:h val="0.624246118880911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5.4.9'!$B$4:$B$10</c:f>
              <c:strCache>
                <c:ptCount val="7"/>
                <c:pt idx="0">
                  <c:v>Россия</c:v>
                </c:pt>
                <c:pt idx="1">
                  <c:v>Венгрия</c:v>
                </c:pt>
                <c:pt idx="2">
                  <c:v>Польша</c:v>
                </c:pt>
                <c:pt idx="3">
                  <c:v>Австралия</c:v>
                </c:pt>
                <c:pt idx="4">
                  <c:v>Аргентина</c:v>
                </c:pt>
                <c:pt idx="5">
                  <c:v>Тайланд</c:v>
                </c:pt>
                <c:pt idx="6">
                  <c:v>Казахстан</c:v>
                </c:pt>
              </c:strCache>
            </c:strRef>
          </c:cat>
          <c:val>
            <c:numRef>
              <c:f>'График 5.4.9'!$C$4:$C$10</c:f>
              <c:numCache>
                <c:formatCode>#\ ##0.0</c:formatCode>
                <c:ptCount val="7"/>
                <c:pt idx="0">
                  <c:v>104.76190476190476</c:v>
                </c:pt>
                <c:pt idx="1">
                  <c:v>133.33333333333331</c:v>
                </c:pt>
                <c:pt idx="2">
                  <c:v>41.666666666666671</c:v>
                </c:pt>
                <c:pt idx="3">
                  <c:v>148.13333333333335</c:v>
                </c:pt>
                <c:pt idx="4">
                  <c:v>51.67</c:v>
                </c:pt>
                <c:pt idx="5">
                  <c:v>93.8</c:v>
                </c:pt>
                <c:pt idx="6">
                  <c:v>183.26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EA-4911-848A-9A6C1AFE0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7181375"/>
        <c:axId val="1"/>
      </c:barChart>
      <c:catAx>
        <c:axId val="1107181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181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59573164598631"/>
          <c:y val="5.7252015095746171E-2"/>
          <c:w val="0.82397154430657538"/>
          <c:h val="0.2786264734659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5.4.10'!$C$4</c:f>
              <c:strCache>
                <c:ptCount val="1"/>
                <c:pt idx="0">
                  <c:v>Доля обязательств банков перед БВУ в совокупных обязательствах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5.4.10'!$B$5:$B$8</c:f>
              <c:numCache>
                <c:formatCode>m/d/yyyy</c:formatCode>
                <c:ptCount val="4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</c:numCache>
            </c:numRef>
          </c:cat>
          <c:val>
            <c:numRef>
              <c:f>'График 5.4.10'!$C$5:$C$8</c:f>
              <c:numCache>
                <c:formatCode>0.0</c:formatCode>
                <c:ptCount val="4"/>
                <c:pt idx="0">
                  <c:v>20.6</c:v>
                </c:pt>
                <c:pt idx="1">
                  <c:v>21</c:v>
                </c:pt>
                <c:pt idx="2">
                  <c:v>19.399999999999999</c:v>
                </c:pt>
                <c:pt idx="3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0B-4D3B-A2A8-B4A6F92C20F7}"/>
            </c:ext>
          </c:extLst>
        </c:ser>
        <c:ser>
          <c:idx val="1"/>
          <c:order val="1"/>
          <c:tx>
            <c:strRef>
              <c:f>'График 5.4.10'!$D$4</c:f>
              <c:strCache>
                <c:ptCount val="1"/>
                <c:pt idx="0">
                  <c:v>Доля требований банков к БВУ в совокупных активах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5.4.10'!$B$5:$B$8</c:f>
              <c:numCache>
                <c:formatCode>m/d/yyyy</c:formatCode>
                <c:ptCount val="4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</c:numCache>
            </c:numRef>
          </c:cat>
          <c:val>
            <c:numRef>
              <c:f>'График 5.4.10'!$D$5:$D$8</c:f>
              <c:numCache>
                <c:formatCode>0.0</c:formatCode>
                <c:ptCount val="4"/>
                <c:pt idx="0">
                  <c:v>13.8</c:v>
                </c:pt>
                <c:pt idx="1">
                  <c:v>14.8</c:v>
                </c:pt>
                <c:pt idx="2">
                  <c:v>14.5</c:v>
                </c:pt>
                <c:pt idx="3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0B-4D3B-A2A8-B4A6F92C20F7}"/>
            </c:ext>
          </c:extLst>
        </c:ser>
        <c:ser>
          <c:idx val="2"/>
          <c:order val="2"/>
          <c:tx>
            <c:strRef>
              <c:f>'График 5.4.10'!$E$4</c:f>
              <c:strCache>
                <c:ptCount val="1"/>
                <c:pt idx="0">
                  <c:v>Доля займов полученных от БВУ в обязательствах банков перед БВУ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5.4.10'!$B$5:$B$8</c:f>
              <c:numCache>
                <c:formatCode>m/d/yyyy</c:formatCode>
                <c:ptCount val="4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</c:numCache>
            </c:numRef>
          </c:cat>
          <c:val>
            <c:numRef>
              <c:f>'График 5.4.10'!$E$5:$E$8</c:f>
              <c:numCache>
                <c:formatCode>0.0</c:formatCode>
                <c:ptCount val="4"/>
                <c:pt idx="0">
                  <c:v>84.9</c:v>
                </c:pt>
                <c:pt idx="1">
                  <c:v>83.5</c:v>
                </c:pt>
                <c:pt idx="2">
                  <c:v>82.5</c:v>
                </c:pt>
                <c:pt idx="3">
                  <c:v>86.1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0B-4D3B-A2A8-B4A6F92C20F7}"/>
            </c:ext>
          </c:extLst>
        </c:ser>
        <c:ser>
          <c:idx val="3"/>
          <c:order val="3"/>
          <c:tx>
            <c:strRef>
              <c:f>'График 5.4.10'!$F$4</c:f>
              <c:strCache>
                <c:ptCount val="1"/>
                <c:pt idx="0">
                  <c:v>Доля займов выданных банками БВУ в требованиях банков к БВУ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5.4.10'!$B$5:$B$8</c:f>
              <c:numCache>
                <c:formatCode>m/d/yyyy</c:formatCode>
                <c:ptCount val="4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</c:numCache>
            </c:numRef>
          </c:cat>
          <c:val>
            <c:numRef>
              <c:f>'График 5.4.10'!$F$5:$F$8</c:f>
              <c:numCache>
                <c:formatCode>0.0</c:formatCode>
                <c:ptCount val="4"/>
                <c:pt idx="0">
                  <c:v>11</c:v>
                </c:pt>
                <c:pt idx="1">
                  <c:v>9.9</c:v>
                </c:pt>
                <c:pt idx="2">
                  <c:v>9.8000000000000007</c:v>
                </c:pt>
                <c:pt idx="3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0B-4D3B-A2A8-B4A6F92C20F7}"/>
            </c:ext>
          </c:extLst>
        </c:ser>
        <c:ser>
          <c:idx val="4"/>
          <c:order val="4"/>
          <c:tx>
            <c:strRef>
              <c:f>'График 5.4.10'!$G$4</c:f>
              <c:strCache>
                <c:ptCount val="1"/>
                <c:pt idx="0">
                  <c:v>Доля краткосрочных обязательств банков перед банками  в обязательствах банков перед БВУ</c:v>
                </c:pt>
              </c:strCache>
            </c:strRef>
          </c:tx>
          <c:spPr>
            <a:solidFill>
              <a:srgbClr val="6600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5.4.10'!$B$5:$B$8</c:f>
              <c:numCache>
                <c:formatCode>m/d/yyyy</c:formatCode>
                <c:ptCount val="4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</c:numCache>
            </c:numRef>
          </c:cat>
          <c:val>
            <c:numRef>
              <c:f>'График 5.4.10'!$G$5:$G$8</c:f>
              <c:numCache>
                <c:formatCode>0.0</c:formatCode>
                <c:ptCount val="4"/>
                <c:pt idx="0">
                  <c:v>47.3</c:v>
                </c:pt>
                <c:pt idx="1">
                  <c:v>51.3</c:v>
                </c:pt>
                <c:pt idx="2">
                  <c:v>49.6</c:v>
                </c:pt>
                <c:pt idx="3">
                  <c:v>47.6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0B-4D3B-A2A8-B4A6F92C2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7205503"/>
        <c:axId val="1"/>
      </c:barChart>
      <c:catAx>
        <c:axId val="110720550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205503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255731922398585E-2"/>
          <c:y val="0.65048543689320393"/>
          <c:w val="0.90828924162257496"/>
          <c:h val="0.3349514563106796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859206387549505E-2"/>
          <c:y val="5.1470588235294115E-2"/>
          <c:w val="0.88204301176947952"/>
          <c:h val="0.6985294117647058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1.1.10'!$C$3</c:f>
              <c:strCache>
                <c:ptCount val="1"/>
                <c:pt idx="0">
                  <c:v>английский фунт стерлинг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'График 1.1.10'!$B$4:$B$460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'График 1.1.10'!$C$4:$C$460</c:f>
              <c:numCache>
                <c:formatCode>General</c:formatCode>
                <c:ptCount val="457"/>
                <c:pt idx="0">
                  <c:v>8.030000000000026E-2</c:v>
                </c:pt>
                <c:pt idx="1">
                  <c:v>0.20300000000000029</c:v>
                </c:pt>
                <c:pt idx="2">
                  <c:v>0.20329999999999959</c:v>
                </c:pt>
                <c:pt idx="3">
                  <c:v>0.20910000000000029</c:v>
                </c:pt>
                <c:pt idx="4">
                  <c:v>0.2134999999999998</c:v>
                </c:pt>
                <c:pt idx="5">
                  <c:v>0.2286999999999999</c:v>
                </c:pt>
                <c:pt idx="6">
                  <c:v>0.23939999999999984</c:v>
                </c:pt>
                <c:pt idx="7">
                  <c:v>0.33</c:v>
                </c:pt>
                <c:pt idx="8">
                  <c:v>0.1554000000000002</c:v>
                </c:pt>
                <c:pt idx="9">
                  <c:v>0.19489999999999963</c:v>
                </c:pt>
                <c:pt idx="10">
                  <c:v>0.18770000000000042</c:v>
                </c:pt>
                <c:pt idx="11">
                  <c:v>0.20589999999999975</c:v>
                </c:pt>
                <c:pt idx="12">
                  <c:v>0.20849999999999991</c:v>
                </c:pt>
                <c:pt idx="13">
                  <c:v>0.23869999999999969</c:v>
                </c:pt>
                <c:pt idx="14">
                  <c:v>0.25380000000000003</c:v>
                </c:pt>
                <c:pt idx="15">
                  <c:v>0.26600000000000001</c:v>
                </c:pt>
                <c:pt idx="16">
                  <c:v>0.26900000000000013</c:v>
                </c:pt>
                <c:pt idx="17">
                  <c:v>0.26170000000000027</c:v>
                </c:pt>
                <c:pt idx="18">
                  <c:v>0.24680000000000035</c:v>
                </c:pt>
                <c:pt idx="19">
                  <c:v>0.24650000000000016</c:v>
                </c:pt>
                <c:pt idx="20">
                  <c:v>0.26229999999999976</c:v>
                </c:pt>
                <c:pt idx="21">
                  <c:v>0.2453000000000003</c:v>
                </c:pt>
                <c:pt idx="22">
                  <c:v>0.23880000000000035</c:v>
                </c:pt>
                <c:pt idx="23">
                  <c:v>0.2427999999999999</c:v>
                </c:pt>
                <c:pt idx="24">
                  <c:v>0.24450000000000038</c:v>
                </c:pt>
                <c:pt idx="25">
                  <c:v>0.27620000000000022</c:v>
                </c:pt>
                <c:pt idx="26">
                  <c:v>0.29110000000000014</c:v>
                </c:pt>
                <c:pt idx="27">
                  <c:v>0.35139999999999993</c:v>
                </c:pt>
                <c:pt idx="28">
                  <c:v>0.22799999999999976</c:v>
                </c:pt>
                <c:pt idx="29">
                  <c:v>0.21549999999999958</c:v>
                </c:pt>
                <c:pt idx="30">
                  <c:v>0.22419999999999973</c:v>
                </c:pt>
                <c:pt idx="31">
                  <c:v>0.19289999999999985</c:v>
                </c:pt>
                <c:pt idx="32">
                  <c:v>0.19240000000000013</c:v>
                </c:pt>
                <c:pt idx="33">
                  <c:v>0.17659999999999965</c:v>
                </c:pt>
                <c:pt idx="34">
                  <c:v>0.1921999999999997</c:v>
                </c:pt>
                <c:pt idx="35">
                  <c:v>0.17640000000000011</c:v>
                </c:pt>
                <c:pt idx="36">
                  <c:v>0.18710000000000004</c:v>
                </c:pt>
                <c:pt idx="37">
                  <c:v>0.1908000000000003</c:v>
                </c:pt>
                <c:pt idx="38">
                  <c:v>0.17980000000000018</c:v>
                </c:pt>
                <c:pt idx="39">
                  <c:v>0.17949999999999999</c:v>
                </c:pt>
                <c:pt idx="40">
                  <c:v>0.18149999999999977</c:v>
                </c:pt>
                <c:pt idx="41">
                  <c:v>0.18379999999999974</c:v>
                </c:pt>
                <c:pt idx="42">
                  <c:v>0.18219999999999992</c:v>
                </c:pt>
                <c:pt idx="43">
                  <c:v>0.17359999999999953</c:v>
                </c:pt>
                <c:pt idx="44">
                  <c:v>0.20199999999999996</c:v>
                </c:pt>
                <c:pt idx="45">
                  <c:v>0.19629999999999992</c:v>
                </c:pt>
                <c:pt idx="46">
                  <c:v>0.22050000000000036</c:v>
                </c:pt>
                <c:pt idx="47">
                  <c:v>0.25750000000000001</c:v>
                </c:pt>
                <c:pt idx="48">
                  <c:v>0.14470000000000027</c:v>
                </c:pt>
                <c:pt idx="49">
                  <c:v>0.15700000000000003</c:v>
                </c:pt>
                <c:pt idx="50">
                  <c:v>0.17759999999999998</c:v>
                </c:pt>
                <c:pt idx="51">
                  <c:v>0.1734</c:v>
                </c:pt>
                <c:pt idx="52">
                  <c:v>0.17279999999999962</c:v>
                </c:pt>
                <c:pt idx="53">
                  <c:v>0.17039999999999988</c:v>
                </c:pt>
                <c:pt idx="54">
                  <c:v>0.1767000000000003</c:v>
                </c:pt>
                <c:pt idx="55">
                  <c:v>0.18829999999999991</c:v>
                </c:pt>
                <c:pt idx="56">
                  <c:v>0.20300000000000029</c:v>
                </c:pt>
                <c:pt idx="57">
                  <c:v>0.22670000000000012</c:v>
                </c:pt>
                <c:pt idx="58">
                  <c:v>0.26459999999999972</c:v>
                </c:pt>
                <c:pt idx="59">
                  <c:v>0.27280000000000015</c:v>
                </c:pt>
                <c:pt idx="60">
                  <c:v>0.25019999999999953</c:v>
                </c:pt>
                <c:pt idx="61">
                  <c:v>0.24840000000000018</c:v>
                </c:pt>
                <c:pt idx="62">
                  <c:v>0.25</c:v>
                </c:pt>
                <c:pt idx="63">
                  <c:v>0.2674000000000003</c:v>
                </c:pt>
                <c:pt idx="64">
                  <c:v>0.26580000000000048</c:v>
                </c:pt>
                <c:pt idx="65">
                  <c:v>0.29380000000000006</c:v>
                </c:pt>
                <c:pt idx="66">
                  <c:v>0.32650000000000023</c:v>
                </c:pt>
                <c:pt idx="67">
                  <c:v>0.34820000000000029</c:v>
                </c:pt>
                <c:pt idx="68">
                  <c:v>0.2522000000000002</c:v>
                </c:pt>
                <c:pt idx="69">
                  <c:v>0.2522000000000002</c:v>
                </c:pt>
                <c:pt idx="70">
                  <c:v>0.2522000000000002</c:v>
                </c:pt>
                <c:pt idx="71">
                  <c:v>0.23470000000000013</c:v>
                </c:pt>
                <c:pt idx="72">
                  <c:v>0.2286999999999999</c:v>
                </c:pt>
                <c:pt idx="73">
                  <c:v>0.22989999999999977</c:v>
                </c:pt>
                <c:pt idx="74">
                  <c:v>0.23580000000000023</c:v>
                </c:pt>
                <c:pt idx="75">
                  <c:v>0.25670000000000037</c:v>
                </c:pt>
                <c:pt idx="76">
                  <c:v>0.30670000000000019</c:v>
                </c:pt>
                <c:pt idx="77">
                  <c:v>0.34170000000000034</c:v>
                </c:pt>
                <c:pt idx="78">
                  <c:v>0.36749999999999999</c:v>
                </c:pt>
                <c:pt idx="79">
                  <c:v>0.3631000000000002</c:v>
                </c:pt>
                <c:pt idx="80">
                  <c:v>0.3490000000000002</c:v>
                </c:pt>
                <c:pt idx="81">
                  <c:v>0.3716999999999997</c:v>
                </c:pt>
                <c:pt idx="82">
                  <c:v>0.29640000000000022</c:v>
                </c:pt>
                <c:pt idx="83">
                  <c:v>0.28589999999999982</c:v>
                </c:pt>
                <c:pt idx="84">
                  <c:v>0.38759999999999994</c:v>
                </c:pt>
                <c:pt idx="85">
                  <c:v>0.36650000000000027</c:v>
                </c:pt>
                <c:pt idx="86">
                  <c:v>0.39320000000000022</c:v>
                </c:pt>
                <c:pt idx="87">
                  <c:v>0.40990000000000038</c:v>
                </c:pt>
                <c:pt idx="88">
                  <c:v>0.41390000000000082</c:v>
                </c:pt>
                <c:pt idx="89">
                  <c:v>0.43650000000000055</c:v>
                </c:pt>
                <c:pt idx="90">
                  <c:v>0.43650000000000055</c:v>
                </c:pt>
                <c:pt idx="91">
                  <c:v>0.4425</c:v>
                </c:pt>
                <c:pt idx="92">
                  <c:v>0.45389999999999997</c:v>
                </c:pt>
                <c:pt idx="93">
                  <c:v>0.15380000000000038</c:v>
                </c:pt>
                <c:pt idx="94">
                  <c:v>0.15489999999999959</c:v>
                </c:pt>
                <c:pt idx="95">
                  <c:v>0.16109999999999935</c:v>
                </c:pt>
                <c:pt idx="96">
                  <c:v>0.16439999999999966</c:v>
                </c:pt>
                <c:pt idx="97">
                  <c:v>0.15549999999999997</c:v>
                </c:pt>
                <c:pt idx="98">
                  <c:v>0.15610000000000035</c:v>
                </c:pt>
                <c:pt idx="99">
                  <c:v>0.16959999999999997</c:v>
                </c:pt>
                <c:pt idx="100">
                  <c:v>0.1698000000000004</c:v>
                </c:pt>
                <c:pt idx="101">
                  <c:v>0.16359999999999975</c:v>
                </c:pt>
                <c:pt idx="102">
                  <c:v>0.13269999999999982</c:v>
                </c:pt>
                <c:pt idx="103">
                  <c:v>0.13719999999999999</c:v>
                </c:pt>
                <c:pt idx="104">
                  <c:v>0.13360000000000039</c:v>
                </c:pt>
                <c:pt idx="105">
                  <c:v>0.13360000000000039</c:v>
                </c:pt>
                <c:pt idx="106">
                  <c:v>0.13820000000000032</c:v>
                </c:pt>
                <c:pt idx="107">
                  <c:v>0.14309999999999956</c:v>
                </c:pt>
                <c:pt idx="108">
                  <c:v>0.22089999999999943</c:v>
                </c:pt>
                <c:pt idx="109">
                  <c:v>0.2275999999999998</c:v>
                </c:pt>
                <c:pt idx="110">
                  <c:v>0.26339999999999986</c:v>
                </c:pt>
                <c:pt idx="111">
                  <c:v>0.29340000000000011</c:v>
                </c:pt>
                <c:pt idx="112">
                  <c:v>0.25059999999999949</c:v>
                </c:pt>
                <c:pt idx="113">
                  <c:v>0.22529999999999983</c:v>
                </c:pt>
                <c:pt idx="114">
                  <c:v>0.20579999999999998</c:v>
                </c:pt>
                <c:pt idx="115">
                  <c:v>0.20590000000000064</c:v>
                </c:pt>
                <c:pt idx="116">
                  <c:v>0.21150000000000002</c:v>
                </c:pt>
                <c:pt idx="117">
                  <c:v>0.25900000000000034</c:v>
                </c:pt>
                <c:pt idx="118">
                  <c:v>0.26320000000000032</c:v>
                </c:pt>
                <c:pt idx="119">
                  <c:v>0.26330000000000009</c:v>
                </c:pt>
                <c:pt idx="120">
                  <c:v>0.26190000000000069</c:v>
                </c:pt>
                <c:pt idx="121">
                  <c:v>0.26150000000000073</c:v>
                </c:pt>
                <c:pt idx="122">
                  <c:v>0.27620000000000022</c:v>
                </c:pt>
                <c:pt idx="123">
                  <c:v>0.3456999999999999</c:v>
                </c:pt>
                <c:pt idx="124">
                  <c:v>0.35680000000000067</c:v>
                </c:pt>
                <c:pt idx="125">
                  <c:v>0.35580000000000034</c:v>
                </c:pt>
                <c:pt idx="126">
                  <c:v>0.38590000000000035</c:v>
                </c:pt>
                <c:pt idx="127">
                  <c:v>0.41319999999999979</c:v>
                </c:pt>
                <c:pt idx="128">
                  <c:v>2.0100000000000229E-2</c:v>
                </c:pt>
                <c:pt idx="129">
                  <c:v>-0.48180000000000067</c:v>
                </c:pt>
                <c:pt idx="130">
                  <c:v>-0.48569999999999958</c:v>
                </c:pt>
                <c:pt idx="131">
                  <c:v>-0.43780000000000019</c:v>
                </c:pt>
                <c:pt idx="132">
                  <c:v>0.34600000000000009</c:v>
                </c:pt>
                <c:pt idx="133">
                  <c:v>0.14459999999999962</c:v>
                </c:pt>
                <c:pt idx="134">
                  <c:v>0.15479999999999983</c:v>
                </c:pt>
                <c:pt idx="135">
                  <c:v>0.15799999999999947</c:v>
                </c:pt>
                <c:pt idx="136">
                  <c:v>0.16659999999999986</c:v>
                </c:pt>
                <c:pt idx="137">
                  <c:v>0.16429999999999989</c:v>
                </c:pt>
                <c:pt idx="138">
                  <c:v>0.16629999999999967</c:v>
                </c:pt>
                <c:pt idx="139">
                  <c:v>0.16880000000000006</c:v>
                </c:pt>
                <c:pt idx="140">
                  <c:v>0.16750000000000001</c:v>
                </c:pt>
                <c:pt idx="141">
                  <c:v>0.18290000000000006</c:v>
                </c:pt>
                <c:pt idx="142">
                  <c:v>0.20319999999999983</c:v>
                </c:pt>
                <c:pt idx="143">
                  <c:v>0.20749999999999999</c:v>
                </c:pt>
                <c:pt idx="144">
                  <c:v>0.22159999999999958</c:v>
                </c:pt>
                <c:pt idx="145">
                  <c:v>0.22189999999999976</c:v>
                </c:pt>
                <c:pt idx="146">
                  <c:v>0.22440000000000015</c:v>
                </c:pt>
                <c:pt idx="147">
                  <c:v>0.22850000000000037</c:v>
                </c:pt>
                <c:pt idx="148">
                  <c:v>0.22689999999999966</c:v>
                </c:pt>
                <c:pt idx="149">
                  <c:v>0.2251000000000003</c:v>
                </c:pt>
                <c:pt idx="150">
                  <c:v>0.2225</c:v>
                </c:pt>
                <c:pt idx="151">
                  <c:v>0.22259999999999991</c:v>
                </c:pt>
                <c:pt idx="152">
                  <c:v>0.23989999999999956</c:v>
                </c:pt>
                <c:pt idx="153">
                  <c:v>0.21859999999999946</c:v>
                </c:pt>
                <c:pt idx="154">
                  <c:v>0.20939999999999959</c:v>
                </c:pt>
                <c:pt idx="155">
                  <c:v>0.24379999999999935</c:v>
                </c:pt>
                <c:pt idx="156">
                  <c:v>0.27289999999999992</c:v>
                </c:pt>
                <c:pt idx="157">
                  <c:v>0.28620000000000001</c:v>
                </c:pt>
                <c:pt idx="158">
                  <c:v>0.1263999999999994</c:v>
                </c:pt>
                <c:pt idx="159">
                  <c:v>-0.24</c:v>
                </c:pt>
                <c:pt idx="160">
                  <c:v>6.4899999999999736E-2</c:v>
                </c:pt>
                <c:pt idx="161">
                  <c:v>0.29459999999999997</c:v>
                </c:pt>
                <c:pt idx="162">
                  <c:v>0.44909999999999961</c:v>
                </c:pt>
                <c:pt idx="163">
                  <c:v>0.47289999999999921</c:v>
                </c:pt>
                <c:pt idx="164">
                  <c:v>0.60649999999999959</c:v>
                </c:pt>
                <c:pt idx="165">
                  <c:v>0.64570000000000061</c:v>
                </c:pt>
                <c:pt idx="166">
                  <c:v>0.73320000000000007</c:v>
                </c:pt>
                <c:pt idx="167">
                  <c:v>0.76210000000000022</c:v>
                </c:pt>
                <c:pt idx="168">
                  <c:v>0.76930000000000032</c:v>
                </c:pt>
                <c:pt idx="169">
                  <c:v>0.76100000000000012</c:v>
                </c:pt>
                <c:pt idx="170">
                  <c:v>0.76100000000000012</c:v>
                </c:pt>
                <c:pt idx="171">
                  <c:v>0.76820000000000022</c:v>
                </c:pt>
                <c:pt idx="172">
                  <c:v>0.75749999999999995</c:v>
                </c:pt>
                <c:pt idx="173">
                  <c:v>0.65679999999999961</c:v>
                </c:pt>
                <c:pt idx="174">
                  <c:v>0.52580000000000027</c:v>
                </c:pt>
                <c:pt idx="175">
                  <c:v>0.53590000000000071</c:v>
                </c:pt>
                <c:pt idx="176">
                  <c:v>0.80869999999999997</c:v>
                </c:pt>
                <c:pt idx="177">
                  <c:v>0.99939999999999962</c:v>
                </c:pt>
                <c:pt idx="178">
                  <c:v>1.0030999999999999</c:v>
                </c:pt>
                <c:pt idx="179">
                  <c:v>0.98490000000000055</c:v>
                </c:pt>
                <c:pt idx="180">
                  <c:v>1.0398000000000005</c:v>
                </c:pt>
                <c:pt idx="181">
                  <c:v>0.55609999999999982</c:v>
                </c:pt>
                <c:pt idx="182">
                  <c:v>0.55839999999999979</c:v>
                </c:pt>
                <c:pt idx="183">
                  <c:v>0.58520000000000039</c:v>
                </c:pt>
                <c:pt idx="184">
                  <c:v>0.94320000000000004</c:v>
                </c:pt>
                <c:pt idx="185">
                  <c:v>0.60860000000000003</c:v>
                </c:pt>
                <c:pt idx="186">
                  <c:v>0.73599999999999977</c:v>
                </c:pt>
                <c:pt idx="187">
                  <c:v>0.72330000000000005</c:v>
                </c:pt>
                <c:pt idx="188">
                  <c:v>0.56839999999999957</c:v>
                </c:pt>
                <c:pt idx="189">
                  <c:v>0.62190000000000012</c:v>
                </c:pt>
                <c:pt idx="190">
                  <c:v>0.62099999999999955</c:v>
                </c:pt>
                <c:pt idx="191">
                  <c:v>0.6825</c:v>
                </c:pt>
                <c:pt idx="192">
                  <c:v>0.69450000000000056</c:v>
                </c:pt>
                <c:pt idx="193">
                  <c:v>0.53010000000000002</c:v>
                </c:pt>
                <c:pt idx="194">
                  <c:v>0.32120000000000015</c:v>
                </c:pt>
                <c:pt idx="195">
                  <c:v>0.50180000000000025</c:v>
                </c:pt>
                <c:pt idx="196">
                  <c:v>0.4645999999999999</c:v>
                </c:pt>
                <c:pt idx="197">
                  <c:v>0.45530000000000026</c:v>
                </c:pt>
                <c:pt idx="198">
                  <c:v>0.43960000000000043</c:v>
                </c:pt>
                <c:pt idx="199">
                  <c:v>0.42499999999999999</c:v>
                </c:pt>
                <c:pt idx="200">
                  <c:v>0.3534000000000006</c:v>
                </c:pt>
                <c:pt idx="201">
                  <c:v>0.34500000000000064</c:v>
                </c:pt>
                <c:pt idx="202">
                  <c:v>0.3974000000000002</c:v>
                </c:pt>
                <c:pt idx="203">
                  <c:v>0.40880000000000027</c:v>
                </c:pt>
                <c:pt idx="204">
                  <c:v>0.39040000000000052</c:v>
                </c:pt>
                <c:pt idx="205">
                  <c:v>0.45310000000000006</c:v>
                </c:pt>
                <c:pt idx="206">
                  <c:v>0.46480000000000032</c:v>
                </c:pt>
                <c:pt idx="207">
                  <c:v>0.46710000000000029</c:v>
                </c:pt>
                <c:pt idx="208">
                  <c:v>0.46860000000000035</c:v>
                </c:pt>
                <c:pt idx="209">
                  <c:v>0.47609999999999975</c:v>
                </c:pt>
                <c:pt idx="210">
                  <c:v>0.45739999999999981</c:v>
                </c:pt>
                <c:pt idx="211">
                  <c:v>0.46089999999999964</c:v>
                </c:pt>
                <c:pt idx="212">
                  <c:v>0.4742999999999995</c:v>
                </c:pt>
                <c:pt idx="213">
                  <c:v>0.48079999999999945</c:v>
                </c:pt>
                <c:pt idx="214">
                  <c:v>0.47359999999999935</c:v>
                </c:pt>
                <c:pt idx="215">
                  <c:v>0.45709999999999962</c:v>
                </c:pt>
                <c:pt idx="216">
                  <c:v>0.44660000000000011</c:v>
                </c:pt>
                <c:pt idx="217">
                  <c:v>0.4070999999999998</c:v>
                </c:pt>
                <c:pt idx="218">
                  <c:v>0.46399999999999952</c:v>
                </c:pt>
                <c:pt idx="219">
                  <c:v>0.46579999999999977</c:v>
                </c:pt>
                <c:pt idx="220">
                  <c:v>0.45739999999999981</c:v>
                </c:pt>
                <c:pt idx="221">
                  <c:v>0.45929999999999982</c:v>
                </c:pt>
                <c:pt idx="222">
                  <c:v>0.46079999999999988</c:v>
                </c:pt>
                <c:pt idx="223">
                  <c:v>0.45659999999999989</c:v>
                </c:pt>
                <c:pt idx="224">
                  <c:v>0.44599999999999973</c:v>
                </c:pt>
                <c:pt idx="225">
                  <c:v>0.4740000000000002</c:v>
                </c:pt>
                <c:pt idx="226">
                  <c:v>0.46820000000000039</c:v>
                </c:pt>
                <c:pt idx="227">
                  <c:v>0.50039999999999996</c:v>
                </c:pt>
                <c:pt idx="228">
                  <c:v>0.49719999999999942</c:v>
                </c:pt>
                <c:pt idx="229">
                  <c:v>0.49260000000000037</c:v>
                </c:pt>
                <c:pt idx="230">
                  <c:v>0.54240000000000066</c:v>
                </c:pt>
                <c:pt idx="231">
                  <c:v>0.56499999999999995</c:v>
                </c:pt>
                <c:pt idx="232">
                  <c:v>0.67010000000000058</c:v>
                </c:pt>
                <c:pt idx="233">
                  <c:v>0.71980000000000022</c:v>
                </c:pt>
                <c:pt idx="234">
                  <c:v>0.72799999999999976</c:v>
                </c:pt>
                <c:pt idx="235">
                  <c:v>0.72409999999999997</c:v>
                </c:pt>
                <c:pt idx="236">
                  <c:v>0.7405999999999997</c:v>
                </c:pt>
                <c:pt idx="237">
                  <c:v>0.78090000000000082</c:v>
                </c:pt>
                <c:pt idx="238">
                  <c:v>0.77400000000000002</c:v>
                </c:pt>
                <c:pt idx="239">
                  <c:v>0.72009999999999952</c:v>
                </c:pt>
                <c:pt idx="240">
                  <c:v>0.78819999999999979</c:v>
                </c:pt>
                <c:pt idx="241">
                  <c:v>0.85510000000000019</c:v>
                </c:pt>
                <c:pt idx="242">
                  <c:v>0.86580000000000013</c:v>
                </c:pt>
                <c:pt idx="243">
                  <c:v>0.95479999999999965</c:v>
                </c:pt>
                <c:pt idx="244">
                  <c:v>0.97930000000000028</c:v>
                </c:pt>
                <c:pt idx="245">
                  <c:v>0.96989999999999998</c:v>
                </c:pt>
                <c:pt idx="246">
                  <c:v>0.96419999999999995</c:v>
                </c:pt>
                <c:pt idx="247">
                  <c:v>0.99890000000000079</c:v>
                </c:pt>
                <c:pt idx="248">
                  <c:v>0.91589999999999971</c:v>
                </c:pt>
                <c:pt idx="249">
                  <c:v>0.92759999999999998</c:v>
                </c:pt>
                <c:pt idx="250">
                  <c:v>0.89380000000000059</c:v>
                </c:pt>
                <c:pt idx="251">
                  <c:v>0.86250000000000004</c:v>
                </c:pt>
                <c:pt idx="252">
                  <c:v>0.61820000000000075</c:v>
                </c:pt>
                <c:pt idx="253">
                  <c:v>0.63210000000000033</c:v>
                </c:pt>
                <c:pt idx="254">
                  <c:v>0.54830000000000023</c:v>
                </c:pt>
                <c:pt idx="255">
                  <c:v>0.53599999999999959</c:v>
                </c:pt>
                <c:pt idx="256">
                  <c:v>0.53599999999999959</c:v>
                </c:pt>
                <c:pt idx="257">
                  <c:v>0.53599999999999959</c:v>
                </c:pt>
                <c:pt idx="258">
                  <c:v>0.60510000000000019</c:v>
                </c:pt>
                <c:pt idx="259">
                  <c:v>0.60540000000000038</c:v>
                </c:pt>
                <c:pt idx="260">
                  <c:v>0.17010000000000058</c:v>
                </c:pt>
                <c:pt idx="261">
                  <c:v>0.17010000000000058</c:v>
                </c:pt>
                <c:pt idx="262">
                  <c:v>0.315</c:v>
                </c:pt>
                <c:pt idx="263">
                  <c:v>0.2737999999999996</c:v>
                </c:pt>
                <c:pt idx="264">
                  <c:v>0.21769999999999978</c:v>
                </c:pt>
                <c:pt idx="265">
                  <c:v>0.22549999999999937</c:v>
                </c:pt>
                <c:pt idx="266">
                  <c:v>0.1947000000000001</c:v>
                </c:pt>
                <c:pt idx="267">
                  <c:v>0.19669999999999987</c:v>
                </c:pt>
                <c:pt idx="268">
                  <c:v>0.115</c:v>
                </c:pt>
                <c:pt idx="269">
                  <c:v>0.10209999999999919</c:v>
                </c:pt>
                <c:pt idx="270">
                  <c:v>0.11789999999999967</c:v>
                </c:pt>
                <c:pt idx="271">
                  <c:v>0.11529999999999951</c:v>
                </c:pt>
                <c:pt idx="272">
                  <c:v>6.3800000000000523E-2</c:v>
                </c:pt>
                <c:pt idx="273">
                  <c:v>6.5800000000000303E-2</c:v>
                </c:pt>
                <c:pt idx="274">
                  <c:v>3.2600000000000406E-2</c:v>
                </c:pt>
                <c:pt idx="275">
                  <c:v>2.9500000000000526E-2</c:v>
                </c:pt>
                <c:pt idx="276">
                  <c:v>-6.7000000000003723E-3</c:v>
                </c:pt>
                <c:pt idx="277">
                  <c:v>-5.5000000000000604E-2</c:v>
                </c:pt>
                <c:pt idx="278">
                  <c:v>-2.3799999999999599E-2</c:v>
                </c:pt>
                <c:pt idx="279">
                  <c:v>6.3500000000000334E-2</c:v>
                </c:pt>
                <c:pt idx="280">
                  <c:v>4.5799999999999841E-2</c:v>
                </c:pt>
                <c:pt idx="281">
                  <c:v>4.0199999999999569E-2</c:v>
                </c:pt>
                <c:pt idx="282">
                  <c:v>6.2999999999999723E-2</c:v>
                </c:pt>
                <c:pt idx="283">
                  <c:v>2.9399999999999871E-2</c:v>
                </c:pt>
                <c:pt idx="284">
                  <c:v>-1.4000000000002899E-3</c:v>
                </c:pt>
                <c:pt idx="285">
                  <c:v>-7.9000000000002402E-3</c:v>
                </c:pt>
                <c:pt idx="286">
                  <c:v>8.7000000000001521E-3</c:v>
                </c:pt>
                <c:pt idx="287">
                  <c:v>7.2999999999998622E-3</c:v>
                </c:pt>
                <c:pt idx="288">
                  <c:v>0.21940000000000026</c:v>
                </c:pt>
                <c:pt idx="289">
                  <c:v>0.28070000000000039</c:v>
                </c:pt>
                <c:pt idx="290">
                  <c:v>0.29100000000000037</c:v>
                </c:pt>
                <c:pt idx="291">
                  <c:v>0.31429999999999936</c:v>
                </c:pt>
                <c:pt idx="292">
                  <c:v>0.32240000000000002</c:v>
                </c:pt>
                <c:pt idx="293">
                  <c:v>0.34030000000000005</c:v>
                </c:pt>
                <c:pt idx="294">
                  <c:v>0.33570000000000011</c:v>
                </c:pt>
                <c:pt idx="295">
                  <c:v>0.33720000000000017</c:v>
                </c:pt>
                <c:pt idx="296">
                  <c:v>0.33349999999999991</c:v>
                </c:pt>
                <c:pt idx="297">
                  <c:v>0.33819999999999961</c:v>
                </c:pt>
                <c:pt idx="298">
                  <c:v>0.34049999999999958</c:v>
                </c:pt>
                <c:pt idx="299">
                  <c:v>0.33800000000000008</c:v>
                </c:pt>
                <c:pt idx="300">
                  <c:v>0.36249999999999999</c:v>
                </c:pt>
                <c:pt idx="301">
                  <c:v>0.36509999999999998</c:v>
                </c:pt>
                <c:pt idx="302">
                  <c:v>0.39619999999999944</c:v>
                </c:pt>
                <c:pt idx="303">
                  <c:v>0.39889999999999937</c:v>
                </c:pt>
                <c:pt idx="304">
                  <c:v>0.42739999999999956</c:v>
                </c:pt>
                <c:pt idx="305">
                  <c:v>0.43120000000000047</c:v>
                </c:pt>
                <c:pt idx="306">
                  <c:v>0.4397000000000002</c:v>
                </c:pt>
                <c:pt idx="307">
                  <c:v>0.4825999999999997</c:v>
                </c:pt>
                <c:pt idx="308">
                  <c:v>0.49770000000000003</c:v>
                </c:pt>
                <c:pt idx="309">
                  <c:v>0.46550000000000047</c:v>
                </c:pt>
                <c:pt idx="310">
                  <c:v>0.47210000000000019</c:v>
                </c:pt>
                <c:pt idx="311">
                  <c:v>0.48069999999999968</c:v>
                </c:pt>
                <c:pt idx="312">
                  <c:v>0.49830000000000041</c:v>
                </c:pt>
                <c:pt idx="313">
                  <c:v>0.56700000000000017</c:v>
                </c:pt>
                <c:pt idx="314">
                  <c:v>0.6465999999999994</c:v>
                </c:pt>
                <c:pt idx="315">
                  <c:v>0.57449999999999957</c:v>
                </c:pt>
                <c:pt idx="316">
                  <c:v>0.62100000000000044</c:v>
                </c:pt>
                <c:pt idx="317">
                  <c:v>0.66680000000000028</c:v>
                </c:pt>
                <c:pt idx="318">
                  <c:v>0.67590000000000039</c:v>
                </c:pt>
                <c:pt idx="319">
                  <c:v>0.67590000000000039</c:v>
                </c:pt>
                <c:pt idx="320">
                  <c:v>0.67590000000000039</c:v>
                </c:pt>
                <c:pt idx="321">
                  <c:v>0.6216999999999997</c:v>
                </c:pt>
                <c:pt idx="322">
                  <c:v>0.6520999999999999</c:v>
                </c:pt>
                <c:pt idx="323">
                  <c:v>0.7298</c:v>
                </c:pt>
                <c:pt idx="324">
                  <c:v>0.75479999999999947</c:v>
                </c:pt>
                <c:pt idx="325">
                  <c:v>0.57829999999999959</c:v>
                </c:pt>
                <c:pt idx="326">
                  <c:v>0.69449999999999967</c:v>
                </c:pt>
                <c:pt idx="327">
                  <c:v>0.72839999999999971</c:v>
                </c:pt>
                <c:pt idx="328">
                  <c:v>0.76719999999999988</c:v>
                </c:pt>
                <c:pt idx="329">
                  <c:v>0.78750000000000053</c:v>
                </c:pt>
                <c:pt idx="330">
                  <c:v>0.75070000000000014</c:v>
                </c:pt>
                <c:pt idx="331">
                  <c:v>0.77030000000000065</c:v>
                </c:pt>
                <c:pt idx="332">
                  <c:v>0.71579999999999977</c:v>
                </c:pt>
                <c:pt idx="333">
                  <c:v>0.80330000000000013</c:v>
                </c:pt>
                <c:pt idx="334">
                  <c:v>0.86299999999999955</c:v>
                </c:pt>
                <c:pt idx="335">
                  <c:v>0.86039999999999939</c:v>
                </c:pt>
                <c:pt idx="336">
                  <c:v>0.8490000000000002</c:v>
                </c:pt>
                <c:pt idx="337">
                  <c:v>0.86879999999999935</c:v>
                </c:pt>
                <c:pt idx="338">
                  <c:v>0.86620000000000008</c:v>
                </c:pt>
                <c:pt idx="339">
                  <c:v>0.80180000000000007</c:v>
                </c:pt>
                <c:pt idx="340">
                  <c:v>0.84230000000000071</c:v>
                </c:pt>
                <c:pt idx="341">
                  <c:v>0.85170000000000012</c:v>
                </c:pt>
                <c:pt idx="342">
                  <c:v>0.87680000000000025</c:v>
                </c:pt>
                <c:pt idx="343">
                  <c:v>0.86670000000000069</c:v>
                </c:pt>
                <c:pt idx="344">
                  <c:v>0.8454000000000006</c:v>
                </c:pt>
                <c:pt idx="345">
                  <c:v>0.81619999999999937</c:v>
                </c:pt>
                <c:pt idx="346">
                  <c:v>0.81130000000000013</c:v>
                </c:pt>
                <c:pt idx="347">
                  <c:v>0.75739999999999963</c:v>
                </c:pt>
                <c:pt idx="348">
                  <c:v>0.72020000000000017</c:v>
                </c:pt>
                <c:pt idx="349">
                  <c:v>0.73059999999999992</c:v>
                </c:pt>
                <c:pt idx="350">
                  <c:v>0.73059999999999992</c:v>
                </c:pt>
                <c:pt idx="351">
                  <c:v>0.73079999999999945</c:v>
                </c:pt>
                <c:pt idx="352">
                  <c:v>0.74019999999999975</c:v>
                </c:pt>
                <c:pt idx="353">
                  <c:v>0.70709999999999962</c:v>
                </c:pt>
                <c:pt idx="354">
                  <c:v>0.67680000000000007</c:v>
                </c:pt>
                <c:pt idx="355">
                  <c:v>0.69589999999999996</c:v>
                </c:pt>
                <c:pt idx="356">
                  <c:v>0.75619999999999976</c:v>
                </c:pt>
                <c:pt idx="357">
                  <c:v>0.80850000000000044</c:v>
                </c:pt>
                <c:pt idx="358">
                  <c:v>0.83780000000000054</c:v>
                </c:pt>
                <c:pt idx="359">
                  <c:v>0.80249999999999999</c:v>
                </c:pt>
                <c:pt idx="360">
                  <c:v>0.81849999999999934</c:v>
                </c:pt>
                <c:pt idx="361">
                  <c:v>0.82059999999999977</c:v>
                </c:pt>
                <c:pt idx="362">
                  <c:v>0.80339999999999989</c:v>
                </c:pt>
                <c:pt idx="363">
                  <c:v>0.80039999999999978</c:v>
                </c:pt>
                <c:pt idx="364">
                  <c:v>0.8030999999999997</c:v>
                </c:pt>
                <c:pt idx="365">
                  <c:v>0.8030999999999997</c:v>
                </c:pt>
                <c:pt idx="366">
                  <c:v>0.78990000000000027</c:v>
                </c:pt>
                <c:pt idx="367">
                  <c:v>0.78450000000000042</c:v>
                </c:pt>
                <c:pt idx="368">
                  <c:v>0.78640000000000043</c:v>
                </c:pt>
                <c:pt idx="369">
                  <c:v>0.76959999999999962</c:v>
                </c:pt>
                <c:pt idx="370">
                  <c:v>0.80229999999999979</c:v>
                </c:pt>
                <c:pt idx="371">
                  <c:v>0.81780000000000008</c:v>
                </c:pt>
                <c:pt idx="372">
                  <c:v>0.82779999999999987</c:v>
                </c:pt>
                <c:pt idx="373">
                  <c:v>0.81930000000000014</c:v>
                </c:pt>
                <c:pt idx="374">
                  <c:v>0.82179999999999964</c:v>
                </c:pt>
                <c:pt idx="375">
                  <c:v>0.85020000000000007</c:v>
                </c:pt>
                <c:pt idx="376">
                  <c:v>0.88209999999999944</c:v>
                </c:pt>
                <c:pt idx="377">
                  <c:v>0.89210000000000012</c:v>
                </c:pt>
                <c:pt idx="378">
                  <c:v>0.89489999999999981</c:v>
                </c:pt>
                <c:pt idx="379">
                  <c:v>0.8846999999999996</c:v>
                </c:pt>
                <c:pt idx="380">
                  <c:v>0.89590000000000014</c:v>
                </c:pt>
                <c:pt idx="381">
                  <c:v>0.89329999999999998</c:v>
                </c:pt>
                <c:pt idx="382">
                  <c:v>0.89</c:v>
                </c:pt>
                <c:pt idx="383">
                  <c:v>0.89639999999999986</c:v>
                </c:pt>
                <c:pt idx="384">
                  <c:v>0.90129999999999999</c:v>
                </c:pt>
                <c:pt idx="385">
                  <c:v>0.9106999999999994</c:v>
                </c:pt>
                <c:pt idx="386">
                  <c:v>0.91859999999999964</c:v>
                </c:pt>
                <c:pt idx="387">
                  <c:v>0.94209999999999994</c:v>
                </c:pt>
                <c:pt idx="388">
                  <c:v>0.92020000000000035</c:v>
                </c:pt>
                <c:pt idx="389">
                  <c:v>0.91190000000000015</c:v>
                </c:pt>
                <c:pt idx="390">
                  <c:v>0.61699999999999999</c:v>
                </c:pt>
                <c:pt idx="391">
                  <c:v>0.85460000000000047</c:v>
                </c:pt>
                <c:pt idx="392">
                  <c:v>0.89400000000000013</c:v>
                </c:pt>
                <c:pt idx="393">
                  <c:v>0.91199999999999992</c:v>
                </c:pt>
                <c:pt idx="394">
                  <c:v>0.87539999999999996</c:v>
                </c:pt>
                <c:pt idx="395">
                  <c:v>0.8266</c:v>
                </c:pt>
                <c:pt idx="396">
                  <c:v>0.8075</c:v>
                </c:pt>
                <c:pt idx="397">
                  <c:v>0.79429999999999978</c:v>
                </c:pt>
                <c:pt idx="398">
                  <c:v>0.79179999999999939</c:v>
                </c:pt>
                <c:pt idx="399">
                  <c:v>0.75649999999999995</c:v>
                </c:pt>
                <c:pt idx="400">
                  <c:v>0.75800000000000001</c:v>
                </c:pt>
                <c:pt idx="401">
                  <c:v>0.72700000000000031</c:v>
                </c:pt>
                <c:pt idx="402">
                  <c:v>0.74699999999999989</c:v>
                </c:pt>
                <c:pt idx="403">
                  <c:v>0.74949999999999939</c:v>
                </c:pt>
                <c:pt idx="404">
                  <c:v>0.76109999999999989</c:v>
                </c:pt>
                <c:pt idx="405">
                  <c:v>0.75829999999999931</c:v>
                </c:pt>
                <c:pt idx="406">
                  <c:v>0.76089999999999947</c:v>
                </c:pt>
                <c:pt idx="407">
                  <c:v>0.75729999999999986</c:v>
                </c:pt>
                <c:pt idx="408">
                  <c:v>0.74719999999999942</c:v>
                </c:pt>
                <c:pt idx="409">
                  <c:v>0.73399999999999999</c:v>
                </c:pt>
                <c:pt idx="410">
                  <c:v>0.73750000000000004</c:v>
                </c:pt>
                <c:pt idx="411">
                  <c:v>0.74329999999999963</c:v>
                </c:pt>
                <c:pt idx="412">
                  <c:v>0.77859999999999996</c:v>
                </c:pt>
                <c:pt idx="413">
                  <c:v>0.80079999999999973</c:v>
                </c:pt>
                <c:pt idx="414">
                  <c:v>0.79659999999999975</c:v>
                </c:pt>
                <c:pt idx="415">
                  <c:v>0.76849999999999952</c:v>
                </c:pt>
                <c:pt idx="416">
                  <c:v>0.77639999999999976</c:v>
                </c:pt>
                <c:pt idx="417">
                  <c:v>0.78420000000000023</c:v>
                </c:pt>
                <c:pt idx="418">
                  <c:v>0.76749999999999996</c:v>
                </c:pt>
                <c:pt idx="419">
                  <c:v>0.75279999999999969</c:v>
                </c:pt>
                <c:pt idx="420">
                  <c:v>0.75570000000000004</c:v>
                </c:pt>
                <c:pt idx="421">
                  <c:v>0.77259999999999973</c:v>
                </c:pt>
                <c:pt idx="422">
                  <c:v>0.76649999999999974</c:v>
                </c:pt>
                <c:pt idx="423">
                  <c:v>0.75370000000000026</c:v>
                </c:pt>
                <c:pt idx="424">
                  <c:v>0.7466999999999997</c:v>
                </c:pt>
                <c:pt idx="425">
                  <c:v>0.75669999999999948</c:v>
                </c:pt>
                <c:pt idx="426">
                  <c:v>0.75289999999999946</c:v>
                </c:pt>
                <c:pt idx="427">
                  <c:v>0.73130000000000006</c:v>
                </c:pt>
                <c:pt idx="428">
                  <c:v>0.72860000000000014</c:v>
                </c:pt>
                <c:pt idx="429">
                  <c:v>0.73270000000000035</c:v>
                </c:pt>
                <c:pt idx="430">
                  <c:v>0.73270000000000035</c:v>
                </c:pt>
                <c:pt idx="431">
                  <c:v>0.73390000000000022</c:v>
                </c:pt>
                <c:pt idx="432">
                  <c:v>0.73360000000000003</c:v>
                </c:pt>
                <c:pt idx="433">
                  <c:v>0.72330000000000005</c:v>
                </c:pt>
                <c:pt idx="434">
                  <c:v>0.6899999999999995</c:v>
                </c:pt>
                <c:pt idx="435">
                  <c:v>0.69930000000000003</c:v>
                </c:pt>
                <c:pt idx="436">
                  <c:v>0.68620000000000037</c:v>
                </c:pt>
                <c:pt idx="437">
                  <c:v>0.7040999999999995</c:v>
                </c:pt>
                <c:pt idx="438">
                  <c:v>0.69669999999999987</c:v>
                </c:pt>
                <c:pt idx="439">
                  <c:v>0.6921999999999997</c:v>
                </c:pt>
                <c:pt idx="440">
                  <c:v>0.69510000000000005</c:v>
                </c:pt>
                <c:pt idx="441">
                  <c:v>0.68170000000000019</c:v>
                </c:pt>
                <c:pt idx="442">
                  <c:v>0.67749999999999932</c:v>
                </c:pt>
                <c:pt idx="443">
                  <c:v>0.65530000000000044</c:v>
                </c:pt>
                <c:pt idx="444">
                  <c:v>0.65280000000000005</c:v>
                </c:pt>
                <c:pt idx="445">
                  <c:v>0.43770000000000042</c:v>
                </c:pt>
                <c:pt idx="446">
                  <c:v>0.21619999999999973</c:v>
                </c:pt>
                <c:pt idx="447">
                  <c:v>0.92280000000000051</c:v>
                </c:pt>
                <c:pt idx="448">
                  <c:v>1.0321000000000007</c:v>
                </c:pt>
                <c:pt idx="449">
                  <c:v>1.7157</c:v>
                </c:pt>
                <c:pt idx="450">
                  <c:v>1.9721000000000002</c:v>
                </c:pt>
                <c:pt idx="451">
                  <c:v>2.0777999999999999</c:v>
                </c:pt>
                <c:pt idx="452">
                  <c:v>1.7749999999999999</c:v>
                </c:pt>
                <c:pt idx="453">
                  <c:v>1.6528999999999998</c:v>
                </c:pt>
                <c:pt idx="454">
                  <c:v>1.5053999999999998</c:v>
                </c:pt>
                <c:pt idx="455">
                  <c:v>1.2961999999999998</c:v>
                </c:pt>
                <c:pt idx="456">
                  <c:v>1.2593999999999994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E38-8A03-A2C4F4C33920}"/>
            </c:ext>
          </c:extLst>
        </c:ser>
        <c:ser>
          <c:idx val="1"/>
          <c:order val="1"/>
          <c:tx>
            <c:strRef>
              <c:f>'График 1.1.10'!$D$3</c:f>
              <c:strCache>
                <c:ptCount val="1"/>
                <c:pt idx="0">
                  <c:v>евро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 1.1.10'!$B$4:$B$460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'График 1.1.10'!$D$4:$D$460</c:f>
              <c:numCache>
                <c:formatCode>General</c:formatCode>
                <c:ptCount val="457"/>
                <c:pt idx="0">
                  <c:v>3.6999999999999922E-2</c:v>
                </c:pt>
                <c:pt idx="1">
                  <c:v>0.12699999999999978</c:v>
                </c:pt>
                <c:pt idx="2">
                  <c:v>0.12699999999999978</c:v>
                </c:pt>
                <c:pt idx="3">
                  <c:v>0.13300000000000001</c:v>
                </c:pt>
                <c:pt idx="4">
                  <c:v>0.1431</c:v>
                </c:pt>
                <c:pt idx="5">
                  <c:v>0.15910000000000002</c:v>
                </c:pt>
                <c:pt idx="6">
                  <c:v>0.18149999999999977</c:v>
                </c:pt>
                <c:pt idx="7">
                  <c:v>0.21560000000000024</c:v>
                </c:pt>
                <c:pt idx="8">
                  <c:v>0.23780000000000001</c:v>
                </c:pt>
                <c:pt idx="9">
                  <c:v>0.24379999999999979</c:v>
                </c:pt>
                <c:pt idx="10">
                  <c:v>0.22699999999999987</c:v>
                </c:pt>
                <c:pt idx="11">
                  <c:v>0.24699999999999989</c:v>
                </c:pt>
                <c:pt idx="12">
                  <c:v>0.17779999999999996</c:v>
                </c:pt>
                <c:pt idx="13">
                  <c:v>0.18490000000000029</c:v>
                </c:pt>
                <c:pt idx="14">
                  <c:v>0.18490000000000029</c:v>
                </c:pt>
                <c:pt idx="15">
                  <c:v>0.18690000000000007</c:v>
                </c:pt>
                <c:pt idx="16">
                  <c:v>0.18780000000000019</c:v>
                </c:pt>
                <c:pt idx="17">
                  <c:v>0.18700000000000028</c:v>
                </c:pt>
                <c:pt idx="18">
                  <c:v>0.19680000000000009</c:v>
                </c:pt>
                <c:pt idx="19">
                  <c:v>0.20030000000000037</c:v>
                </c:pt>
                <c:pt idx="20">
                  <c:v>0.20630000000000015</c:v>
                </c:pt>
                <c:pt idx="21">
                  <c:v>0.20950000000000024</c:v>
                </c:pt>
                <c:pt idx="22">
                  <c:v>0.1915</c:v>
                </c:pt>
                <c:pt idx="23">
                  <c:v>0.21189999999999998</c:v>
                </c:pt>
                <c:pt idx="24">
                  <c:v>0.22909999999999986</c:v>
                </c:pt>
                <c:pt idx="25">
                  <c:v>0.22</c:v>
                </c:pt>
                <c:pt idx="26">
                  <c:v>0.23240000000000016</c:v>
                </c:pt>
                <c:pt idx="27">
                  <c:v>0.2533000000000003</c:v>
                </c:pt>
                <c:pt idx="28">
                  <c:v>0.27160000000000029</c:v>
                </c:pt>
                <c:pt idx="29">
                  <c:v>0.2669999999999999</c:v>
                </c:pt>
                <c:pt idx="30">
                  <c:v>0.25990000000000002</c:v>
                </c:pt>
                <c:pt idx="31">
                  <c:v>0.10550000000000015</c:v>
                </c:pt>
                <c:pt idx="32">
                  <c:v>0.2475</c:v>
                </c:pt>
                <c:pt idx="33">
                  <c:v>0.255</c:v>
                </c:pt>
                <c:pt idx="34">
                  <c:v>0.25760000000000005</c:v>
                </c:pt>
                <c:pt idx="35">
                  <c:v>0.26080000000000014</c:v>
                </c:pt>
                <c:pt idx="36">
                  <c:v>0.2623000000000002</c:v>
                </c:pt>
                <c:pt idx="37">
                  <c:v>0.26500000000000001</c:v>
                </c:pt>
                <c:pt idx="38">
                  <c:v>0.27160000000000029</c:v>
                </c:pt>
                <c:pt idx="39">
                  <c:v>0.27510000000000012</c:v>
                </c:pt>
                <c:pt idx="40">
                  <c:v>0.28480000000000016</c:v>
                </c:pt>
                <c:pt idx="41">
                  <c:v>0.29479999999999995</c:v>
                </c:pt>
                <c:pt idx="42">
                  <c:v>0.24980000000000002</c:v>
                </c:pt>
                <c:pt idx="43">
                  <c:v>0.2883</c:v>
                </c:pt>
                <c:pt idx="44">
                  <c:v>0.28999999999999998</c:v>
                </c:pt>
                <c:pt idx="45">
                  <c:v>0.3</c:v>
                </c:pt>
                <c:pt idx="46">
                  <c:v>0.30640000000000001</c:v>
                </c:pt>
                <c:pt idx="47">
                  <c:v>0.32</c:v>
                </c:pt>
                <c:pt idx="48">
                  <c:v>0.33910000000000018</c:v>
                </c:pt>
                <c:pt idx="49">
                  <c:v>0.36560000000000015</c:v>
                </c:pt>
                <c:pt idx="50">
                  <c:v>0.3725</c:v>
                </c:pt>
                <c:pt idx="51">
                  <c:v>0.78380000000000027</c:v>
                </c:pt>
                <c:pt idx="52">
                  <c:v>7.5000000000000178E-2</c:v>
                </c:pt>
                <c:pt idx="53">
                  <c:v>7.7500000000000124E-2</c:v>
                </c:pt>
                <c:pt idx="54">
                  <c:v>7.8300000000000036E-2</c:v>
                </c:pt>
                <c:pt idx="55">
                  <c:v>7.4000000000000288E-2</c:v>
                </c:pt>
                <c:pt idx="56">
                  <c:v>7.6300000000000257E-2</c:v>
                </c:pt>
                <c:pt idx="57">
                  <c:v>8.6500000000000021E-2</c:v>
                </c:pt>
                <c:pt idx="58">
                  <c:v>9.2799999999999994E-2</c:v>
                </c:pt>
                <c:pt idx="59">
                  <c:v>9.6799999999999997E-2</c:v>
                </c:pt>
                <c:pt idx="60">
                  <c:v>9.8300000000000054E-2</c:v>
                </c:pt>
                <c:pt idx="61">
                  <c:v>0.1</c:v>
                </c:pt>
                <c:pt idx="62">
                  <c:v>9.6799999999999997E-2</c:v>
                </c:pt>
                <c:pt idx="63">
                  <c:v>9.4599999999999795E-2</c:v>
                </c:pt>
                <c:pt idx="64">
                  <c:v>2.7400000000000091E-2</c:v>
                </c:pt>
                <c:pt idx="65">
                  <c:v>9.8399999999999821E-2</c:v>
                </c:pt>
                <c:pt idx="66">
                  <c:v>9.5800000000000107E-2</c:v>
                </c:pt>
                <c:pt idx="67">
                  <c:v>0.1030000000000002</c:v>
                </c:pt>
                <c:pt idx="68">
                  <c:v>8.7000000000000188E-2</c:v>
                </c:pt>
                <c:pt idx="69">
                  <c:v>8.7000000000000188E-2</c:v>
                </c:pt>
                <c:pt idx="70">
                  <c:v>8.7000000000000188E-2</c:v>
                </c:pt>
                <c:pt idx="71">
                  <c:v>0.12559999999999993</c:v>
                </c:pt>
                <c:pt idx="72">
                  <c:v>0.12909999999999977</c:v>
                </c:pt>
                <c:pt idx="73">
                  <c:v>0.14939999999999998</c:v>
                </c:pt>
                <c:pt idx="74">
                  <c:v>0.24060000000000015</c:v>
                </c:pt>
                <c:pt idx="75">
                  <c:v>0.28440000000000021</c:v>
                </c:pt>
                <c:pt idx="76">
                  <c:v>0.19</c:v>
                </c:pt>
                <c:pt idx="77">
                  <c:v>0.15059999999999985</c:v>
                </c:pt>
                <c:pt idx="78">
                  <c:v>0.15810000000000013</c:v>
                </c:pt>
                <c:pt idx="79">
                  <c:v>0.16060000000000008</c:v>
                </c:pt>
                <c:pt idx="80">
                  <c:v>0.16529999999999978</c:v>
                </c:pt>
                <c:pt idx="81">
                  <c:v>0.16880000000000006</c:v>
                </c:pt>
                <c:pt idx="82">
                  <c:v>0.17060000000000031</c:v>
                </c:pt>
                <c:pt idx="83">
                  <c:v>0.17499999999999999</c:v>
                </c:pt>
                <c:pt idx="84">
                  <c:v>0.18409999999999993</c:v>
                </c:pt>
                <c:pt idx="85">
                  <c:v>0.14959999999999951</c:v>
                </c:pt>
                <c:pt idx="86">
                  <c:v>0.14959999999999951</c:v>
                </c:pt>
                <c:pt idx="87">
                  <c:v>0.18409999999999993</c:v>
                </c:pt>
                <c:pt idx="88">
                  <c:v>0.19550000000000001</c:v>
                </c:pt>
                <c:pt idx="89">
                  <c:v>0.20849999999999991</c:v>
                </c:pt>
                <c:pt idx="90">
                  <c:v>0.2112999999999996</c:v>
                </c:pt>
                <c:pt idx="91">
                  <c:v>0.23539999999999983</c:v>
                </c:pt>
                <c:pt idx="92">
                  <c:v>0.34799999999999986</c:v>
                </c:pt>
                <c:pt idx="93">
                  <c:v>0.3868999999999998</c:v>
                </c:pt>
                <c:pt idx="94">
                  <c:v>0.3801000000000001</c:v>
                </c:pt>
                <c:pt idx="95">
                  <c:v>0.67229999999999945</c:v>
                </c:pt>
                <c:pt idx="96">
                  <c:v>0.23639999999999972</c:v>
                </c:pt>
                <c:pt idx="97">
                  <c:v>0.2383999999999995</c:v>
                </c:pt>
                <c:pt idx="98">
                  <c:v>0.24479999999999968</c:v>
                </c:pt>
                <c:pt idx="99">
                  <c:v>0.24709999999999965</c:v>
                </c:pt>
                <c:pt idx="100">
                  <c:v>0.25</c:v>
                </c:pt>
                <c:pt idx="101">
                  <c:v>0.25059999999999949</c:v>
                </c:pt>
                <c:pt idx="102">
                  <c:v>0.25640000000000018</c:v>
                </c:pt>
                <c:pt idx="103">
                  <c:v>0.26500000000000001</c:v>
                </c:pt>
                <c:pt idx="104">
                  <c:v>0.27</c:v>
                </c:pt>
                <c:pt idx="105">
                  <c:v>0.27989999999999959</c:v>
                </c:pt>
                <c:pt idx="106">
                  <c:v>0.28160000000000007</c:v>
                </c:pt>
                <c:pt idx="107">
                  <c:v>0.30089999999999995</c:v>
                </c:pt>
                <c:pt idx="108">
                  <c:v>0.2708999999999997</c:v>
                </c:pt>
                <c:pt idx="109">
                  <c:v>0.32359999999999989</c:v>
                </c:pt>
                <c:pt idx="110">
                  <c:v>0.36629999999999985</c:v>
                </c:pt>
                <c:pt idx="111">
                  <c:v>0.3969999999999998</c:v>
                </c:pt>
                <c:pt idx="112">
                  <c:v>0.44699999999999962</c:v>
                </c:pt>
                <c:pt idx="113">
                  <c:v>0.44440000000000035</c:v>
                </c:pt>
                <c:pt idx="114">
                  <c:v>0.31849999999999978</c:v>
                </c:pt>
                <c:pt idx="115">
                  <c:v>0.33250000000000002</c:v>
                </c:pt>
                <c:pt idx="116">
                  <c:v>0.35280000000000022</c:v>
                </c:pt>
                <c:pt idx="117">
                  <c:v>6.25E-2</c:v>
                </c:pt>
                <c:pt idx="118">
                  <c:v>6.6799999999999748E-2</c:v>
                </c:pt>
                <c:pt idx="119">
                  <c:v>7.9099999999999504E-2</c:v>
                </c:pt>
                <c:pt idx="120">
                  <c:v>7.8500000000000014E-2</c:v>
                </c:pt>
                <c:pt idx="121">
                  <c:v>8.4099999999999397E-2</c:v>
                </c:pt>
                <c:pt idx="122">
                  <c:v>9.6300000000000274E-2</c:v>
                </c:pt>
                <c:pt idx="123">
                  <c:v>9.9300000000000388E-2</c:v>
                </c:pt>
                <c:pt idx="124">
                  <c:v>0.10000000000000053</c:v>
                </c:pt>
                <c:pt idx="125">
                  <c:v>8.8000000000000078E-2</c:v>
                </c:pt>
                <c:pt idx="126">
                  <c:v>9.0199999999999392E-2</c:v>
                </c:pt>
                <c:pt idx="127">
                  <c:v>8.429999999999982E-2</c:v>
                </c:pt>
                <c:pt idx="128">
                  <c:v>9.4000000000000306E-2</c:v>
                </c:pt>
                <c:pt idx="129">
                  <c:v>3.4400000000000652E-2</c:v>
                </c:pt>
                <c:pt idx="130">
                  <c:v>0.10579999999999945</c:v>
                </c:pt>
                <c:pt idx="131">
                  <c:v>0.14029999999999987</c:v>
                </c:pt>
                <c:pt idx="132">
                  <c:v>0.17290000000000028</c:v>
                </c:pt>
                <c:pt idx="133">
                  <c:v>0.14000000000000057</c:v>
                </c:pt>
                <c:pt idx="134">
                  <c:v>0.13700000000000045</c:v>
                </c:pt>
                <c:pt idx="135">
                  <c:v>0.13900000000000023</c:v>
                </c:pt>
                <c:pt idx="136">
                  <c:v>0.12650000000000006</c:v>
                </c:pt>
                <c:pt idx="137">
                  <c:v>0.1313999999999993</c:v>
                </c:pt>
                <c:pt idx="138">
                  <c:v>0.13739999999999952</c:v>
                </c:pt>
                <c:pt idx="139">
                  <c:v>0.1454999999999993</c:v>
                </c:pt>
                <c:pt idx="140">
                  <c:v>0.14440000000000008</c:v>
                </c:pt>
                <c:pt idx="141">
                  <c:v>0.14559999999999995</c:v>
                </c:pt>
                <c:pt idx="142">
                  <c:v>0.15010000000000012</c:v>
                </c:pt>
                <c:pt idx="143">
                  <c:v>0.15579999999999927</c:v>
                </c:pt>
                <c:pt idx="144">
                  <c:v>0.15850000000000009</c:v>
                </c:pt>
                <c:pt idx="145">
                  <c:v>0.1593</c:v>
                </c:pt>
                <c:pt idx="146">
                  <c:v>0.16559999999999953</c:v>
                </c:pt>
                <c:pt idx="147">
                  <c:v>0.16929999999999978</c:v>
                </c:pt>
                <c:pt idx="148">
                  <c:v>0.17559999999999931</c:v>
                </c:pt>
                <c:pt idx="149">
                  <c:v>0.18559999999999999</c:v>
                </c:pt>
                <c:pt idx="150">
                  <c:v>0.20210000000000061</c:v>
                </c:pt>
                <c:pt idx="151">
                  <c:v>0.18</c:v>
                </c:pt>
                <c:pt idx="152">
                  <c:v>0.21809999999999974</c:v>
                </c:pt>
                <c:pt idx="153">
                  <c:v>0.24260000000000037</c:v>
                </c:pt>
                <c:pt idx="154">
                  <c:v>0.2525</c:v>
                </c:pt>
                <c:pt idx="155">
                  <c:v>0.23989999999999956</c:v>
                </c:pt>
                <c:pt idx="156">
                  <c:v>9.9099999999999966E-2</c:v>
                </c:pt>
                <c:pt idx="157">
                  <c:v>0.26210000000000022</c:v>
                </c:pt>
                <c:pt idx="158">
                  <c:v>0.1875</c:v>
                </c:pt>
                <c:pt idx="159">
                  <c:v>0.31380000000000052</c:v>
                </c:pt>
                <c:pt idx="160">
                  <c:v>0.41190000000000015</c:v>
                </c:pt>
                <c:pt idx="161">
                  <c:v>0.47130000000000027</c:v>
                </c:pt>
                <c:pt idx="162">
                  <c:v>0.51869999999999994</c:v>
                </c:pt>
                <c:pt idx="163">
                  <c:v>0.57810000000000006</c:v>
                </c:pt>
                <c:pt idx="164">
                  <c:v>0.65129999999999999</c:v>
                </c:pt>
                <c:pt idx="165">
                  <c:v>0.6463000000000001</c:v>
                </c:pt>
                <c:pt idx="166">
                  <c:v>0.64880000000000049</c:v>
                </c:pt>
                <c:pt idx="167">
                  <c:v>0.64689999999999959</c:v>
                </c:pt>
                <c:pt idx="168">
                  <c:v>0.70629999999999971</c:v>
                </c:pt>
                <c:pt idx="169">
                  <c:v>0.80500000000000005</c:v>
                </c:pt>
                <c:pt idx="170">
                  <c:v>0.91249999999999998</c:v>
                </c:pt>
                <c:pt idx="171">
                  <c:v>1.0024999999999999</c:v>
                </c:pt>
                <c:pt idx="172">
                  <c:v>0.68130000000000024</c:v>
                </c:pt>
                <c:pt idx="173">
                  <c:v>0.60630000000000006</c:v>
                </c:pt>
                <c:pt idx="174">
                  <c:v>0.45250000000000001</c:v>
                </c:pt>
                <c:pt idx="175">
                  <c:v>0.47609999999999975</c:v>
                </c:pt>
                <c:pt idx="176">
                  <c:v>0.28949999999999942</c:v>
                </c:pt>
                <c:pt idx="177">
                  <c:v>0.1745000000000001</c:v>
                </c:pt>
                <c:pt idx="178">
                  <c:v>0.71</c:v>
                </c:pt>
                <c:pt idx="179">
                  <c:v>0.93710000000000004</c:v>
                </c:pt>
                <c:pt idx="180">
                  <c:v>1.2108000000000003</c:v>
                </c:pt>
                <c:pt idx="181">
                  <c:v>0.88879999999999981</c:v>
                </c:pt>
                <c:pt idx="182">
                  <c:v>0.63079999999999981</c:v>
                </c:pt>
                <c:pt idx="183">
                  <c:v>0.77590000000000048</c:v>
                </c:pt>
                <c:pt idx="184">
                  <c:v>1.0655000000000001</c:v>
                </c:pt>
                <c:pt idx="185">
                  <c:v>1.1589000000000005</c:v>
                </c:pt>
                <c:pt idx="186">
                  <c:v>1.1139000000000006</c:v>
                </c:pt>
                <c:pt idx="187">
                  <c:v>0.6294000000000004</c:v>
                </c:pt>
                <c:pt idx="188">
                  <c:v>0.71490000000000009</c:v>
                </c:pt>
                <c:pt idx="189">
                  <c:v>0.68279999999999941</c:v>
                </c:pt>
                <c:pt idx="190">
                  <c:v>0.62040000000000006</c:v>
                </c:pt>
                <c:pt idx="191">
                  <c:v>0.5083000000000002</c:v>
                </c:pt>
                <c:pt idx="192">
                  <c:v>0.43330000000000002</c:v>
                </c:pt>
                <c:pt idx="193">
                  <c:v>0.64990000000000059</c:v>
                </c:pt>
                <c:pt idx="194">
                  <c:v>0.62490000000000023</c:v>
                </c:pt>
                <c:pt idx="195">
                  <c:v>0.92949999999999955</c:v>
                </c:pt>
                <c:pt idx="196">
                  <c:v>0.96289999999999987</c:v>
                </c:pt>
                <c:pt idx="197">
                  <c:v>0.94119999999999981</c:v>
                </c:pt>
                <c:pt idx="198">
                  <c:v>0.96269999999999989</c:v>
                </c:pt>
                <c:pt idx="199">
                  <c:v>1.0914000000000001</c:v>
                </c:pt>
                <c:pt idx="200">
                  <c:v>1.1389999999999998</c:v>
                </c:pt>
                <c:pt idx="201">
                  <c:v>0.80059999999999976</c:v>
                </c:pt>
                <c:pt idx="202">
                  <c:v>0.79649999999999954</c:v>
                </c:pt>
                <c:pt idx="203">
                  <c:v>0.9038999999999997</c:v>
                </c:pt>
                <c:pt idx="204">
                  <c:v>0.8536999999999999</c:v>
                </c:pt>
                <c:pt idx="205">
                  <c:v>0.66439999999999966</c:v>
                </c:pt>
                <c:pt idx="206">
                  <c:v>0.63759999999999994</c:v>
                </c:pt>
                <c:pt idx="207">
                  <c:v>0.61910000000000043</c:v>
                </c:pt>
                <c:pt idx="208">
                  <c:v>0.60289999999999999</c:v>
                </c:pt>
                <c:pt idx="209">
                  <c:v>0.60060000000000002</c:v>
                </c:pt>
                <c:pt idx="210">
                  <c:v>0.59389999999999965</c:v>
                </c:pt>
                <c:pt idx="211">
                  <c:v>0.58579999999999988</c:v>
                </c:pt>
                <c:pt idx="212">
                  <c:v>0.58759999999999923</c:v>
                </c:pt>
                <c:pt idx="213">
                  <c:v>0.57699999999999996</c:v>
                </c:pt>
                <c:pt idx="214">
                  <c:v>0.56639999999999979</c:v>
                </c:pt>
                <c:pt idx="215">
                  <c:v>0.56160000000000032</c:v>
                </c:pt>
                <c:pt idx="216">
                  <c:v>0.56149999999999967</c:v>
                </c:pt>
                <c:pt idx="217">
                  <c:v>0.47210000000000019</c:v>
                </c:pt>
                <c:pt idx="218">
                  <c:v>0.53169999999999984</c:v>
                </c:pt>
                <c:pt idx="219">
                  <c:v>0.5270999999999999</c:v>
                </c:pt>
                <c:pt idx="220">
                  <c:v>0.53219999999999956</c:v>
                </c:pt>
                <c:pt idx="221">
                  <c:v>0.54459999999999997</c:v>
                </c:pt>
                <c:pt idx="222">
                  <c:v>0.54209999999999958</c:v>
                </c:pt>
                <c:pt idx="223">
                  <c:v>0.54249999999999998</c:v>
                </c:pt>
                <c:pt idx="224">
                  <c:v>0.63480000000000025</c:v>
                </c:pt>
                <c:pt idx="225">
                  <c:v>0.73609999999999998</c:v>
                </c:pt>
                <c:pt idx="226">
                  <c:v>0.81810000000000027</c:v>
                </c:pt>
                <c:pt idx="227">
                  <c:v>0.53480000000000061</c:v>
                </c:pt>
                <c:pt idx="228">
                  <c:v>0.53739999999999988</c:v>
                </c:pt>
                <c:pt idx="229">
                  <c:v>0.53399999999999981</c:v>
                </c:pt>
                <c:pt idx="230">
                  <c:v>0.56179999999999986</c:v>
                </c:pt>
                <c:pt idx="231">
                  <c:v>0.5613999999999999</c:v>
                </c:pt>
                <c:pt idx="232">
                  <c:v>0.57059999999999977</c:v>
                </c:pt>
                <c:pt idx="233">
                  <c:v>0.57850000000000001</c:v>
                </c:pt>
                <c:pt idx="234">
                  <c:v>0.58950000000000014</c:v>
                </c:pt>
                <c:pt idx="235">
                  <c:v>0.63699999999999957</c:v>
                </c:pt>
                <c:pt idx="236">
                  <c:v>0.68100000000000005</c:v>
                </c:pt>
                <c:pt idx="237">
                  <c:v>0.78059999999999974</c:v>
                </c:pt>
                <c:pt idx="238">
                  <c:v>0.81309999999999993</c:v>
                </c:pt>
                <c:pt idx="239">
                  <c:v>0.77329999999999988</c:v>
                </c:pt>
                <c:pt idx="240">
                  <c:v>0.87219999999999986</c:v>
                </c:pt>
                <c:pt idx="241">
                  <c:v>0.94100000000000028</c:v>
                </c:pt>
                <c:pt idx="242">
                  <c:v>1.0808</c:v>
                </c:pt>
                <c:pt idx="243">
                  <c:v>1.1494000000000004</c:v>
                </c:pt>
                <c:pt idx="244">
                  <c:v>1.1046999999999998</c:v>
                </c:pt>
                <c:pt idx="245">
                  <c:v>1.0466999999999995</c:v>
                </c:pt>
                <c:pt idx="246">
                  <c:v>0.88889999999999958</c:v>
                </c:pt>
                <c:pt idx="247">
                  <c:v>0.90949999999999953</c:v>
                </c:pt>
                <c:pt idx="248">
                  <c:v>0.9234</c:v>
                </c:pt>
                <c:pt idx="249">
                  <c:v>1.0949000000000004</c:v>
                </c:pt>
                <c:pt idx="250">
                  <c:v>1.0349000000000004</c:v>
                </c:pt>
                <c:pt idx="251">
                  <c:v>0.9746999999999999</c:v>
                </c:pt>
                <c:pt idx="252">
                  <c:v>0.93119999999999958</c:v>
                </c:pt>
                <c:pt idx="253">
                  <c:v>0.85820000000000007</c:v>
                </c:pt>
                <c:pt idx="254">
                  <c:v>0.89429999999999987</c:v>
                </c:pt>
                <c:pt idx="255">
                  <c:v>0.91349999999999998</c:v>
                </c:pt>
                <c:pt idx="256">
                  <c:v>0.91349999999999998</c:v>
                </c:pt>
                <c:pt idx="257">
                  <c:v>0.91349999999999998</c:v>
                </c:pt>
                <c:pt idx="258">
                  <c:v>0.93359999999999976</c:v>
                </c:pt>
                <c:pt idx="259">
                  <c:v>1.0707</c:v>
                </c:pt>
                <c:pt idx="260">
                  <c:v>0.76279999999999992</c:v>
                </c:pt>
                <c:pt idx="261">
                  <c:v>0.7471000000000001</c:v>
                </c:pt>
                <c:pt idx="262">
                  <c:v>0.85609999999999964</c:v>
                </c:pt>
                <c:pt idx="263">
                  <c:v>0.71980000000000022</c:v>
                </c:pt>
                <c:pt idx="264">
                  <c:v>0.51930000000000032</c:v>
                </c:pt>
                <c:pt idx="265">
                  <c:v>0.49049999999999994</c:v>
                </c:pt>
                <c:pt idx="266">
                  <c:v>0.47970000000000024</c:v>
                </c:pt>
                <c:pt idx="267">
                  <c:v>0.41349999999999998</c:v>
                </c:pt>
                <c:pt idx="268">
                  <c:v>0.51949999999999985</c:v>
                </c:pt>
                <c:pt idx="269">
                  <c:v>0.6650999999999998</c:v>
                </c:pt>
                <c:pt idx="270">
                  <c:v>0.65400000000000036</c:v>
                </c:pt>
                <c:pt idx="271">
                  <c:v>0.42509999999999959</c:v>
                </c:pt>
                <c:pt idx="272">
                  <c:v>0.39710000000000001</c:v>
                </c:pt>
                <c:pt idx="273">
                  <c:v>0.39139999999999997</c:v>
                </c:pt>
                <c:pt idx="274">
                  <c:v>0.41950000000000021</c:v>
                </c:pt>
                <c:pt idx="275">
                  <c:v>0.34600000000000009</c:v>
                </c:pt>
                <c:pt idx="276">
                  <c:v>0.29849999999999977</c:v>
                </c:pt>
                <c:pt idx="277">
                  <c:v>0.31469999999999976</c:v>
                </c:pt>
                <c:pt idx="278">
                  <c:v>0.3835999999999995</c:v>
                </c:pt>
                <c:pt idx="279">
                  <c:v>0.36380000000000035</c:v>
                </c:pt>
                <c:pt idx="280">
                  <c:v>0.36890000000000001</c:v>
                </c:pt>
                <c:pt idx="281">
                  <c:v>0.32810000000000006</c:v>
                </c:pt>
                <c:pt idx="282">
                  <c:v>0.2425000000000006</c:v>
                </c:pt>
                <c:pt idx="283">
                  <c:v>0.19050000000000011</c:v>
                </c:pt>
                <c:pt idx="284">
                  <c:v>0.25600000000000023</c:v>
                </c:pt>
                <c:pt idx="285">
                  <c:v>0.29049999999999976</c:v>
                </c:pt>
                <c:pt idx="286">
                  <c:v>0.3429000000000002</c:v>
                </c:pt>
                <c:pt idx="287">
                  <c:v>0.33910000000000018</c:v>
                </c:pt>
                <c:pt idx="288">
                  <c:v>0.33890000000000065</c:v>
                </c:pt>
                <c:pt idx="289">
                  <c:v>0.32750000000000001</c:v>
                </c:pt>
                <c:pt idx="290">
                  <c:v>0.33719999999999972</c:v>
                </c:pt>
                <c:pt idx="291">
                  <c:v>0.23260000000000058</c:v>
                </c:pt>
                <c:pt idx="292">
                  <c:v>0.30379999999999985</c:v>
                </c:pt>
                <c:pt idx="293">
                  <c:v>0.31379999999999963</c:v>
                </c:pt>
                <c:pt idx="294">
                  <c:v>0.34759999999999991</c:v>
                </c:pt>
                <c:pt idx="295">
                  <c:v>0.34450000000000003</c:v>
                </c:pt>
                <c:pt idx="296">
                  <c:v>0.34600000000000009</c:v>
                </c:pt>
                <c:pt idx="297">
                  <c:v>0.34839999999999982</c:v>
                </c:pt>
                <c:pt idx="298">
                  <c:v>0.36</c:v>
                </c:pt>
                <c:pt idx="299">
                  <c:v>0.37009999999999987</c:v>
                </c:pt>
                <c:pt idx="300">
                  <c:v>0.37</c:v>
                </c:pt>
                <c:pt idx="301">
                  <c:v>0.37760000000000016</c:v>
                </c:pt>
                <c:pt idx="302">
                  <c:v>0.38459999999999983</c:v>
                </c:pt>
                <c:pt idx="303">
                  <c:v>0.38109999999999999</c:v>
                </c:pt>
                <c:pt idx="304">
                  <c:v>0.3470999999999993</c:v>
                </c:pt>
                <c:pt idx="305">
                  <c:v>0.37349999999999994</c:v>
                </c:pt>
                <c:pt idx="306">
                  <c:v>0.37870000000000026</c:v>
                </c:pt>
                <c:pt idx="307">
                  <c:v>0.38569999999999993</c:v>
                </c:pt>
                <c:pt idx="308">
                  <c:v>0.41099999999999959</c:v>
                </c:pt>
                <c:pt idx="309">
                  <c:v>0.4549000000000003</c:v>
                </c:pt>
                <c:pt idx="310">
                  <c:v>0.43069999999999986</c:v>
                </c:pt>
                <c:pt idx="311">
                  <c:v>0.36660000000000004</c:v>
                </c:pt>
                <c:pt idx="312">
                  <c:v>0.56310000000000038</c:v>
                </c:pt>
                <c:pt idx="313">
                  <c:v>0.57469999999999999</c:v>
                </c:pt>
                <c:pt idx="314">
                  <c:v>0.59149999999999991</c:v>
                </c:pt>
                <c:pt idx="315">
                  <c:v>0.61209999999999987</c:v>
                </c:pt>
                <c:pt idx="316">
                  <c:v>0.57580000000000009</c:v>
                </c:pt>
                <c:pt idx="317">
                  <c:v>0.48200000000000021</c:v>
                </c:pt>
                <c:pt idx="318">
                  <c:v>0.54699999999999971</c:v>
                </c:pt>
                <c:pt idx="319">
                  <c:v>0.54699999999999971</c:v>
                </c:pt>
                <c:pt idx="320">
                  <c:v>0.54699999999999971</c:v>
                </c:pt>
                <c:pt idx="321">
                  <c:v>0.51080000000000059</c:v>
                </c:pt>
                <c:pt idx="322">
                  <c:v>0.53359999999999985</c:v>
                </c:pt>
                <c:pt idx="323">
                  <c:v>0.60630000000000006</c:v>
                </c:pt>
                <c:pt idx="324">
                  <c:v>0.67</c:v>
                </c:pt>
                <c:pt idx="325">
                  <c:v>0.56850000000000023</c:v>
                </c:pt>
                <c:pt idx="326">
                  <c:v>0.70869999999999944</c:v>
                </c:pt>
                <c:pt idx="327">
                  <c:v>0.70499999999999996</c:v>
                </c:pt>
                <c:pt idx="328">
                  <c:v>0.73649999999999949</c:v>
                </c:pt>
                <c:pt idx="329">
                  <c:v>0.80299999999999994</c:v>
                </c:pt>
                <c:pt idx="330">
                  <c:v>0.83080000000000043</c:v>
                </c:pt>
                <c:pt idx="331">
                  <c:v>0.84690000000000021</c:v>
                </c:pt>
                <c:pt idx="332">
                  <c:v>0.72080000000000055</c:v>
                </c:pt>
                <c:pt idx="333">
                  <c:v>0.7298</c:v>
                </c:pt>
                <c:pt idx="334">
                  <c:v>0.77449999999999974</c:v>
                </c:pt>
                <c:pt idx="335">
                  <c:v>0.76640000000000041</c:v>
                </c:pt>
                <c:pt idx="336">
                  <c:v>0.97830000000000039</c:v>
                </c:pt>
                <c:pt idx="337">
                  <c:v>0.77</c:v>
                </c:pt>
                <c:pt idx="338">
                  <c:v>0.79100000000000037</c:v>
                </c:pt>
                <c:pt idx="339">
                  <c:v>0.87090000000000023</c:v>
                </c:pt>
                <c:pt idx="340">
                  <c:v>0.92740000000000045</c:v>
                </c:pt>
                <c:pt idx="341">
                  <c:v>0.93110000000000026</c:v>
                </c:pt>
                <c:pt idx="342">
                  <c:v>0.85180000000000033</c:v>
                </c:pt>
                <c:pt idx="343">
                  <c:v>0.80679999999999996</c:v>
                </c:pt>
                <c:pt idx="344">
                  <c:v>0.78960000000000008</c:v>
                </c:pt>
                <c:pt idx="345">
                  <c:v>0.7759999999999998</c:v>
                </c:pt>
                <c:pt idx="346">
                  <c:v>0.76500000000000057</c:v>
                </c:pt>
                <c:pt idx="347">
                  <c:v>0.64559999999999995</c:v>
                </c:pt>
                <c:pt idx="348">
                  <c:v>0.64369999999999994</c:v>
                </c:pt>
                <c:pt idx="349">
                  <c:v>0.77430000000000021</c:v>
                </c:pt>
                <c:pt idx="350">
                  <c:v>0.79249999999999998</c:v>
                </c:pt>
                <c:pt idx="351">
                  <c:v>0.79359999999999964</c:v>
                </c:pt>
                <c:pt idx="352">
                  <c:v>0.80569999999999986</c:v>
                </c:pt>
                <c:pt idx="353">
                  <c:v>0.87410000000000032</c:v>
                </c:pt>
                <c:pt idx="354">
                  <c:v>1.0606999999999998</c:v>
                </c:pt>
                <c:pt idx="355">
                  <c:v>1.1225000000000001</c:v>
                </c:pt>
                <c:pt idx="356">
                  <c:v>0.8479000000000001</c:v>
                </c:pt>
                <c:pt idx="357">
                  <c:v>0.82030000000000047</c:v>
                </c:pt>
                <c:pt idx="358">
                  <c:v>0.83750000000000002</c:v>
                </c:pt>
                <c:pt idx="359">
                  <c:v>0.85600000000000032</c:v>
                </c:pt>
                <c:pt idx="360">
                  <c:v>0.86349999999999971</c:v>
                </c:pt>
                <c:pt idx="361">
                  <c:v>0.8716999999999997</c:v>
                </c:pt>
                <c:pt idx="362">
                  <c:v>0.8666999999999998</c:v>
                </c:pt>
                <c:pt idx="363">
                  <c:v>0.85900000000000043</c:v>
                </c:pt>
                <c:pt idx="364">
                  <c:v>0.83159999999999989</c:v>
                </c:pt>
                <c:pt idx="365">
                  <c:v>0.81200000000000028</c:v>
                </c:pt>
                <c:pt idx="366">
                  <c:v>0.79549999999999965</c:v>
                </c:pt>
                <c:pt idx="367">
                  <c:v>0.78030000000000044</c:v>
                </c:pt>
                <c:pt idx="368">
                  <c:v>0.74929999999999986</c:v>
                </c:pt>
                <c:pt idx="369">
                  <c:v>0.74230000000000018</c:v>
                </c:pt>
                <c:pt idx="370">
                  <c:v>0.82010000000000005</c:v>
                </c:pt>
                <c:pt idx="371">
                  <c:v>0.82580000000000009</c:v>
                </c:pt>
                <c:pt idx="372">
                  <c:v>0.8609</c:v>
                </c:pt>
                <c:pt idx="373">
                  <c:v>0.88439999999999985</c:v>
                </c:pt>
                <c:pt idx="374">
                  <c:v>0.99699999999999989</c:v>
                </c:pt>
                <c:pt idx="375">
                  <c:v>0.98619999999999974</c:v>
                </c:pt>
                <c:pt idx="376">
                  <c:v>0.78039999999999932</c:v>
                </c:pt>
                <c:pt idx="377">
                  <c:v>0.91500000000000004</c:v>
                </c:pt>
                <c:pt idx="378">
                  <c:v>0.91900000000000048</c:v>
                </c:pt>
                <c:pt idx="379">
                  <c:v>0.93489999999999984</c:v>
                </c:pt>
                <c:pt idx="380">
                  <c:v>0.93109999999999982</c:v>
                </c:pt>
                <c:pt idx="381">
                  <c:v>0.93679999999999986</c:v>
                </c:pt>
                <c:pt idx="382">
                  <c:v>0.9421999999999997</c:v>
                </c:pt>
                <c:pt idx="383">
                  <c:v>0.95639999999999947</c:v>
                </c:pt>
                <c:pt idx="384">
                  <c:v>0.96890000000000009</c:v>
                </c:pt>
                <c:pt idx="385">
                  <c:v>0.95859999999999967</c:v>
                </c:pt>
                <c:pt idx="386">
                  <c:v>0.96449999999999969</c:v>
                </c:pt>
                <c:pt idx="387">
                  <c:v>0.99800000000000022</c:v>
                </c:pt>
                <c:pt idx="388">
                  <c:v>1.0623999999999998</c:v>
                </c:pt>
                <c:pt idx="389">
                  <c:v>1.2428000000000003</c:v>
                </c:pt>
                <c:pt idx="390">
                  <c:v>0.68440000000000012</c:v>
                </c:pt>
                <c:pt idx="391">
                  <c:v>1.0383999999999998</c:v>
                </c:pt>
                <c:pt idx="392">
                  <c:v>1.0293999999999999</c:v>
                </c:pt>
                <c:pt idx="393">
                  <c:v>1.0250999999999997</c:v>
                </c:pt>
                <c:pt idx="394">
                  <c:v>1.0159000000000002</c:v>
                </c:pt>
                <c:pt idx="395">
                  <c:v>1.0413999999999999</c:v>
                </c:pt>
                <c:pt idx="396">
                  <c:v>1.1661000000000001</c:v>
                </c:pt>
                <c:pt idx="397">
                  <c:v>0.6756000000000002</c:v>
                </c:pt>
                <c:pt idx="398">
                  <c:v>0.67689999999999984</c:v>
                </c:pt>
                <c:pt idx="399">
                  <c:v>0.6863999999999999</c:v>
                </c:pt>
                <c:pt idx="400">
                  <c:v>0.68049999999999944</c:v>
                </c:pt>
                <c:pt idx="401">
                  <c:v>0.68109999999999982</c:v>
                </c:pt>
                <c:pt idx="402">
                  <c:v>0.66809999999999992</c:v>
                </c:pt>
                <c:pt idx="403">
                  <c:v>0.67609999999999992</c:v>
                </c:pt>
                <c:pt idx="404">
                  <c:v>0.67210000000000036</c:v>
                </c:pt>
                <c:pt idx="405">
                  <c:v>0.66959999999999997</c:v>
                </c:pt>
                <c:pt idx="406">
                  <c:v>0.66199999999999992</c:v>
                </c:pt>
                <c:pt idx="407">
                  <c:v>0.66339999999999932</c:v>
                </c:pt>
                <c:pt idx="408">
                  <c:v>0.66239999999999988</c:v>
                </c:pt>
                <c:pt idx="409">
                  <c:v>0.67110000000000003</c:v>
                </c:pt>
                <c:pt idx="410">
                  <c:v>0.66300000000000026</c:v>
                </c:pt>
                <c:pt idx="411">
                  <c:v>0.6734</c:v>
                </c:pt>
                <c:pt idx="412">
                  <c:v>0.66460000000000008</c:v>
                </c:pt>
                <c:pt idx="413">
                  <c:v>0.58150000000000013</c:v>
                </c:pt>
                <c:pt idx="414">
                  <c:v>0.67410000000000014</c:v>
                </c:pt>
                <c:pt idx="415">
                  <c:v>0.66500000000000004</c:v>
                </c:pt>
                <c:pt idx="416">
                  <c:v>0.65789999999999971</c:v>
                </c:pt>
                <c:pt idx="417">
                  <c:v>0.65140000000000065</c:v>
                </c:pt>
                <c:pt idx="418">
                  <c:v>0.64780000000000015</c:v>
                </c:pt>
                <c:pt idx="419">
                  <c:v>0.66560000000000041</c:v>
                </c:pt>
                <c:pt idx="420">
                  <c:v>0.66439999999999966</c:v>
                </c:pt>
                <c:pt idx="421">
                  <c:v>0.63890000000000047</c:v>
                </c:pt>
                <c:pt idx="422">
                  <c:v>0.65510000000000002</c:v>
                </c:pt>
                <c:pt idx="423">
                  <c:v>0.64719999999999978</c:v>
                </c:pt>
                <c:pt idx="424">
                  <c:v>0.66610000000000014</c:v>
                </c:pt>
                <c:pt idx="425">
                  <c:v>0.65420000000000034</c:v>
                </c:pt>
                <c:pt idx="426">
                  <c:v>0.67189999999999994</c:v>
                </c:pt>
                <c:pt idx="427">
                  <c:v>0.67859999999999943</c:v>
                </c:pt>
                <c:pt idx="428">
                  <c:v>0.6789000000000005</c:v>
                </c:pt>
                <c:pt idx="429">
                  <c:v>0.67790000000000017</c:v>
                </c:pt>
                <c:pt idx="430">
                  <c:v>0.67159999999999975</c:v>
                </c:pt>
                <c:pt idx="431">
                  <c:v>0.66849999999999987</c:v>
                </c:pt>
                <c:pt idx="432">
                  <c:v>0.66199999999999992</c:v>
                </c:pt>
                <c:pt idx="433">
                  <c:v>0.65839999999999943</c:v>
                </c:pt>
                <c:pt idx="434">
                  <c:v>0.60439999999999916</c:v>
                </c:pt>
                <c:pt idx="435">
                  <c:v>0.65839999999999943</c:v>
                </c:pt>
                <c:pt idx="436">
                  <c:v>0.65190000000000037</c:v>
                </c:pt>
                <c:pt idx="437">
                  <c:v>0.64510000000000023</c:v>
                </c:pt>
                <c:pt idx="438">
                  <c:v>0.64719999999999978</c:v>
                </c:pt>
                <c:pt idx="439">
                  <c:v>0.64599999999999991</c:v>
                </c:pt>
                <c:pt idx="440">
                  <c:v>0.65500000000000003</c:v>
                </c:pt>
                <c:pt idx="441">
                  <c:v>1.0390000000000001</c:v>
                </c:pt>
                <c:pt idx="442">
                  <c:v>0.65010000000000012</c:v>
                </c:pt>
                <c:pt idx="443">
                  <c:v>0.64839999999999964</c:v>
                </c:pt>
                <c:pt idx="444">
                  <c:v>0.65390000000000015</c:v>
                </c:pt>
                <c:pt idx="445">
                  <c:v>0.50060000000000038</c:v>
                </c:pt>
                <c:pt idx="446">
                  <c:v>0.75019999999999953</c:v>
                </c:pt>
                <c:pt idx="447">
                  <c:v>0.55269999999999975</c:v>
                </c:pt>
                <c:pt idx="448">
                  <c:v>0.62100000000000044</c:v>
                </c:pt>
                <c:pt idx="449">
                  <c:v>0.62579999999999991</c:v>
                </c:pt>
                <c:pt idx="450">
                  <c:v>0.64500000000000002</c:v>
                </c:pt>
                <c:pt idx="451">
                  <c:v>0.58349999999999991</c:v>
                </c:pt>
                <c:pt idx="452">
                  <c:v>0.80550000000000033</c:v>
                </c:pt>
                <c:pt idx="453">
                  <c:v>0.82629999999999981</c:v>
                </c:pt>
                <c:pt idx="454">
                  <c:v>1.1107000000000005</c:v>
                </c:pt>
                <c:pt idx="455">
                  <c:v>1.3005</c:v>
                </c:pt>
                <c:pt idx="456">
                  <c:v>1.1006999999999998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D-4E38-8A03-A2C4F4C33920}"/>
            </c:ext>
          </c:extLst>
        </c:ser>
        <c:ser>
          <c:idx val="2"/>
          <c:order val="2"/>
          <c:tx>
            <c:strRef>
              <c:f>'График 1.1.10'!$E$3</c:f>
              <c:strCache>
                <c:ptCount val="1"/>
                <c:pt idx="0">
                  <c:v>доллар США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1.1.10'!$B$4:$B$460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'График 1.1.10'!$E$4:$E$460</c:f>
              <c:numCache>
                <c:formatCode>General</c:formatCode>
                <c:ptCount val="457"/>
                <c:pt idx="0">
                  <c:v>8.1500000000000128E-2</c:v>
                </c:pt>
                <c:pt idx="1">
                  <c:v>8.7000000000000632E-2</c:v>
                </c:pt>
                <c:pt idx="2">
                  <c:v>8.2000000000000739E-2</c:v>
                </c:pt>
                <c:pt idx="3">
                  <c:v>8.5000000000000006E-2</c:v>
                </c:pt>
                <c:pt idx="4">
                  <c:v>8.6500000000000021E-2</c:v>
                </c:pt>
                <c:pt idx="5">
                  <c:v>8.2000000000000739E-2</c:v>
                </c:pt>
                <c:pt idx="6">
                  <c:v>8.6000000000000298E-2</c:v>
                </c:pt>
                <c:pt idx="7">
                  <c:v>8.4500000000000242E-2</c:v>
                </c:pt>
                <c:pt idx="8">
                  <c:v>8.2500000000000462E-2</c:v>
                </c:pt>
                <c:pt idx="9">
                  <c:v>8.4500000000000242E-2</c:v>
                </c:pt>
                <c:pt idx="10">
                  <c:v>8.4799999999999542E-2</c:v>
                </c:pt>
                <c:pt idx="11">
                  <c:v>7.6999999999999957E-2</c:v>
                </c:pt>
                <c:pt idx="12">
                  <c:v>7.8500000000000014E-2</c:v>
                </c:pt>
                <c:pt idx="13">
                  <c:v>7.9000000000000625E-2</c:v>
                </c:pt>
                <c:pt idx="14">
                  <c:v>8.0000000000000071E-2</c:v>
                </c:pt>
                <c:pt idx="15">
                  <c:v>8.0500000000000682E-2</c:v>
                </c:pt>
                <c:pt idx="16">
                  <c:v>7.8500000000000014E-2</c:v>
                </c:pt>
                <c:pt idx="17">
                  <c:v>8.2000000000000739E-2</c:v>
                </c:pt>
                <c:pt idx="18">
                  <c:v>8.0000000000000071E-2</c:v>
                </c:pt>
                <c:pt idx="19">
                  <c:v>7.8500000000000014E-2</c:v>
                </c:pt>
                <c:pt idx="20">
                  <c:v>8.0000000000000071E-2</c:v>
                </c:pt>
                <c:pt idx="21">
                  <c:v>8.0000000000000071E-2</c:v>
                </c:pt>
                <c:pt idx="22">
                  <c:v>8.0000000000000071E-2</c:v>
                </c:pt>
                <c:pt idx="23">
                  <c:v>7.5000000000000178E-2</c:v>
                </c:pt>
                <c:pt idx="24">
                  <c:v>7.5000000000000178E-2</c:v>
                </c:pt>
                <c:pt idx="25">
                  <c:v>7.6999999999999957E-2</c:v>
                </c:pt>
                <c:pt idx="26">
                  <c:v>7.6999999999999957E-2</c:v>
                </c:pt>
                <c:pt idx="27">
                  <c:v>7.6999999999999957E-2</c:v>
                </c:pt>
                <c:pt idx="28">
                  <c:v>7.6999999999999957E-2</c:v>
                </c:pt>
                <c:pt idx="29">
                  <c:v>7.6999999999999957E-2</c:v>
                </c:pt>
                <c:pt idx="30">
                  <c:v>7.4000000000000732E-2</c:v>
                </c:pt>
                <c:pt idx="31">
                  <c:v>7.7500000000000568E-2</c:v>
                </c:pt>
                <c:pt idx="32">
                  <c:v>7.7500000000000568E-2</c:v>
                </c:pt>
                <c:pt idx="33">
                  <c:v>7.5499999999999901E-2</c:v>
                </c:pt>
                <c:pt idx="34">
                  <c:v>7.6500000000000234E-2</c:v>
                </c:pt>
                <c:pt idx="35">
                  <c:v>7.6500000000000234E-2</c:v>
                </c:pt>
                <c:pt idx="36">
                  <c:v>7.6999999999999957E-2</c:v>
                </c:pt>
                <c:pt idx="37">
                  <c:v>7.4500000000000455E-2</c:v>
                </c:pt>
                <c:pt idx="38">
                  <c:v>7.6500000000000234E-2</c:v>
                </c:pt>
                <c:pt idx="39">
                  <c:v>7.6500000000000234E-2</c:v>
                </c:pt>
                <c:pt idx="40">
                  <c:v>7.6999999999999957E-2</c:v>
                </c:pt>
                <c:pt idx="41">
                  <c:v>0.11300000000000043</c:v>
                </c:pt>
                <c:pt idx="42">
                  <c:v>8.2099999999999618E-2</c:v>
                </c:pt>
                <c:pt idx="43">
                  <c:v>9.1499999999999915E-2</c:v>
                </c:pt>
                <c:pt idx="44">
                  <c:v>8.8300000000000267E-2</c:v>
                </c:pt>
                <c:pt idx="45">
                  <c:v>8.1999999999999851E-2</c:v>
                </c:pt>
                <c:pt idx="46">
                  <c:v>8.1999999999999851E-2</c:v>
                </c:pt>
                <c:pt idx="47">
                  <c:v>7.6999999999999957E-2</c:v>
                </c:pt>
                <c:pt idx="48">
                  <c:v>7.8500000000000014E-2</c:v>
                </c:pt>
                <c:pt idx="49">
                  <c:v>6.4999999999999503E-2</c:v>
                </c:pt>
                <c:pt idx="50">
                  <c:v>8.0000000000000071E-2</c:v>
                </c:pt>
                <c:pt idx="51">
                  <c:v>8.9900000000000091E-2</c:v>
                </c:pt>
                <c:pt idx="52">
                  <c:v>8.2499999999999574E-2</c:v>
                </c:pt>
                <c:pt idx="53">
                  <c:v>8.0499999999999794E-2</c:v>
                </c:pt>
                <c:pt idx="54">
                  <c:v>8.4499999999999353E-2</c:v>
                </c:pt>
                <c:pt idx="55">
                  <c:v>7.749999999999968E-2</c:v>
                </c:pt>
                <c:pt idx="56">
                  <c:v>7.4499999999999567E-2</c:v>
                </c:pt>
                <c:pt idx="57">
                  <c:v>7.6999999999999957E-2</c:v>
                </c:pt>
                <c:pt idx="58">
                  <c:v>7.949999999999946E-2</c:v>
                </c:pt>
                <c:pt idx="59">
                  <c:v>7.2899999999999743E-2</c:v>
                </c:pt>
                <c:pt idx="60">
                  <c:v>7.5499999999999901E-2</c:v>
                </c:pt>
                <c:pt idx="61">
                  <c:v>7.6999999999999957E-2</c:v>
                </c:pt>
                <c:pt idx="62">
                  <c:v>7.2000000000000064E-2</c:v>
                </c:pt>
                <c:pt idx="63">
                  <c:v>8.4400000000000475E-2</c:v>
                </c:pt>
                <c:pt idx="64">
                  <c:v>7.4999999999999289E-2</c:v>
                </c:pt>
                <c:pt idx="65">
                  <c:v>8.0499999999999794E-2</c:v>
                </c:pt>
                <c:pt idx="66">
                  <c:v>7.6999999999999957E-2</c:v>
                </c:pt>
                <c:pt idx="67">
                  <c:v>8.0000000000000071E-2</c:v>
                </c:pt>
                <c:pt idx="68">
                  <c:v>7.6999999999999957E-2</c:v>
                </c:pt>
                <c:pt idx="69">
                  <c:v>7.2499999999999787E-2</c:v>
                </c:pt>
                <c:pt idx="70">
                  <c:v>7.2000000000000064E-2</c:v>
                </c:pt>
                <c:pt idx="71">
                  <c:v>7.7500000000000568E-2</c:v>
                </c:pt>
                <c:pt idx="72">
                  <c:v>8.0000000000000071E-2</c:v>
                </c:pt>
                <c:pt idx="73">
                  <c:v>7.7099999999999724E-2</c:v>
                </c:pt>
                <c:pt idx="74">
                  <c:v>7.4900000000000411E-2</c:v>
                </c:pt>
                <c:pt idx="75">
                  <c:v>8.0799999999999983E-2</c:v>
                </c:pt>
                <c:pt idx="76">
                  <c:v>8.1900000000000084E-2</c:v>
                </c:pt>
                <c:pt idx="77">
                  <c:v>8.8100000000000733E-2</c:v>
                </c:pt>
                <c:pt idx="78">
                  <c:v>8.5000000000000853E-2</c:v>
                </c:pt>
                <c:pt idx="79">
                  <c:v>7.7000000000000846E-2</c:v>
                </c:pt>
                <c:pt idx="80">
                  <c:v>8.5000000000000853E-2</c:v>
                </c:pt>
                <c:pt idx="81">
                  <c:v>8.4500000000000242E-2</c:v>
                </c:pt>
                <c:pt idx="82">
                  <c:v>8.1500000000000128E-2</c:v>
                </c:pt>
                <c:pt idx="83">
                  <c:v>8.0000000000000071E-2</c:v>
                </c:pt>
                <c:pt idx="84">
                  <c:v>8.1299999999999706E-2</c:v>
                </c:pt>
                <c:pt idx="85">
                  <c:v>7.8500000000000014E-2</c:v>
                </c:pt>
                <c:pt idx="86">
                  <c:v>8.0000000000000071E-2</c:v>
                </c:pt>
                <c:pt idx="87">
                  <c:v>7.9500000000000348E-2</c:v>
                </c:pt>
                <c:pt idx="88">
                  <c:v>8.2600000000000229E-2</c:v>
                </c:pt>
                <c:pt idx="89">
                  <c:v>7.8600000000000669E-2</c:v>
                </c:pt>
                <c:pt idx="90">
                  <c:v>8.1599999999999895E-2</c:v>
                </c:pt>
                <c:pt idx="91">
                  <c:v>8.1900000000000084E-2</c:v>
                </c:pt>
                <c:pt idx="92">
                  <c:v>7.3499999999999233E-2</c:v>
                </c:pt>
                <c:pt idx="93">
                  <c:v>8.6000000000000298E-2</c:v>
                </c:pt>
                <c:pt idx="94">
                  <c:v>7.5499999999999901E-2</c:v>
                </c:pt>
                <c:pt idx="95">
                  <c:v>7.9500000000000348E-2</c:v>
                </c:pt>
                <c:pt idx="96">
                  <c:v>7.9500000000000348E-2</c:v>
                </c:pt>
                <c:pt idx="97">
                  <c:v>7.9500000000000348E-2</c:v>
                </c:pt>
                <c:pt idx="98">
                  <c:v>8.2000000000000739E-2</c:v>
                </c:pt>
                <c:pt idx="99">
                  <c:v>7.8500000000000014E-2</c:v>
                </c:pt>
                <c:pt idx="100">
                  <c:v>8.0500000000000682E-2</c:v>
                </c:pt>
                <c:pt idx="101">
                  <c:v>8.2000000000000739E-2</c:v>
                </c:pt>
                <c:pt idx="102">
                  <c:v>7.6999999999999957E-2</c:v>
                </c:pt>
                <c:pt idx="103">
                  <c:v>7.5499999999999901E-2</c:v>
                </c:pt>
                <c:pt idx="104">
                  <c:v>8.3499999999999908E-2</c:v>
                </c:pt>
                <c:pt idx="105">
                  <c:v>7.8000000000000291E-2</c:v>
                </c:pt>
                <c:pt idx="106">
                  <c:v>7.5000000000000178E-2</c:v>
                </c:pt>
                <c:pt idx="107">
                  <c:v>7.6999999999999957E-2</c:v>
                </c:pt>
                <c:pt idx="108">
                  <c:v>7.6999999999999957E-2</c:v>
                </c:pt>
                <c:pt idx="109">
                  <c:v>7.6999999999999957E-2</c:v>
                </c:pt>
                <c:pt idx="110">
                  <c:v>7.6999999999999957E-2</c:v>
                </c:pt>
                <c:pt idx="111">
                  <c:v>7.6999999999999957E-2</c:v>
                </c:pt>
                <c:pt idx="112">
                  <c:v>8.0000000000000071E-2</c:v>
                </c:pt>
                <c:pt idx="113">
                  <c:v>8.0000000000000071E-2</c:v>
                </c:pt>
                <c:pt idx="114">
                  <c:v>8.0000000000000071E-2</c:v>
                </c:pt>
                <c:pt idx="115">
                  <c:v>7.5499999999999901E-2</c:v>
                </c:pt>
                <c:pt idx="116">
                  <c:v>7.6500000000000234E-2</c:v>
                </c:pt>
                <c:pt idx="117">
                  <c:v>6.8500000000000227E-2</c:v>
                </c:pt>
                <c:pt idx="118">
                  <c:v>7.4500000000000455E-2</c:v>
                </c:pt>
                <c:pt idx="119">
                  <c:v>7.5000000000000178E-2</c:v>
                </c:pt>
                <c:pt idx="120">
                  <c:v>7.6500000000000234E-2</c:v>
                </c:pt>
                <c:pt idx="121">
                  <c:v>7.6500000000000234E-2</c:v>
                </c:pt>
                <c:pt idx="122">
                  <c:v>7.6500000000000234E-2</c:v>
                </c:pt>
                <c:pt idx="123">
                  <c:v>7.7500000000000568E-2</c:v>
                </c:pt>
                <c:pt idx="124">
                  <c:v>8.5000000000000006E-2</c:v>
                </c:pt>
                <c:pt idx="125">
                  <c:v>9.0000000000000746E-2</c:v>
                </c:pt>
                <c:pt idx="126">
                  <c:v>8.0000000000000071E-2</c:v>
                </c:pt>
                <c:pt idx="127">
                  <c:v>8.5000000000000006E-2</c:v>
                </c:pt>
                <c:pt idx="128">
                  <c:v>7.6500000000000234E-2</c:v>
                </c:pt>
                <c:pt idx="129">
                  <c:v>8.0000000000000071E-2</c:v>
                </c:pt>
                <c:pt idx="130">
                  <c:v>8.6500000000000021E-2</c:v>
                </c:pt>
                <c:pt idx="131">
                  <c:v>8.3499999999999908E-2</c:v>
                </c:pt>
                <c:pt idx="132">
                  <c:v>8.3499999999999908E-2</c:v>
                </c:pt>
                <c:pt idx="133">
                  <c:v>7.6999999999999957E-2</c:v>
                </c:pt>
                <c:pt idx="134">
                  <c:v>8.0500000000000682E-2</c:v>
                </c:pt>
                <c:pt idx="135">
                  <c:v>8.3499999999999908E-2</c:v>
                </c:pt>
                <c:pt idx="136">
                  <c:v>8.7500000000000355E-2</c:v>
                </c:pt>
                <c:pt idx="137">
                  <c:v>7.6999999999999957E-2</c:v>
                </c:pt>
                <c:pt idx="138">
                  <c:v>8.2000000000000739E-2</c:v>
                </c:pt>
                <c:pt idx="139">
                  <c:v>8.4500000000000242E-2</c:v>
                </c:pt>
                <c:pt idx="140">
                  <c:v>8.2000000000000739E-2</c:v>
                </c:pt>
                <c:pt idx="141">
                  <c:v>8.2000000000000739E-2</c:v>
                </c:pt>
                <c:pt idx="142">
                  <c:v>8.0000000000000071E-2</c:v>
                </c:pt>
                <c:pt idx="143">
                  <c:v>8.0000000000000071E-2</c:v>
                </c:pt>
                <c:pt idx="144">
                  <c:v>9.2500000000000249E-2</c:v>
                </c:pt>
                <c:pt idx="145">
                  <c:v>8.5000000000000006E-2</c:v>
                </c:pt>
                <c:pt idx="146">
                  <c:v>8.2000000000000739E-2</c:v>
                </c:pt>
                <c:pt idx="147">
                  <c:v>8.2000000000000739E-2</c:v>
                </c:pt>
                <c:pt idx="148">
                  <c:v>0.12900000000000045</c:v>
                </c:pt>
                <c:pt idx="149">
                  <c:v>0.13850000000000051</c:v>
                </c:pt>
                <c:pt idx="150">
                  <c:v>0.10829999999999984</c:v>
                </c:pt>
                <c:pt idx="151">
                  <c:v>0.11920000000000019</c:v>
                </c:pt>
                <c:pt idx="152">
                  <c:v>0.1225</c:v>
                </c:pt>
                <c:pt idx="153">
                  <c:v>0.12349999999999994</c:v>
                </c:pt>
                <c:pt idx="154">
                  <c:v>0.185</c:v>
                </c:pt>
                <c:pt idx="155">
                  <c:v>0.14529999999999976</c:v>
                </c:pt>
                <c:pt idx="156">
                  <c:v>0.1175000000000006</c:v>
                </c:pt>
                <c:pt idx="157">
                  <c:v>0.13399999999999945</c:v>
                </c:pt>
                <c:pt idx="158">
                  <c:v>0.39949999999999974</c:v>
                </c:pt>
                <c:pt idx="159">
                  <c:v>0.48300000000000054</c:v>
                </c:pt>
                <c:pt idx="160">
                  <c:v>0.46649999999999991</c:v>
                </c:pt>
                <c:pt idx="161">
                  <c:v>0.495</c:v>
                </c:pt>
                <c:pt idx="162">
                  <c:v>0.59249999999999936</c:v>
                </c:pt>
                <c:pt idx="163">
                  <c:v>0.60199999999999942</c:v>
                </c:pt>
                <c:pt idx="164">
                  <c:v>0.59700000000000042</c:v>
                </c:pt>
                <c:pt idx="165">
                  <c:v>0.66300000000000026</c:v>
                </c:pt>
                <c:pt idx="166">
                  <c:v>0.68589999999999929</c:v>
                </c:pt>
                <c:pt idx="167">
                  <c:v>0.5838000000000001</c:v>
                </c:pt>
                <c:pt idx="168">
                  <c:v>0.58099999999999952</c:v>
                </c:pt>
                <c:pt idx="169">
                  <c:v>0.58159999999999989</c:v>
                </c:pt>
                <c:pt idx="170">
                  <c:v>0.56960000000000033</c:v>
                </c:pt>
                <c:pt idx="171">
                  <c:v>0.60550000000000015</c:v>
                </c:pt>
                <c:pt idx="172">
                  <c:v>0.63030000000000008</c:v>
                </c:pt>
                <c:pt idx="173">
                  <c:v>0.73449999999999971</c:v>
                </c:pt>
                <c:pt idx="174">
                  <c:v>0.7347999999999999</c:v>
                </c:pt>
                <c:pt idx="175">
                  <c:v>0.78730000000000011</c:v>
                </c:pt>
                <c:pt idx="176">
                  <c:v>0.86460000000000026</c:v>
                </c:pt>
                <c:pt idx="177">
                  <c:v>0.9139999999999997</c:v>
                </c:pt>
                <c:pt idx="178">
                  <c:v>0.87679999999999936</c:v>
                </c:pt>
                <c:pt idx="179">
                  <c:v>0.94899999999999984</c:v>
                </c:pt>
                <c:pt idx="180">
                  <c:v>0.87480000000000047</c:v>
                </c:pt>
                <c:pt idx="181">
                  <c:v>0.93810000000000038</c:v>
                </c:pt>
                <c:pt idx="182">
                  <c:v>0.83509999999999973</c:v>
                </c:pt>
                <c:pt idx="183">
                  <c:v>0.90840000000000032</c:v>
                </c:pt>
                <c:pt idx="184">
                  <c:v>0.84229999999999983</c:v>
                </c:pt>
                <c:pt idx="185">
                  <c:v>0.80249999999999999</c:v>
                </c:pt>
                <c:pt idx="186">
                  <c:v>0.95400000000000063</c:v>
                </c:pt>
                <c:pt idx="187">
                  <c:v>0.6014999999999997</c:v>
                </c:pt>
                <c:pt idx="188">
                  <c:v>0.60099999999999998</c:v>
                </c:pt>
                <c:pt idx="189">
                  <c:v>0.57999999999999996</c:v>
                </c:pt>
                <c:pt idx="190">
                  <c:v>0.56650000000000045</c:v>
                </c:pt>
                <c:pt idx="191">
                  <c:v>0.60250000000000004</c:v>
                </c:pt>
                <c:pt idx="192">
                  <c:v>0.60360000000000014</c:v>
                </c:pt>
                <c:pt idx="193">
                  <c:v>0.65510000000000002</c:v>
                </c:pt>
                <c:pt idx="194">
                  <c:v>0.64179999999999993</c:v>
                </c:pt>
                <c:pt idx="195">
                  <c:v>0.63500000000000068</c:v>
                </c:pt>
                <c:pt idx="196">
                  <c:v>0.6379999999999999</c:v>
                </c:pt>
                <c:pt idx="197">
                  <c:v>0.63580000000000059</c:v>
                </c:pt>
                <c:pt idx="198">
                  <c:v>0.65680000000000049</c:v>
                </c:pt>
                <c:pt idx="199">
                  <c:v>0.59510000000000041</c:v>
                </c:pt>
                <c:pt idx="200">
                  <c:v>0.6131000000000002</c:v>
                </c:pt>
                <c:pt idx="201">
                  <c:v>0.57929999999999993</c:v>
                </c:pt>
                <c:pt idx="202">
                  <c:v>0.59949999999999992</c:v>
                </c:pt>
                <c:pt idx="203">
                  <c:v>0.59299999999999997</c:v>
                </c:pt>
                <c:pt idx="204">
                  <c:v>0.54670000000000041</c:v>
                </c:pt>
                <c:pt idx="205">
                  <c:v>0.54140000000000033</c:v>
                </c:pt>
                <c:pt idx="206">
                  <c:v>0.5732999999999997</c:v>
                </c:pt>
                <c:pt idx="207">
                  <c:v>0.60380000000000056</c:v>
                </c:pt>
                <c:pt idx="208">
                  <c:v>0.64799999999999969</c:v>
                </c:pt>
                <c:pt idx="209">
                  <c:v>0.69930000000000003</c:v>
                </c:pt>
                <c:pt idx="210">
                  <c:v>0.59600000000000009</c:v>
                </c:pt>
                <c:pt idx="211">
                  <c:v>0.60329999999999995</c:v>
                </c:pt>
                <c:pt idx="212">
                  <c:v>0.65200000000000014</c:v>
                </c:pt>
                <c:pt idx="213">
                  <c:v>0.60700000000000021</c:v>
                </c:pt>
                <c:pt idx="214">
                  <c:v>0.59000000000000075</c:v>
                </c:pt>
                <c:pt idx="215">
                  <c:v>0.52200000000000024</c:v>
                </c:pt>
                <c:pt idx="216">
                  <c:v>0.45870000000000033</c:v>
                </c:pt>
                <c:pt idx="217">
                  <c:v>0.42969999999999953</c:v>
                </c:pt>
                <c:pt idx="218">
                  <c:v>0.46750000000000003</c:v>
                </c:pt>
                <c:pt idx="219">
                  <c:v>0.46300000000000008</c:v>
                </c:pt>
                <c:pt idx="220">
                  <c:v>0.47050000000000036</c:v>
                </c:pt>
                <c:pt idx="221">
                  <c:v>0.50600000000000023</c:v>
                </c:pt>
                <c:pt idx="222">
                  <c:v>0.52829999999999977</c:v>
                </c:pt>
                <c:pt idx="223">
                  <c:v>0.55689999999999973</c:v>
                </c:pt>
                <c:pt idx="224">
                  <c:v>0.56190000000000051</c:v>
                </c:pt>
                <c:pt idx="225">
                  <c:v>0.55449999999999999</c:v>
                </c:pt>
                <c:pt idx="226">
                  <c:v>0.51580000000000048</c:v>
                </c:pt>
                <c:pt idx="227">
                  <c:v>0.53450000000000042</c:v>
                </c:pt>
                <c:pt idx="228">
                  <c:v>0.60800000000000054</c:v>
                </c:pt>
                <c:pt idx="229">
                  <c:v>0.64780000000000015</c:v>
                </c:pt>
                <c:pt idx="230">
                  <c:v>0.70890000000000075</c:v>
                </c:pt>
                <c:pt idx="231">
                  <c:v>0.71499999999999997</c:v>
                </c:pt>
                <c:pt idx="232">
                  <c:v>0.78350000000000009</c:v>
                </c:pt>
                <c:pt idx="233">
                  <c:v>0.80850000000000044</c:v>
                </c:pt>
                <c:pt idx="234">
                  <c:v>0.80149999999999988</c:v>
                </c:pt>
                <c:pt idx="235">
                  <c:v>0.86010000000000009</c:v>
                </c:pt>
                <c:pt idx="236">
                  <c:v>0.82289999999999974</c:v>
                </c:pt>
                <c:pt idx="237">
                  <c:v>0.8642000000000003</c:v>
                </c:pt>
                <c:pt idx="238">
                  <c:v>0.98080000000000034</c:v>
                </c:pt>
                <c:pt idx="239">
                  <c:v>1.0051999999999994</c:v>
                </c:pt>
                <c:pt idx="240">
                  <c:v>1.0236000000000001</c:v>
                </c:pt>
                <c:pt idx="241">
                  <c:v>1.0635000000000003</c:v>
                </c:pt>
                <c:pt idx="242">
                  <c:v>1.0521000000000003</c:v>
                </c:pt>
                <c:pt idx="243">
                  <c:v>1.0472999999999999</c:v>
                </c:pt>
                <c:pt idx="244">
                  <c:v>1.0275999999999996</c:v>
                </c:pt>
                <c:pt idx="245">
                  <c:v>1.0235000000000003</c:v>
                </c:pt>
                <c:pt idx="246">
                  <c:v>1.0133000000000001</c:v>
                </c:pt>
                <c:pt idx="247">
                  <c:v>0.95600000000000041</c:v>
                </c:pt>
                <c:pt idx="248">
                  <c:v>0.88260000000000005</c:v>
                </c:pt>
                <c:pt idx="249">
                  <c:v>0.82869999999999955</c:v>
                </c:pt>
                <c:pt idx="250">
                  <c:v>0.83129999999999971</c:v>
                </c:pt>
                <c:pt idx="251">
                  <c:v>0.8197000000000001</c:v>
                </c:pt>
                <c:pt idx="252">
                  <c:v>0.82150000000000034</c:v>
                </c:pt>
                <c:pt idx="253">
                  <c:v>0.81529999999999969</c:v>
                </c:pt>
                <c:pt idx="254">
                  <c:v>0.7444999999999995</c:v>
                </c:pt>
                <c:pt idx="255">
                  <c:v>0.7370000000000001</c:v>
                </c:pt>
                <c:pt idx="256">
                  <c:v>0.72599999999999998</c:v>
                </c:pt>
                <c:pt idx="257">
                  <c:v>0.73550000000000004</c:v>
                </c:pt>
                <c:pt idx="258">
                  <c:v>0.74300000000000033</c:v>
                </c:pt>
                <c:pt idx="259">
                  <c:v>0.6581999999999999</c:v>
                </c:pt>
                <c:pt idx="260">
                  <c:v>0.66299999999999937</c:v>
                </c:pt>
                <c:pt idx="261">
                  <c:v>0.62809999999999988</c:v>
                </c:pt>
                <c:pt idx="262">
                  <c:v>0.65379999999999994</c:v>
                </c:pt>
                <c:pt idx="263">
                  <c:v>0.66450000000000031</c:v>
                </c:pt>
                <c:pt idx="264">
                  <c:v>0.65810000000000013</c:v>
                </c:pt>
                <c:pt idx="265">
                  <c:v>0.63249999999999995</c:v>
                </c:pt>
                <c:pt idx="266">
                  <c:v>0.58949999999999969</c:v>
                </c:pt>
                <c:pt idx="267">
                  <c:v>0.53889999999999993</c:v>
                </c:pt>
                <c:pt idx="268">
                  <c:v>0.48600000000000021</c:v>
                </c:pt>
                <c:pt idx="269">
                  <c:v>0.41699999999999982</c:v>
                </c:pt>
                <c:pt idx="270">
                  <c:v>0.38949999999999996</c:v>
                </c:pt>
                <c:pt idx="271">
                  <c:v>0.33519999999999994</c:v>
                </c:pt>
                <c:pt idx="272">
                  <c:v>0.29269999999999996</c:v>
                </c:pt>
                <c:pt idx="273">
                  <c:v>0.36220000000000008</c:v>
                </c:pt>
                <c:pt idx="274">
                  <c:v>0.37400000000000011</c:v>
                </c:pt>
                <c:pt idx="275">
                  <c:v>0.30449999999999999</c:v>
                </c:pt>
                <c:pt idx="276">
                  <c:v>0.42369999999999974</c:v>
                </c:pt>
                <c:pt idx="277">
                  <c:v>0.36419999999999986</c:v>
                </c:pt>
                <c:pt idx="278">
                  <c:v>0.30569999999999986</c:v>
                </c:pt>
                <c:pt idx="279">
                  <c:v>0.32679999999999998</c:v>
                </c:pt>
                <c:pt idx="280">
                  <c:v>0.35670000000000002</c:v>
                </c:pt>
                <c:pt idx="281">
                  <c:v>0.31989999999999963</c:v>
                </c:pt>
                <c:pt idx="282">
                  <c:v>0.31239999999999979</c:v>
                </c:pt>
                <c:pt idx="283">
                  <c:v>0.37539999999999996</c:v>
                </c:pt>
                <c:pt idx="284">
                  <c:v>0.36299999999999999</c:v>
                </c:pt>
                <c:pt idx="285">
                  <c:v>0.41199999999999992</c:v>
                </c:pt>
                <c:pt idx="286">
                  <c:v>0.55540000000000012</c:v>
                </c:pt>
                <c:pt idx="287">
                  <c:v>0.53500000000000003</c:v>
                </c:pt>
                <c:pt idx="288">
                  <c:v>0.47970000000000024</c:v>
                </c:pt>
                <c:pt idx="289">
                  <c:v>0.51059999999999972</c:v>
                </c:pt>
                <c:pt idx="290">
                  <c:v>0.49099999999999966</c:v>
                </c:pt>
                <c:pt idx="291">
                  <c:v>0.48349999999999982</c:v>
                </c:pt>
                <c:pt idx="292">
                  <c:v>0.49049999999999994</c:v>
                </c:pt>
                <c:pt idx="293">
                  <c:v>0.53100000000000014</c:v>
                </c:pt>
                <c:pt idx="294">
                  <c:v>0.53299999999999992</c:v>
                </c:pt>
                <c:pt idx="295">
                  <c:v>0.52249999999999996</c:v>
                </c:pt>
                <c:pt idx="296">
                  <c:v>0.48749999999999999</c:v>
                </c:pt>
                <c:pt idx="297">
                  <c:v>0.47860000000000014</c:v>
                </c:pt>
                <c:pt idx="298">
                  <c:v>0.55449999999999999</c:v>
                </c:pt>
                <c:pt idx="299">
                  <c:v>0.51749999999999996</c:v>
                </c:pt>
                <c:pt idx="300">
                  <c:v>0.50439999999999996</c:v>
                </c:pt>
                <c:pt idx="301">
                  <c:v>0.53699999999999992</c:v>
                </c:pt>
                <c:pt idx="302">
                  <c:v>0.59399999999999986</c:v>
                </c:pt>
                <c:pt idx="303">
                  <c:v>0.66710000000000003</c:v>
                </c:pt>
                <c:pt idx="304">
                  <c:v>0.77050000000000018</c:v>
                </c:pt>
                <c:pt idx="305">
                  <c:v>0.72890000000000033</c:v>
                </c:pt>
                <c:pt idx="306">
                  <c:v>0.72360000000000024</c:v>
                </c:pt>
                <c:pt idx="307">
                  <c:v>0.68900000000000006</c:v>
                </c:pt>
                <c:pt idx="308">
                  <c:v>0.8175</c:v>
                </c:pt>
                <c:pt idx="309">
                  <c:v>0.77079999999999993</c:v>
                </c:pt>
                <c:pt idx="310">
                  <c:v>0.76880000000000015</c:v>
                </c:pt>
                <c:pt idx="311">
                  <c:v>0.60450000000000026</c:v>
                </c:pt>
                <c:pt idx="312">
                  <c:v>0.62349999999999994</c:v>
                </c:pt>
                <c:pt idx="313">
                  <c:v>0.65300000000000002</c:v>
                </c:pt>
                <c:pt idx="314">
                  <c:v>0.82269999999999999</c:v>
                </c:pt>
                <c:pt idx="315">
                  <c:v>0.81370000000000009</c:v>
                </c:pt>
                <c:pt idx="316">
                  <c:v>0.57190000000000007</c:v>
                </c:pt>
                <c:pt idx="317">
                  <c:v>0.66120000000000001</c:v>
                </c:pt>
                <c:pt idx="318">
                  <c:v>0.60680000000000001</c:v>
                </c:pt>
                <c:pt idx="319">
                  <c:v>0.60680000000000001</c:v>
                </c:pt>
                <c:pt idx="320">
                  <c:v>0.57430000000000003</c:v>
                </c:pt>
                <c:pt idx="321">
                  <c:v>0.64049999999999985</c:v>
                </c:pt>
                <c:pt idx="322">
                  <c:v>0.67079999999999984</c:v>
                </c:pt>
                <c:pt idx="323">
                  <c:v>0.71420000000000017</c:v>
                </c:pt>
                <c:pt idx="324">
                  <c:v>0.72399999999999975</c:v>
                </c:pt>
                <c:pt idx="325">
                  <c:v>0.73259999999999992</c:v>
                </c:pt>
                <c:pt idx="326">
                  <c:v>0.66719999999999979</c:v>
                </c:pt>
                <c:pt idx="327">
                  <c:v>0.6745000000000001</c:v>
                </c:pt>
                <c:pt idx="328">
                  <c:v>0.72699999999999987</c:v>
                </c:pt>
                <c:pt idx="329">
                  <c:v>0.76200000000000001</c:v>
                </c:pt>
                <c:pt idx="330">
                  <c:v>0.73699999999999988</c:v>
                </c:pt>
                <c:pt idx="331">
                  <c:v>0.76449999999999996</c:v>
                </c:pt>
                <c:pt idx="332">
                  <c:v>0.77409999999999979</c:v>
                </c:pt>
                <c:pt idx="333">
                  <c:v>0.78699999999999992</c:v>
                </c:pt>
                <c:pt idx="334">
                  <c:v>0.79809999999999981</c:v>
                </c:pt>
                <c:pt idx="335">
                  <c:v>0.78580000000000005</c:v>
                </c:pt>
                <c:pt idx="336">
                  <c:v>0.76390000000000002</c:v>
                </c:pt>
                <c:pt idx="337">
                  <c:v>0.7713000000000001</c:v>
                </c:pt>
                <c:pt idx="338">
                  <c:v>0.85149999999999992</c:v>
                </c:pt>
                <c:pt idx="339">
                  <c:v>0.88850000000000007</c:v>
                </c:pt>
                <c:pt idx="340">
                  <c:v>0.9</c:v>
                </c:pt>
                <c:pt idx="341">
                  <c:v>0.87349999999999994</c:v>
                </c:pt>
                <c:pt idx="342">
                  <c:v>0.88149999999999995</c:v>
                </c:pt>
                <c:pt idx="343">
                  <c:v>0.8738999999999999</c:v>
                </c:pt>
                <c:pt idx="344">
                  <c:v>0.86699999999999999</c:v>
                </c:pt>
                <c:pt idx="345">
                  <c:v>0.85889999999999977</c:v>
                </c:pt>
                <c:pt idx="346">
                  <c:v>0.83929999999999971</c:v>
                </c:pt>
                <c:pt idx="347">
                  <c:v>0.875</c:v>
                </c:pt>
                <c:pt idx="348">
                  <c:v>0.80190000000000028</c:v>
                </c:pt>
                <c:pt idx="349">
                  <c:v>0.78249999999999997</c:v>
                </c:pt>
                <c:pt idx="350">
                  <c:v>0.77449999999999997</c:v>
                </c:pt>
                <c:pt idx="351">
                  <c:v>0.76899999999999991</c:v>
                </c:pt>
                <c:pt idx="352">
                  <c:v>0.74990000000000001</c:v>
                </c:pt>
                <c:pt idx="353">
                  <c:v>0.73509999999999986</c:v>
                </c:pt>
                <c:pt idx="354">
                  <c:v>0.69499999999999995</c:v>
                </c:pt>
                <c:pt idx="355">
                  <c:v>0.6926000000000001</c:v>
                </c:pt>
                <c:pt idx="356">
                  <c:v>0.68010000000000015</c:v>
                </c:pt>
                <c:pt idx="357">
                  <c:v>0.72700000000000009</c:v>
                </c:pt>
                <c:pt idx="358">
                  <c:v>0.73529999999999984</c:v>
                </c:pt>
                <c:pt idx="359">
                  <c:v>0.71049999999999991</c:v>
                </c:pt>
                <c:pt idx="360">
                  <c:v>0.7</c:v>
                </c:pt>
                <c:pt idx="361">
                  <c:v>0.67500000000000004</c:v>
                </c:pt>
                <c:pt idx="362">
                  <c:v>0.64760000000000018</c:v>
                </c:pt>
                <c:pt idx="363">
                  <c:v>0.64610000000000012</c:v>
                </c:pt>
                <c:pt idx="364">
                  <c:v>0.66209999999999991</c:v>
                </c:pt>
                <c:pt idx="365">
                  <c:v>0.66590000000000016</c:v>
                </c:pt>
                <c:pt idx="366">
                  <c:v>0.65690000000000004</c:v>
                </c:pt>
                <c:pt idx="367">
                  <c:v>0.65189999999999992</c:v>
                </c:pt>
                <c:pt idx="368">
                  <c:v>0.63890000000000002</c:v>
                </c:pt>
                <c:pt idx="369">
                  <c:v>0.64389999999999992</c:v>
                </c:pt>
                <c:pt idx="370">
                  <c:v>0.67370000000000019</c:v>
                </c:pt>
                <c:pt idx="371">
                  <c:v>0.67259999999999964</c:v>
                </c:pt>
                <c:pt idx="372">
                  <c:v>0.65640000000000009</c:v>
                </c:pt>
                <c:pt idx="373">
                  <c:v>0.66439999999999966</c:v>
                </c:pt>
                <c:pt idx="374">
                  <c:v>0.67860000000000031</c:v>
                </c:pt>
                <c:pt idx="375">
                  <c:v>0.63629999999999987</c:v>
                </c:pt>
                <c:pt idx="376">
                  <c:v>0.68920000000000003</c:v>
                </c:pt>
                <c:pt idx="377">
                  <c:v>0.70610000000000017</c:v>
                </c:pt>
                <c:pt idx="378">
                  <c:v>0.62780000000000014</c:v>
                </c:pt>
                <c:pt idx="379">
                  <c:v>0.67880000000000029</c:v>
                </c:pt>
                <c:pt idx="380">
                  <c:v>0.65300000000000002</c:v>
                </c:pt>
                <c:pt idx="381">
                  <c:v>0.70820000000000016</c:v>
                </c:pt>
                <c:pt idx="382">
                  <c:v>0.71200000000000019</c:v>
                </c:pt>
                <c:pt idx="383">
                  <c:v>0.70720000000000027</c:v>
                </c:pt>
                <c:pt idx="384">
                  <c:v>0.70739999999999981</c:v>
                </c:pt>
                <c:pt idx="385">
                  <c:v>0.7083999999999997</c:v>
                </c:pt>
                <c:pt idx="386">
                  <c:v>0.7139000000000002</c:v>
                </c:pt>
                <c:pt idx="387">
                  <c:v>0.72809999999999997</c:v>
                </c:pt>
                <c:pt idx="388">
                  <c:v>0.73360000000000003</c:v>
                </c:pt>
                <c:pt idx="389">
                  <c:v>0.72419999999999973</c:v>
                </c:pt>
                <c:pt idx="390">
                  <c:v>0.70760000000000023</c:v>
                </c:pt>
                <c:pt idx="391">
                  <c:v>0.71850000000000014</c:v>
                </c:pt>
                <c:pt idx="392">
                  <c:v>0.71419999999999995</c:v>
                </c:pt>
                <c:pt idx="393">
                  <c:v>0.73219999999999974</c:v>
                </c:pt>
                <c:pt idx="394">
                  <c:v>0.73090000000000011</c:v>
                </c:pt>
                <c:pt idx="395">
                  <c:v>0.73419999999999996</c:v>
                </c:pt>
                <c:pt idx="396">
                  <c:v>0.73150000000000004</c:v>
                </c:pt>
                <c:pt idx="397">
                  <c:v>0.73640000000000017</c:v>
                </c:pt>
                <c:pt idx="398">
                  <c:v>0.7275999999999998</c:v>
                </c:pt>
                <c:pt idx="399">
                  <c:v>0.73409999999999975</c:v>
                </c:pt>
                <c:pt idx="400">
                  <c:v>0.74460000000000015</c:v>
                </c:pt>
                <c:pt idx="401">
                  <c:v>0.76190000000000024</c:v>
                </c:pt>
                <c:pt idx="402">
                  <c:v>0.74750000000000005</c:v>
                </c:pt>
                <c:pt idx="403">
                  <c:v>0.74619999999999997</c:v>
                </c:pt>
                <c:pt idx="404">
                  <c:v>0.72960000000000003</c:v>
                </c:pt>
                <c:pt idx="405">
                  <c:v>0.74989999999999979</c:v>
                </c:pt>
                <c:pt idx="406">
                  <c:v>0.73430000000000017</c:v>
                </c:pt>
                <c:pt idx="407">
                  <c:v>0.72449999999999992</c:v>
                </c:pt>
                <c:pt idx="408">
                  <c:v>0.73499999999999999</c:v>
                </c:pt>
                <c:pt idx="409">
                  <c:v>0.72460000000000013</c:v>
                </c:pt>
                <c:pt idx="410">
                  <c:v>0.74429999999999996</c:v>
                </c:pt>
                <c:pt idx="411">
                  <c:v>0.72480000000000011</c:v>
                </c:pt>
                <c:pt idx="412">
                  <c:v>0.73910000000000009</c:v>
                </c:pt>
                <c:pt idx="413">
                  <c:v>0.74610000000000021</c:v>
                </c:pt>
                <c:pt idx="414">
                  <c:v>0.72990000000000022</c:v>
                </c:pt>
                <c:pt idx="415">
                  <c:v>0.74259999999999993</c:v>
                </c:pt>
                <c:pt idx="416">
                  <c:v>0.75039999999999996</c:v>
                </c:pt>
                <c:pt idx="417">
                  <c:v>0.755</c:v>
                </c:pt>
                <c:pt idx="418">
                  <c:v>0.76100000000000012</c:v>
                </c:pt>
                <c:pt idx="419">
                  <c:v>0.7647999999999997</c:v>
                </c:pt>
                <c:pt idx="420">
                  <c:v>0.75929999999999964</c:v>
                </c:pt>
                <c:pt idx="421">
                  <c:v>0.76289999999999969</c:v>
                </c:pt>
                <c:pt idx="422">
                  <c:v>0.76339999999999986</c:v>
                </c:pt>
                <c:pt idx="423">
                  <c:v>0.77090000000000014</c:v>
                </c:pt>
                <c:pt idx="424">
                  <c:v>0.7742</c:v>
                </c:pt>
                <c:pt idx="425">
                  <c:v>0.77749999999999997</c:v>
                </c:pt>
                <c:pt idx="426">
                  <c:v>0.78019999999999978</c:v>
                </c:pt>
                <c:pt idx="427">
                  <c:v>0.78190000000000026</c:v>
                </c:pt>
                <c:pt idx="428">
                  <c:v>0.77660000000000018</c:v>
                </c:pt>
                <c:pt idx="429">
                  <c:v>0.76650000000000018</c:v>
                </c:pt>
                <c:pt idx="430">
                  <c:v>0.77649999999999997</c:v>
                </c:pt>
                <c:pt idx="431">
                  <c:v>0.77890000000000015</c:v>
                </c:pt>
                <c:pt idx="432">
                  <c:v>0.77050000000000018</c:v>
                </c:pt>
                <c:pt idx="433">
                  <c:v>0.77200000000000024</c:v>
                </c:pt>
                <c:pt idx="434">
                  <c:v>0.7820999999999998</c:v>
                </c:pt>
                <c:pt idx="435">
                  <c:v>0.77950000000000008</c:v>
                </c:pt>
                <c:pt idx="436">
                  <c:v>0.78759999999999986</c:v>
                </c:pt>
                <c:pt idx="437">
                  <c:v>0.79630000000000001</c:v>
                </c:pt>
                <c:pt idx="438">
                  <c:v>0.78749999999999998</c:v>
                </c:pt>
                <c:pt idx="439">
                  <c:v>0.80640000000000001</c:v>
                </c:pt>
                <c:pt idx="440">
                  <c:v>0.8113999999999999</c:v>
                </c:pt>
                <c:pt idx="441">
                  <c:v>0.82809999999999984</c:v>
                </c:pt>
                <c:pt idx="442">
                  <c:v>0.84729999999999994</c:v>
                </c:pt>
                <c:pt idx="443">
                  <c:v>0.84079999999999999</c:v>
                </c:pt>
                <c:pt idx="444">
                  <c:v>0.8657999999999999</c:v>
                </c:pt>
                <c:pt idx="445">
                  <c:v>1.0538000000000001</c:v>
                </c:pt>
                <c:pt idx="446">
                  <c:v>1.0133000000000001</c:v>
                </c:pt>
                <c:pt idx="447">
                  <c:v>1.3234999999999999</c:v>
                </c:pt>
                <c:pt idx="448">
                  <c:v>1.3876999999999999</c:v>
                </c:pt>
                <c:pt idx="449">
                  <c:v>1.2749999999999999</c:v>
                </c:pt>
                <c:pt idx="450">
                  <c:v>1.2904999999999998</c:v>
                </c:pt>
                <c:pt idx="451">
                  <c:v>1.3653</c:v>
                </c:pt>
                <c:pt idx="452">
                  <c:v>1.6652</c:v>
                </c:pt>
                <c:pt idx="453">
                  <c:v>1.9657</c:v>
                </c:pt>
                <c:pt idx="454">
                  <c:v>2.0758999999999999</c:v>
                </c:pt>
                <c:pt idx="455">
                  <c:v>2.3220000000000001</c:v>
                </c:pt>
                <c:pt idx="456">
                  <c:v>2.319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D-4E38-8A03-A2C4F4C33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7424399"/>
        <c:axId val="1"/>
      </c:lineChart>
      <c:dateAx>
        <c:axId val="1097424399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1"/>
        <c:auto val="1"/>
        <c:lblOffset val="100"/>
        <c:baseTimeUnit val="day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7424399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260575639386794"/>
          <c:y val="0.86722167405843587"/>
          <c:w val="0.54401455216919992"/>
          <c:h val="8.298772000559194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82732447817835"/>
          <c:y val="6.1403771774652956E-2"/>
          <c:w val="0.76470588235294112"/>
          <c:h val="0.609651734048340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5.4.11'!$B$5</c:f>
              <c:strCache>
                <c:ptCount val="1"/>
                <c:pt idx="0">
                  <c:v>Обязательства перед нерезидентами (левая шкала)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5.4.11'!$C$4:$I$4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01.01.2005.</c:v>
                </c:pt>
                <c:pt idx="3">
                  <c:v>01.01.2006</c:v>
                </c:pt>
                <c:pt idx="4">
                  <c:v>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'График 5.4.11'!$C$5:$I$5</c:f>
              <c:numCache>
                <c:formatCode>0.00</c:formatCode>
                <c:ptCount val="7"/>
                <c:pt idx="0" formatCode="General">
                  <c:v>279.2</c:v>
                </c:pt>
                <c:pt idx="1">
                  <c:v>570.9</c:v>
                </c:pt>
                <c:pt idx="2" formatCode="General">
                  <c:v>989.6</c:v>
                </c:pt>
                <c:pt idx="3" formatCode="#,##0.00">
                  <c:v>2066.8000000000002</c:v>
                </c:pt>
                <c:pt idx="4" formatCode="#,##0.00">
                  <c:v>4129.6000000000004</c:v>
                </c:pt>
                <c:pt idx="5" formatCode="#\ ##0.0">
                  <c:v>5463.8</c:v>
                </c:pt>
                <c:pt idx="6" formatCode="#\ ##0.0">
                  <c:v>4911.2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05-4EB7-9BC6-51C5E3714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7193855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5.4.11'!$B$6</c:f>
              <c:strCache>
                <c:ptCount val="1"/>
                <c:pt idx="0">
                  <c:v>Доля обязательств перед нерезидентами в совокупных обязательствах БВУ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0074108383510894E-2"/>
                  <c:y val="-6.077785448128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505-4EB7-9BC6-51C5E3714E1B}"/>
                </c:ext>
              </c:extLst>
            </c:dLbl>
            <c:dLbl>
              <c:idx val="1"/>
              <c:layout>
                <c:manualLayout>
                  <c:x val="-3.3568308705244833E-2"/>
                  <c:y val="-5.34420983175587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505-4EB7-9BC6-51C5E3714E1B}"/>
                </c:ext>
              </c:extLst>
            </c:dLbl>
            <c:dLbl>
              <c:idx val="2"/>
              <c:layout>
                <c:manualLayout>
                  <c:x val="-2.8960042233809952E-2"/>
                  <c:y val="-5.25267991437081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505-4EB7-9BC6-51C5E3714E1B}"/>
                </c:ext>
              </c:extLst>
            </c:dLbl>
            <c:dLbl>
              <c:idx val="3"/>
              <c:layout>
                <c:manualLayout>
                  <c:x val="-2.4351775762375068E-2"/>
                  <c:y val="-7.16768205687068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505-4EB7-9BC6-51C5E3714E1B}"/>
                </c:ext>
              </c:extLst>
            </c:dLbl>
            <c:dLbl>
              <c:idx val="4"/>
              <c:layout>
                <c:manualLayout>
                  <c:x val="-2.3538376488517761E-2"/>
                  <c:y val="-5.406477397170157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505-4EB7-9BC6-51C5E3714E1B}"/>
                </c:ext>
              </c:extLst>
            </c:dLbl>
            <c:dLbl>
              <c:idx val="5"/>
              <c:layout>
                <c:manualLayout>
                  <c:x val="-1.1339977189758363E-2"/>
                  <c:y val="-4.55636373481883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505-4EB7-9BC6-51C5E3714E1B}"/>
                </c:ext>
              </c:extLst>
            </c:dLbl>
            <c:dLbl>
              <c:idx val="6"/>
              <c:layout>
                <c:manualLayout>
                  <c:x val="-2.380950957980351E-2"/>
                  <c:y val="-8.47009727209656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505-4EB7-9BC6-51C5E3714E1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5.4.11'!$C$4:$I$4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01.01.2005.</c:v>
                </c:pt>
                <c:pt idx="3">
                  <c:v>01.01.2006</c:v>
                </c:pt>
                <c:pt idx="4">
                  <c:v>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'График 5.4.11'!$C$6:$I$6</c:f>
              <c:numCache>
                <c:formatCode>General</c:formatCode>
                <c:ptCount val="7"/>
                <c:pt idx="0">
                  <c:v>27.63</c:v>
                </c:pt>
                <c:pt idx="1">
                  <c:v>38.28</c:v>
                </c:pt>
                <c:pt idx="2">
                  <c:v>40.96</c:v>
                </c:pt>
                <c:pt idx="3">
                  <c:v>50.73</c:v>
                </c:pt>
                <c:pt idx="4">
                  <c:v>51.6</c:v>
                </c:pt>
                <c:pt idx="5">
                  <c:v>53.3</c:v>
                </c:pt>
                <c:pt idx="6">
                  <c:v>44.7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05-4EB7-9BC6-51C5E3714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7193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2.8462998102466792E-2"/>
              <c:y val="0.2192991665515494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19385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3927893738140422"/>
              <c:y val="0.333334714739604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800759013282733"/>
          <c:y val="0.81140350877192979"/>
          <c:w val="0.75142314990512338"/>
          <c:h val="0.175438596491228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 на 01.10.2007</a:t>
            </a:r>
          </a:p>
        </c:rich>
      </c:tx>
      <c:layout>
        <c:manualLayout>
          <c:xMode val="edge"/>
          <c:yMode val="edge"/>
          <c:x val="0.37623866323640237"/>
          <c:y val="4.326923076923076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2343338565318708"/>
          <c:y val="0.47596265578673325"/>
          <c:w val="0.43894530910075386"/>
          <c:h val="0.2500005868778801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10-4C37-BE51-3A4078C3367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10-4C37-BE51-3A4078C3367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810-4C37-BE51-3A4078C3367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810-4C37-BE51-3A4078C3367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810-4C37-BE51-3A4078C33671}"/>
              </c:ext>
            </c:extLst>
          </c:dPt>
          <c:dLbls>
            <c:dLbl>
              <c:idx val="0"/>
              <c:layout>
                <c:manualLayout>
                  <c:x val="-0.40932906211883291"/>
                  <c:y val="-2.50868580850310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810-4C37-BE51-3A4078C33671}"/>
                </c:ext>
              </c:extLst>
            </c:dLbl>
            <c:dLbl>
              <c:idx val="1"/>
              <c:layout>
                <c:manualLayout>
                  <c:x val="1.3088369844180745E-2"/>
                  <c:y val="-0.137026938318898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810-4C37-BE51-3A4078C33671}"/>
                </c:ext>
              </c:extLst>
            </c:dLbl>
            <c:dLbl>
              <c:idx val="2"/>
              <c:layout>
                <c:manualLayout>
                  <c:x val="7.4862679020734832E-2"/>
                  <c:y val="-4.990569678786944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810-4C37-BE51-3A4078C33671}"/>
                </c:ext>
              </c:extLst>
            </c:dLbl>
            <c:dLbl>
              <c:idx val="3"/>
              <c:layout>
                <c:manualLayout>
                  <c:x val="3.5882307308036196E-2"/>
                  <c:y val="9.850110979566885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810-4C37-BE51-3A4078C33671}"/>
                </c:ext>
              </c:extLst>
            </c:dLbl>
            <c:dLbl>
              <c:idx val="4"/>
              <c:layout>
                <c:manualLayout>
                  <c:x val="-8.7696852302973388E-2"/>
                  <c:y val="0.1029024118538109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810-4C37-BE51-3A4078C3367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5.4.12'!$B$5:$B$9</c:f>
              <c:strCache>
                <c:ptCount val="5"/>
                <c:pt idx="0">
                  <c:v>Выпущенные в обращение ценные бумаги</c:v>
                </c:pt>
                <c:pt idx="1">
                  <c:v>Суб. долг</c:v>
                </c:pt>
                <c:pt idx="2">
                  <c:v>Прочие</c:v>
                </c:pt>
                <c:pt idx="3">
                  <c:v>Займы</c:v>
                </c:pt>
                <c:pt idx="4">
                  <c:v>Вклады дочерних организаций специального назначения (SPV)</c:v>
                </c:pt>
              </c:strCache>
            </c:strRef>
          </c:cat>
          <c:val>
            <c:numRef>
              <c:f>'График 5.4.12'!$C$5:$C$9</c:f>
              <c:numCache>
                <c:formatCode>General</c:formatCode>
                <c:ptCount val="5"/>
                <c:pt idx="0">
                  <c:v>5.8</c:v>
                </c:pt>
                <c:pt idx="1">
                  <c:v>1.7</c:v>
                </c:pt>
                <c:pt idx="2">
                  <c:v>12</c:v>
                </c:pt>
                <c:pt idx="3">
                  <c:v>31.8</c:v>
                </c:pt>
                <c:pt idx="4">
                  <c:v>48.7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10-4C37-BE51-3A4078C3367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 на 01.10.2008</a:t>
            </a:r>
          </a:p>
        </c:rich>
      </c:tx>
      <c:layout>
        <c:manualLayout>
          <c:xMode val="edge"/>
          <c:yMode val="edge"/>
          <c:x val="0.37373843421087516"/>
          <c:y val="4.326923076923076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2323338605253726"/>
          <c:y val="0.47596265578673325"/>
          <c:w val="0.44444590582223875"/>
          <c:h val="0.2500005868778801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79-49F4-B420-9101E77FCD1E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279-49F4-B420-9101E77FCD1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8279-49F4-B420-9101E77FCD1E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279-49F4-B420-9101E77FCD1E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8279-49F4-B420-9101E77FCD1E}"/>
              </c:ext>
            </c:extLst>
          </c:dPt>
          <c:dLbls>
            <c:dLbl>
              <c:idx val="0"/>
              <c:layout>
                <c:manualLayout>
                  <c:x val="-0.41373963704347216"/>
                  <c:y val="2.38254173036222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279-49F4-B420-9101E77FCD1E}"/>
                </c:ext>
              </c:extLst>
            </c:dLbl>
            <c:dLbl>
              <c:idx val="1"/>
              <c:layout>
                <c:manualLayout>
                  <c:x val="1.5720839511706261E-2"/>
                  <c:y val="-0.137813330404503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279-49F4-B420-9101E77FCD1E}"/>
                </c:ext>
              </c:extLst>
            </c:dLbl>
            <c:dLbl>
              <c:idx val="2"/>
              <c:layout>
                <c:manualLayout>
                  <c:x val="8.4024668479203951E-2"/>
                  <c:y val="-4.9083456549606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279-49F4-B420-9101E77FCD1E}"/>
                </c:ext>
              </c:extLst>
            </c:dLbl>
            <c:dLbl>
              <c:idx val="3"/>
              <c:layout>
                <c:manualLayout>
                  <c:x val="3.8602654891960513E-2"/>
                  <c:y val="0.1076668008314762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279-49F4-B420-9101E77FCD1E}"/>
                </c:ext>
              </c:extLst>
            </c:dLbl>
            <c:dLbl>
              <c:idx val="4"/>
              <c:layout>
                <c:manualLayout>
                  <c:x val="-0.10074066324343348"/>
                  <c:y val="8.090760476707763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279-49F4-B420-9101E77FCD1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5.4.12'!$B$5:$B$9</c:f>
              <c:strCache>
                <c:ptCount val="5"/>
                <c:pt idx="0">
                  <c:v>Выпущенные в обращение ценные бумаги</c:v>
                </c:pt>
                <c:pt idx="1">
                  <c:v>Суб. долг</c:v>
                </c:pt>
                <c:pt idx="2">
                  <c:v>Прочие</c:v>
                </c:pt>
                <c:pt idx="3">
                  <c:v>Займы</c:v>
                </c:pt>
                <c:pt idx="4">
                  <c:v>Вклады дочерних организаций специального назначения (SPV)</c:v>
                </c:pt>
              </c:strCache>
            </c:strRef>
          </c:cat>
          <c:val>
            <c:numRef>
              <c:f>'График 5.4.12'!$F$5:$F$9</c:f>
              <c:numCache>
                <c:formatCode>General</c:formatCode>
                <c:ptCount val="5"/>
                <c:pt idx="0">
                  <c:v>5.7</c:v>
                </c:pt>
                <c:pt idx="1">
                  <c:v>1.9</c:v>
                </c:pt>
                <c:pt idx="2">
                  <c:v>13.1</c:v>
                </c:pt>
                <c:pt idx="3">
                  <c:v>31.5</c:v>
                </c:pt>
                <c:pt idx="4">
                  <c:v>47.8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79-49F4-B420-9101E77FCD1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10279327048124E-2"/>
          <c:y val="7.3529763756911365E-2"/>
          <c:w val="0.89591926012362499"/>
          <c:h val="0.4705904880442327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5.5.1'!$B$5</c:f>
              <c:strCache>
                <c:ptCount val="1"/>
                <c:pt idx="0">
                  <c:v>ROA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5.5.1'!$C$4:$N$4</c:f>
              <c:strCache>
                <c:ptCount val="12"/>
                <c:pt idx="0">
                  <c:v>01.01.2006</c:v>
                </c:pt>
                <c:pt idx="1">
                  <c:v>01.04.2006</c:v>
                </c:pt>
                <c:pt idx="2">
                  <c:v>01.07.2006</c:v>
                </c:pt>
                <c:pt idx="3">
                  <c:v>01.10.2006</c:v>
                </c:pt>
                <c:pt idx="4">
                  <c:v>01.01.2007</c:v>
                </c:pt>
                <c:pt idx="5">
                  <c:v>01.04.2007</c:v>
                </c:pt>
                <c:pt idx="6">
                  <c:v>01.07.2007</c:v>
                </c:pt>
                <c:pt idx="7">
                  <c:v>01.10.2007</c:v>
                </c:pt>
                <c:pt idx="8">
                  <c:v>01.01.2008</c:v>
                </c:pt>
                <c:pt idx="9">
                  <c:v>01.04.2008</c:v>
                </c:pt>
                <c:pt idx="10">
                  <c:v>01.07.2008</c:v>
                </c:pt>
                <c:pt idx="11">
                  <c:v>01.10.2008</c:v>
                </c:pt>
              </c:strCache>
            </c:strRef>
          </c:cat>
          <c:val>
            <c:numRef>
              <c:f>'График 5.5.1'!$C$5:$N$5</c:f>
              <c:numCache>
                <c:formatCode>General</c:formatCode>
                <c:ptCount val="12"/>
                <c:pt idx="0">
                  <c:v>1.83</c:v>
                </c:pt>
                <c:pt idx="1">
                  <c:v>1.73</c:v>
                </c:pt>
                <c:pt idx="2">
                  <c:v>2.72</c:v>
                </c:pt>
                <c:pt idx="3">
                  <c:v>2.04</c:v>
                </c:pt>
                <c:pt idx="4">
                  <c:v>1.44</c:v>
                </c:pt>
                <c:pt idx="5">
                  <c:v>2.69</c:v>
                </c:pt>
                <c:pt idx="6">
                  <c:v>2.48</c:v>
                </c:pt>
                <c:pt idx="7">
                  <c:v>2.57</c:v>
                </c:pt>
                <c:pt idx="8">
                  <c:v>2.25</c:v>
                </c:pt>
                <c:pt idx="9">
                  <c:v>2.21</c:v>
                </c:pt>
                <c:pt idx="10">
                  <c:v>1.83</c:v>
                </c:pt>
                <c:pt idx="11" formatCode="0.00">
                  <c:v>1.1506622234235004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9-49E7-8ED7-C99D97B65F28}"/>
            </c:ext>
          </c:extLst>
        </c:ser>
        <c:ser>
          <c:idx val="1"/>
          <c:order val="1"/>
          <c:tx>
            <c:strRef>
              <c:f>'График 5.5.1'!$B$6</c:f>
              <c:strCache>
                <c:ptCount val="1"/>
                <c:pt idx="0">
                  <c:v>ROE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'График 5.5.1'!$C$4:$N$4</c:f>
              <c:strCache>
                <c:ptCount val="12"/>
                <c:pt idx="0">
                  <c:v>01.01.2006</c:v>
                </c:pt>
                <c:pt idx="1">
                  <c:v>01.04.2006</c:v>
                </c:pt>
                <c:pt idx="2">
                  <c:v>01.07.2006</c:v>
                </c:pt>
                <c:pt idx="3">
                  <c:v>01.10.2006</c:v>
                </c:pt>
                <c:pt idx="4">
                  <c:v>01.01.2007</c:v>
                </c:pt>
                <c:pt idx="5">
                  <c:v>01.04.2007</c:v>
                </c:pt>
                <c:pt idx="6">
                  <c:v>01.07.2007</c:v>
                </c:pt>
                <c:pt idx="7">
                  <c:v>01.10.2007</c:v>
                </c:pt>
                <c:pt idx="8">
                  <c:v>01.01.2008</c:v>
                </c:pt>
                <c:pt idx="9">
                  <c:v>01.04.2008</c:v>
                </c:pt>
                <c:pt idx="10">
                  <c:v>01.07.2008</c:v>
                </c:pt>
                <c:pt idx="11">
                  <c:v>01.10.2008</c:v>
                </c:pt>
              </c:strCache>
            </c:strRef>
          </c:cat>
          <c:val>
            <c:numRef>
              <c:f>'График 5.5.1'!$C$6:$N$6</c:f>
              <c:numCache>
                <c:formatCode>General</c:formatCode>
                <c:ptCount val="12"/>
                <c:pt idx="0">
                  <c:v>18.72</c:v>
                </c:pt>
                <c:pt idx="1">
                  <c:v>18.100000000000001</c:v>
                </c:pt>
                <c:pt idx="2">
                  <c:v>27.42</c:v>
                </c:pt>
                <c:pt idx="3">
                  <c:v>21.49</c:v>
                </c:pt>
                <c:pt idx="4">
                  <c:v>14.56</c:v>
                </c:pt>
                <c:pt idx="5">
                  <c:v>27.06</c:v>
                </c:pt>
                <c:pt idx="6">
                  <c:v>23.52</c:v>
                </c:pt>
                <c:pt idx="7">
                  <c:v>22</c:v>
                </c:pt>
                <c:pt idx="8">
                  <c:v>18.41</c:v>
                </c:pt>
                <c:pt idx="9">
                  <c:v>19.600000000000001</c:v>
                </c:pt>
                <c:pt idx="10">
                  <c:v>15.77</c:v>
                </c:pt>
                <c:pt idx="11" formatCode="0.00">
                  <c:v>9.6450299878359669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9-49E7-8ED7-C99D97B65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7174719"/>
        <c:axId val="1"/>
      </c:lineChart>
      <c:catAx>
        <c:axId val="11071747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8.6805555555555559E-3"/>
              <c:y val="0.27830188679245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174719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1319444444444442"/>
          <c:y val="0.89150943396226412"/>
          <c:w val="0.203125"/>
          <c:h val="9.433962264150944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422595750058242E-2"/>
          <c:y val="6.4815107851869266E-2"/>
          <c:w val="0.9049303553882484"/>
          <c:h val="0.4907429594498672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5.5.2'!$B$5</c:f>
              <c:strCache>
                <c:ptCount val="1"/>
                <c:pt idx="0">
                  <c:v>Процентная маржа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5.5.2'!$C$4:$N$4</c:f>
              <c:strCache>
                <c:ptCount val="12"/>
                <c:pt idx="0">
                  <c:v>01.01.2006</c:v>
                </c:pt>
                <c:pt idx="1">
                  <c:v>01.04.2006</c:v>
                </c:pt>
                <c:pt idx="2">
                  <c:v>01.07.2006</c:v>
                </c:pt>
                <c:pt idx="3">
                  <c:v>01.10.2006</c:v>
                </c:pt>
                <c:pt idx="4">
                  <c:v>01.01.2007</c:v>
                </c:pt>
                <c:pt idx="5">
                  <c:v>01.04.2007</c:v>
                </c:pt>
                <c:pt idx="6">
                  <c:v>01.07.2007</c:v>
                </c:pt>
                <c:pt idx="7">
                  <c:v>01.10.2007</c:v>
                </c:pt>
                <c:pt idx="8">
                  <c:v>01.01.2008</c:v>
                </c:pt>
                <c:pt idx="9">
                  <c:v>01.04.2008</c:v>
                </c:pt>
                <c:pt idx="10">
                  <c:v>01.07.2008</c:v>
                </c:pt>
                <c:pt idx="11">
                  <c:v>01.10.2008</c:v>
                </c:pt>
              </c:strCache>
            </c:strRef>
          </c:cat>
          <c:val>
            <c:numRef>
              <c:f>'График 5.5.2'!$C$5:$N$5</c:f>
              <c:numCache>
                <c:formatCode>0.00</c:formatCode>
                <c:ptCount val="12"/>
                <c:pt idx="0">
                  <c:v>2.5373182424087255</c:v>
                </c:pt>
                <c:pt idx="1">
                  <c:v>2.3153116645067735</c:v>
                </c:pt>
                <c:pt idx="2">
                  <c:v>2.242074530137335</c:v>
                </c:pt>
                <c:pt idx="3">
                  <c:v>2.3062345441570775</c:v>
                </c:pt>
                <c:pt idx="4">
                  <c:v>2.0629222730235242</c:v>
                </c:pt>
                <c:pt idx="5">
                  <c:v>2.1816135482170425</c:v>
                </c:pt>
                <c:pt idx="6">
                  <c:v>2.204667450334723</c:v>
                </c:pt>
                <c:pt idx="7">
                  <c:v>2.4495288470003542</c:v>
                </c:pt>
                <c:pt idx="8">
                  <c:v>2.9313511758608786</c:v>
                </c:pt>
                <c:pt idx="9">
                  <c:v>2.8817517550705394</c:v>
                </c:pt>
                <c:pt idx="10">
                  <c:v>2.9771151885165588</c:v>
                </c:pt>
                <c:pt idx="11">
                  <c:v>3.1472130244223391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9-4296-8747-1A4C9972AB9B}"/>
            </c:ext>
          </c:extLst>
        </c:ser>
        <c:ser>
          <c:idx val="1"/>
          <c:order val="1"/>
          <c:tx>
            <c:strRef>
              <c:f>'График 5.5.2'!$B$6</c:f>
              <c:strCache>
                <c:ptCount val="1"/>
                <c:pt idx="0">
                  <c:v>Процентный спрэд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5.5.2'!$C$4:$N$4</c:f>
              <c:strCache>
                <c:ptCount val="12"/>
                <c:pt idx="0">
                  <c:v>01.01.2006</c:v>
                </c:pt>
                <c:pt idx="1">
                  <c:v>01.04.2006</c:v>
                </c:pt>
                <c:pt idx="2">
                  <c:v>01.07.2006</c:v>
                </c:pt>
                <c:pt idx="3">
                  <c:v>01.10.2006</c:v>
                </c:pt>
                <c:pt idx="4">
                  <c:v>01.01.2007</c:v>
                </c:pt>
                <c:pt idx="5">
                  <c:v>01.04.2007</c:v>
                </c:pt>
                <c:pt idx="6">
                  <c:v>01.07.2007</c:v>
                </c:pt>
                <c:pt idx="7">
                  <c:v>01.10.2007</c:v>
                </c:pt>
                <c:pt idx="8">
                  <c:v>01.01.2008</c:v>
                </c:pt>
                <c:pt idx="9">
                  <c:v>01.04.2008</c:v>
                </c:pt>
                <c:pt idx="10">
                  <c:v>01.07.2008</c:v>
                </c:pt>
                <c:pt idx="11">
                  <c:v>01.10.2008</c:v>
                </c:pt>
              </c:strCache>
            </c:strRef>
          </c:cat>
          <c:val>
            <c:numRef>
              <c:f>'График 5.5.2'!$C$6:$N$6</c:f>
              <c:numCache>
                <c:formatCode>0.00</c:formatCode>
                <c:ptCount val="12"/>
                <c:pt idx="0">
                  <c:v>2.3251847466186479</c:v>
                </c:pt>
                <c:pt idx="1">
                  <c:v>2.1202297502406995</c:v>
                </c:pt>
                <c:pt idx="2">
                  <c:v>2.0451272200583395</c:v>
                </c:pt>
                <c:pt idx="3">
                  <c:v>2.1114428772606191</c:v>
                </c:pt>
                <c:pt idx="4">
                  <c:v>1.8536937746653375</c:v>
                </c:pt>
                <c:pt idx="5">
                  <c:v>1.9898583194977024</c:v>
                </c:pt>
                <c:pt idx="6">
                  <c:v>2.003254752423731</c:v>
                </c:pt>
                <c:pt idx="7">
                  <c:v>2.2054115803636636</c:v>
                </c:pt>
                <c:pt idx="8">
                  <c:v>2.6217003644684609</c:v>
                </c:pt>
                <c:pt idx="9">
                  <c:v>2.5743576348397101</c:v>
                </c:pt>
                <c:pt idx="10">
                  <c:v>2.6724262604140141</c:v>
                </c:pt>
                <c:pt idx="11">
                  <c:v>2.8443667028486308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9-4296-8747-1A4C9972A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7183871"/>
        <c:axId val="1"/>
      </c:lineChart>
      <c:catAx>
        <c:axId val="11071838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183871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954225352112676"/>
          <c:y val="0.89351851851851849"/>
          <c:w val="0.596830985915493"/>
          <c:h val="9.25925925925925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7058805444888"/>
          <c:y val="6.6037735849056603E-2"/>
          <c:w val="0.85370524758616828"/>
          <c:h val="0.4764150943396226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5.5.3'!$D$4</c:f>
              <c:strCache>
                <c:ptCount val="1"/>
                <c:pt idx="0">
                  <c:v>Уставный капитал, включаемый в расчет капитала 1 уровня  (правая шкала)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'График 5.5.3'!$B$5:$B$9</c:f>
              <c:strCache>
                <c:ptCount val="5"/>
                <c:pt idx="0">
                  <c:v>01.01.2006</c:v>
                </c:pt>
                <c:pt idx="1">
                  <c:v>01.01.2007</c:v>
                </c:pt>
                <c:pt idx="2">
                  <c:v>01.10.2007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'График 5.5.3'!$D$5:$D$9</c:f>
              <c:numCache>
                <c:formatCode>#\ ##0.0</c:formatCode>
                <c:ptCount val="5"/>
                <c:pt idx="0">
                  <c:v>260.17078299999997</c:v>
                </c:pt>
                <c:pt idx="1">
                  <c:v>598.86819200000002</c:v>
                </c:pt>
                <c:pt idx="2">
                  <c:v>893.07240899999999</c:v>
                </c:pt>
                <c:pt idx="3">
                  <c:v>940.704656</c:v>
                </c:pt>
                <c:pt idx="4">
                  <c:v>985.51463000000001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4E-4949-A4C5-48E49FC75588}"/>
            </c:ext>
          </c:extLst>
        </c:ser>
        <c:ser>
          <c:idx val="1"/>
          <c:order val="1"/>
          <c:tx>
            <c:strRef>
              <c:f>'График 5.5.3'!$E$4</c:f>
              <c:strCache>
                <c:ptCount val="1"/>
                <c:pt idx="0">
                  <c:v>Резервный капитал</c:v>
                </c:pt>
              </c:strCache>
            </c:strRef>
          </c:tx>
          <c:spPr>
            <a:solidFill>
              <a:srgbClr val="000000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'График 5.5.3'!$B$5:$B$9</c:f>
              <c:strCache>
                <c:ptCount val="5"/>
                <c:pt idx="0">
                  <c:v>01.01.2006</c:v>
                </c:pt>
                <c:pt idx="1">
                  <c:v>01.01.2007</c:v>
                </c:pt>
                <c:pt idx="2">
                  <c:v>01.10.2007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'График 5.5.3'!$E$5:$E$9</c:f>
              <c:numCache>
                <c:formatCode>#\ ##0.0</c:formatCode>
                <c:ptCount val="5"/>
                <c:pt idx="0">
                  <c:v>19.143740000000001</c:v>
                </c:pt>
                <c:pt idx="1">
                  <c:v>22.360612</c:v>
                </c:pt>
                <c:pt idx="2">
                  <c:v>28.23471</c:v>
                </c:pt>
                <c:pt idx="3">
                  <c:v>36.17483</c:v>
                </c:pt>
                <c:pt idx="4">
                  <c:v>218.01562100000001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4E-4949-A4C5-48E49FC75588}"/>
            </c:ext>
          </c:extLst>
        </c:ser>
        <c:ser>
          <c:idx val="2"/>
          <c:order val="2"/>
          <c:tx>
            <c:strRef>
              <c:f>'График 5.5.3'!$F$4</c:f>
              <c:strCache>
                <c:ptCount val="1"/>
                <c:pt idx="0">
                  <c:v>Нераспределенный чистый доход (непокрытый убыток) </c:v>
                </c:pt>
              </c:strCache>
            </c:strRef>
          </c:tx>
          <c:spPr>
            <a:solidFill>
              <a:srgbClr val="808080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'График 5.5.3'!$B$5:$B$9</c:f>
              <c:strCache>
                <c:ptCount val="5"/>
                <c:pt idx="0">
                  <c:v>01.01.2006</c:v>
                </c:pt>
                <c:pt idx="1">
                  <c:v>01.01.2007</c:v>
                </c:pt>
                <c:pt idx="2">
                  <c:v>01.10.2007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'График 5.5.3'!$F$5:$F$9</c:f>
              <c:numCache>
                <c:formatCode>#\ ##0.0</c:formatCode>
                <c:ptCount val="5"/>
                <c:pt idx="0">
                  <c:v>70.120396999999997</c:v>
                </c:pt>
                <c:pt idx="1">
                  <c:v>101.34802000000001</c:v>
                </c:pt>
                <c:pt idx="2">
                  <c:v>184.437444</c:v>
                </c:pt>
                <c:pt idx="3">
                  <c:v>216.72012899999999</c:v>
                </c:pt>
                <c:pt idx="4">
                  <c:v>71.208592999999993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4E-4949-A4C5-48E49FC75588}"/>
            </c:ext>
          </c:extLst>
        </c:ser>
        <c:ser>
          <c:idx val="3"/>
          <c:order val="3"/>
          <c:tx>
            <c:strRef>
              <c:f>'График 5.5.3'!$G$4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5.5.3'!$B$5:$B$9</c:f>
              <c:strCache>
                <c:ptCount val="5"/>
                <c:pt idx="0">
                  <c:v>01.01.2006</c:v>
                </c:pt>
                <c:pt idx="1">
                  <c:v>01.01.2007</c:v>
                </c:pt>
                <c:pt idx="2">
                  <c:v>01.10.2007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'График 5.5.3'!$G$5:$G$9</c:f>
              <c:numCache>
                <c:formatCode>#\ ##0.0</c:formatCode>
                <c:ptCount val="5"/>
                <c:pt idx="0">
                  <c:v>19.003482000000076</c:v>
                </c:pt>
                <c:pt idx="1">
                  <c:v>93.879657000000066</c:v>
                </c:pt>
                <c:pt idx="2">
                  <c:v>117.97891900000013</c:v>
                </c:pt>
                <c:pt idx="3">
                  <c:v>90.411341999999877</c:v>
                </c:pt>
                <c:pt idx="4">
                  <c:v>256.08660099999975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4E-4949-A4C5-48E49FC75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7185535"/>
        <c:axId val="1"/>
      </c:barChart>
      <c:catAx>
        <c:axId val="1107185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18553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7037037037037037"/>
          <c:y val="0.66509433962264153"/>
          <c:w val="0.71666666666666667"/>
          <c:h val="0.320754716981132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095139053162002E-2"/>
          <c:y val="0.10859728506787331"/>
          <c:w val="0.89031158084543249"/>
          <c:h val="0.4479638009049773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5.5.4'!$B$5</c:f>
              <c:strCache>
                <c:ptCount val="1"/>
                <c:pt idx="0">
                  <c:v>k1 (min = 0,06)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5.5.4'!$C$4:$M$4</c:f>
              <c:strCache>
                <c:ptCount val="11"/>
                <c:pt idx="0">
                  <c:v>01.01.2007</c:v>
                </c:pt>
                <c:pt idx="1">
                  <c:v>01.01.2008</c:v>
                </c:pt>
                <c:pt idx="2">
                  <c:v>01.02.2008</c:v>
                </c:pt>
                <c:pt idx="3">
                  <c:v>01.03.2008</c:v>
                </c:pt>
                <c:pt idx="4">
                  <c:v>01.04.2008</c:v>
                </c:pt>
                <c:pt idx="5">
                  <c:v>01.05.2008</c:v>
                </c:pt>
                <c:pt idx="6">
                  <c:v>01.06.2008</c:v>
                </c:pt>
                <c:pt idx="7">
                  <c:v>01.07.2008</c:v>
                </c:pt>
                <c:pt idx="8">
                  <c:v>01.08.2008</c:v>
                </c:pt>
                <c:pt idx="9">
                  <c:v>01.09.2008</c:v>
                </c:pt>
                <c:pt idx="10">
                  <c:v>01.10.2008</c:v>
                </c:pt>
              </c:strCache>
            </c:strRef>
          </c:cat>
          <c:val>
            <c:numRef>
              <c:f>'График 5.5.4'!$C$5:$M$5</c:f>
              <c:numCache>
                <c:formatCode>0.000</c:formatCode>
                <c:ptCount val="11"/>
                <c:pt idx="0">
                  <c:v>8.8999999999999996E-2</c:v>
                </c:pt>
                <c:pt idx="1">
                  <c:v>0.107</c:v>
                </c:pt>
                <c:pt idx="2">
                  <c:v>0.123</c:v>
                </c:pt>
                <c:pt idx="3">
                  <c:v>0.125</c:v>
                </c:pt>
                <c:pt idx="4">
                  <c:v>0.124</c:v>
                </c:pt>
                <c:pt idx="5">
                  <c:v>0.125</c:v>
                </c:pt>
                <c:pt idx="6">
                  <c:v>0.124</c:v>
                </c:pt>
                <c:pt idx="7">
                  <c:v>0.122</c:v>
                </c:pt>
                <c:pt idx="8">
                  <c:v>0.123</c:v>
                </c:pt>
                <c:pt idx="9">
                  <c:v>0.11899999999999999</c:v>
                </c:pt>
                <c:pt idx="10">
                  <c:v>0.11899999999999999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44-4B8C-AF24-6DB49DB5CB5D}"/>
            </c:ext>
          </c:extLst>
        </c:ser>
        <c:ser>
          <c:idx val="1"/>
          <c:order val="1"/>
          <c:tx>
            <c:strRef>
              <c:f>'График 5.5.4'!$B$6</c:f>
              <c:strCache>
                <c:ptCount val="1"/>
                <c:pt idx="0">
                  <c:v>k2  (min = 0,12)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5.5.4'!$C$4:$M$4</c:f>
              <c:strCache>
                <c:ptCount val="11"/>
                <c:pt idx="0">
                  <c:v>01.01.2007</c:v>
                </c:pt>
                <c:pt idx="1">
                  <c:v>01.01.2008</c:v>
                </c:pt>
                <c:pt idx="2">
                  <c:v>01.02.2008</c:v>
                </c:pt>
                <c:pt idx="3">
                  <c:v>01.03.2008</c:v>
                </c:pt>
                <c:pt idx="4">
                  <c:v>01.04.2008</c:v>
                </c:pt>
                <c:pt idx="5">
                  <c:v>01.05.2008</c:v>
                </c:pt>
                <c:pt idx="6">
                  <c:v>01.06.2008</c:v>
                </c:pt>
                <c:pt idx="7">
                  <c:v>01.07.2008</c:v>
                </c:pt>
                <c:pt idx="8">
                  <c:v>01.08.2008</c:v>
                </c:pt>
                <c:pt idx="9">
                  <c:v>01.09.2008</c:v>
                </c:pt>
                <c:pt idx="10">
                  <c:v>01.10.2008</c:v>
                </c:pt>
              </c:strCache>
            </c:strRef>
          </c:cat>
          <c:val>
            <c:numRef>
              <c:f>'График 5.5.4'!$C$6:$M$6</c:f>
              <c:numCache>
                <c:formatCode>0.000</c:formatCode>
                <c:ptCount val="11"/>
                <c:pt idx="0">
                  <c:v>0.14899999999999999</c:v>
                </c:pt>
                <c:pt idx="1">
                  <c:v>0.14199999999999999</c:v>
                </c:pt>
                <c:pt idx="2">
                  <c:v>0.14299999999999999</c:v>
                </c:pt>
                <c:pt idx="3">
                  <c:v>0.14299999999999999</c:v>
                </c:pt>
                <c:pt idx="4">
                  <c:v>0.14499999999999999</c:v>
                </c:pt>
                <c:pt idx="5">
                  <c:v>0.14299999999999999</c:v>
                </c:pt>
                <c:pt idx="6">
                  <c:v>0.14599999999999999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0.14899999999999999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44-4B8C-AF24-6DB49DB5C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7188863"/>
        <c:axId val="1"/>
      </c:lineChart>
      <c:catAx>
        <c:axId val="11071888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188863"/>
        <c:crosses val="autoZero"/>
        <c:crossBetween val="between"/>
        <c:majorUnit val="0.0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9433272394881171"/>
          <c:y val="0.86877828054298645"/>
          <c:w val="0.47714808043875684"/>
          <c:h val="9.95475113122171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41275960382963E-2"/>
          <c:y val="6.25E-2"/>
          <c:w val="0.92224312895845895"/>
          <c:h val="0.62946428571428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5.5.5'!$B$6</c:f>
              <c:strCache>
                <c:ptCount val="1"/>
                <c:pt idx="0">
                  <c:v>Болгария 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5.5.5'!$C$5:$H$5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'График 5.5.5'!$C$6:$H$6</c:f>
              <c:numCache>
                <c:formatCode>0.0</c:formatCode>
                <c:ptCount val="6"/>
                <c:pt idx="0">
                  <c:v>22</c:v>
                </c:pt>
                <c:pt idx="1">
                  <c:v>16.100000000000001</c:v>
                </c:pt>
                <c:pt idx="2">
                  <c:v>15.2</c:v>
                </c:pt>
                <c:pt idx="3">
                  <c:v>14.5</c:v>
                </c:pt>
                <c:pt idx="4">
                  <c:v>13.9</c:v>
                </c:pt>
                <c:pt idx="5">
                  <c:v>14.5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49-46E7-913C-6E8400C41F04}"/>
            </c:ext>
          </c:extLst>
        </c:ser>
        <c:ser>
          <c:idx val="1"/>
          <c:order val="1"/>
          <c:tx>
            <c:strRef>
              <c:f>'График 5.5.5'!$B$7</c:f>
              <c:strCache>
                <c:ptCount val="1"/>
                <c:pt idx="0">
                  <c:v>Чехия 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5.5.5'!$C$5:$H$5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'График 5.5.5'!$C$7:$H$7</c:f>
              <c:numCache>
                <c:formatCode>0.0</c:formatCode>
                <c:ptCount val="6"/>
                <c:pt idx="0">
                  <c:v>14.5</c:v>
                </c:pt>
                <c:pt idx="1">
                  <c:v>12.6</c:v>
                </c:pt>
                <c:pt idx="2">
                  <c:v>1.9</c:v>
                </c:pt>
                <c:pt idx="3">
                  <c:v>11.4</c:v>
                </c:pt>
                <c:pt idx="4">
                  <c:v>1.5</c:v>
                </c:pt>
                <c:pt idx="5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49-46E7-913C-6E8400C41F04}"/>
            </c:ext>
          </c:extLst>
        </c:ser>
        <c:ser>
          <c:idx val="2"/>
          <c:order val="2"/>
          <c:tx>
            <c:strRef>
              <c:f>'График 5.5.5'!$B$8</c:f>
              <c:strCache>
                <c:ptCount val="1"/>
                <c:pt idx="0">
                  <c:v>Хорватия 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5.5.5'!$C$5:$H$5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'График 5.5.5'!$C$8:$H$8</c:f>
              <c:numCache>
                <c:formatCode>0.0</c:formatCode>
                <c:ptCount val="6"/>
                <c:pt idx="0">
                  <c:v>16.5</c:v>
                </c:pt>
                <c:pt idx="1">
                  <c:v>16</c:v>
                </c:pt>
                <c:pt idx="2">
                  <c:v>15.2</c:v>
                </c:pt>
                <c:pt idx="3">
                  <c:v>13.6</c:v>
                </c:pt>
                <c:pt idx="4">
                  <c:v>15.9</c:v>
                </c:pt>
                <c:pt idx="5">
                  <c:v>15.9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49-46E7-913C-6E8400C41F04}"/>
            </c:ext>
          </c:extLst>
        </c:ser>
        <c:ser>
          <c:idx val="3"/>
          <c:order val="3"/>
          <c:tx>
            <c:strRef>
              <c:f>'График 5.5.5'!$B$9</c:f>
              <c:strCache>
                <c:ptCount val="1"/>
                <c:pt idx="0">
                  <c:v>Венгрия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5.5.5'!$C$5:$H$5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'График 5.5.5'!$C$9:$H$9</c:f>
              <c:numCache>
                <c:formatCode>0.0</c:formatCode>
                <c:ptCount val="6"/>
                <c:pt idx="0">
                  <c:v>11.8</c:v>
                </c:pt>
                <c:pt idx="1">
                  <c:v>12.4</c:v>
                </c:pt>
                <c:pt idx="2">
                  <c:v>11.6</c:v>
                </c:pt>
                <c:pt idx="3">
                  <c:v>11</c:v>
                </c:pt>
                <c:pt idx="4">
                  <c:v>10.8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49-46E7-913C-6E8400C41F04}"/>
            </c:ext>
          </c:extLst>
        </c:ser>
        <c:ser>
          <c:idx val="4"/>
          <c:order val="4"/>
          <c:tx>
            <c:strRef>
              <c:f>'График 5.5.5'!$B$10</c:f>
              <c:strCache>
                <c:ptCount val="1"/>
                <c:pt idx="0">
                  <c:v>Румыния</c:v>
                </c:pt>
              </c:strCache>
            </c:strRef>
          </c:tx>
          <c:spPr>
            <a:solidFill>
              <a:srgbClr val="6600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5.5.5'!$C$5:$H$5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'График 5.5.5'!$C$10:$H$10</c:f>
              <c:numCache>
                <c:formatCode>0.0</c:formatCode>
                <c:ptCount val="6"/>
                <c:pt idx="0">
                  <c:v>21.1</c:v>
                </c:pt>
                <c:pt idx="1">
                  <c:v>20.6</c:v>
                </c:pt>
                <c:pt idx="2">
                  <c:v>21.1</c:v>
                </c:pt>
                <c:pt idx="3">
                  <c:v>18.100000000000001</c:v>
                </c:pt>
                <c:pt idx="4">
                  <c:v>13.8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49-46E7-913C-6E8400C41F04}"/>
            </c:ext>
          </c:extLst>
        </c:ser>
        <c:ser>
          <c:idx val="5"/>
          <c:order val="5"/>
          <c:tx>
            <c:strRef>
              <c:f>'График 5.5.5'!$B$11</c:f>
              <c:strCache>
                <c:ptCount val="1"/>
                <c:pt idx="0">
                  <c:v>Франция</c:v>
                </c:pt>
              </c:strCache>
            </c:strRef>
          </c:tx>
          <c:spPr>
            <a:solidFill>
              <a:srgbClr val="FF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5.5.5'!$C$5:$H$5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'График 5.5.5'!$C$11:$H$11</c:f>
              <c:numCache>
                <c:formatCode>0.0</c:formatCode>
                <c:ptCount val="6"/>
                <c:pt idx="0">
                  <c:v>11.9</c:v>
                </c:pt>
                <c:pt idx="1">
                  <c:v>11.5</c:v>
                </c:pt>
                <c:pt idx="2">
                  <c:v>11.4</c:v>
                </c:pt>
                <c:pt idx="3">
                  <c:v>10.9</c:v>
                </c:pt>
                <c:pt idx="4">
                  <c:v>10.1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49-46E7-913C-6E8400C41F04}"/>
            </c:ext>
          </c:extLst>
        </c:ser>
        <c:ser>
          <c:idx val="6"/>
          <c:order val="6"/>
          <c:tx>
            <c:strRef>
              <c:f>'График 5.5.5'!$B$12</c:f>
              <c:strCache>
                <c:ptCount val="1"/>
                <c:pt idx="0">
                  <c:v>Индонезия</c:v>
                </c:pt>
              </c:strCache>
            </c:strRef>
          </c:tx>
          <c:spPr>
            <a:solidFill>
              <a:srgbClr val="0066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5.5.5'!$C$5:$H$5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'График 5.5.5'!$C$12:$H$12</c:f>
              <c:numCache>
                <c:formatCode>0.0</c:formatCode>
                <c:ptCount val="6"/>
                <c:pt idx="0">
                  <c:v>22.3</c:v>
                </c:pt>
                <c:pt idx="1">
                  <c:v>19.399999999999999</c:v>
                </c:pt>
                <c:pt idx="2">
                  <c:v>19.3</c:v>
                </c:pt>
                <c:pt idx="3">
                  <c:v>21.3</c:v>
                </c:pt>
                <c:pt idx="4">
                  <c:v>19.3</c:v>
                </c:pt>
                <c:pt idx="5">
                  <c:v>20.5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49-46E7-913C-6E8400C41F04}"/>
            </c:ext>
          </c:extLst>
        </c:ser>
        <c:ser>
          <c:idx val="7"/>
          <c:order val="7"/>
          <c:tx>
            <c:strRef>
              <c:f>'График 5.5.5'!$B$13</c:f>
              <c:strCache>
                <c:ptCount val="1"/>
                <c:pt idx="0">
                  <c:v>Корея</c:v>
                </c:pt>
              </c:strCache>
            </c:strRef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5.5.5'!$C$5:$H$5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'График 5.5.5'!$C$13:$H$13</c:f>
              <c:numCache>
                <c:formatCode>0.0</c:formatCode>
                <c:ptCount val="6"/>
                <c:pt idx="0">
                  <c:v>11.1</c:v>
                </c:pt>
                <c:pt idx="1">
                  <c:v>12.1</c:v>
                </c:pt>
                <c:pt idx="2">
                  <c:v>13</c:v>
                </c:pt>
                <c:pt idx="3">
                  <c:v>12.8</c:v>
                </c:pt>
                <c:pt idx="4">
                  <c:v>12.3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49-46E7-913C-6E8400C41F04}"/>
            </c:ext>
          </c:extLst>
        </c:ser>
        <c:ser>
          <c:idx val="8"/>
          <c:order val="8"/>
          <c:tx>
            <c:strRef>
              <c:f>'График 5.5.5'!$B$14</c:f>
              <c:strCache>
                <c:ptCount val="1"/>
                <c:pt idx="0">
                  <c:v>Малайзия</c:v>
                </c:pt>
              </c:strCache>
            </c:strRef>
          </c:tx>
          <c:spPr>
            <a:solidFill>
              <a:srgbClr val="000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5.5.5'!$C$5:$H$5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'График 5.5.5'!$C$14:$H$14</c:f>
              <c:numCache>
                <c:formatCode>0.0</c:formatCode>
                <c:ptCount val="6"/>
                <c:pt idx="0">
                  <c:v>13.8</c:v>
                </c:pt>
                <c:pt idx="1">
                  <c:v>14.4</c:v>
                </c:pt>
                <c:pt idx="2">
                  <c:v>13.7</c:v>
                </c:pt>
                <c:pt idx="3">
                  <c:v>13.5</c:v>
                </c:pt>
                <c:pt idx="4">
                  <c:v>13.2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49-46E7-913C-6E8400C41F04}"/>
            </c:ext>
          </c:extLst>
        </c:ser>
        <c:ser>
          <c:idx val="9"/>
          <c:order val="9"/>
          <c:tx>
            <c:strRef>
              <c:f>'График 5.5.5'!$B$15</c:f>
              <c:strCache>
                <c:ptCount val="1"/>
                <c:pt idx="0">
                  <c:v>Филиппины</c:v>
                </c:pt>
              </c:strCache>
            </c:strRef>
          </c:tx>
          <c:spPr>
            <a:solidFill>
              <a:srgbClr val="FF00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5.5.5'!$C$5:$H$5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'График 5.5.5'!$C$15:$H$15</c:f>
              <c:numCache>
                <c:formatCode>0.0</c:formatCode>
                <c:ptCount val="6"/>
                <c:pt idx="0">
                  <c:v>17.399999999999999</c:v>
                </c:pt>
                <c:pt idx="1">
                  <c:v>8.6999999999999993</c:v>
                </c:pt>
                <c:pt idx="2">
                  <c:v>17.8</c:v>
                </c:pt>
                <c:pt idx="3">
                  <c:v>18.5</c:v>
                </c:pt>
                <c:pt idx="4">
                  <c:v>15.9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F49-46E7-913C-6E8400C41F04}"/>
            </c:ext>
          </c:extLst>
        </c:ser>
        <c:ser>
          <c:idx val="10"/>
          <c:order val="10"/>
          <c:tx>
            <c:strRef>
              <c:f>'График 5.5.5'!$B$16</c:f>
              <c:strCache>
                <c:ptCount val="1"/>
                <c:pt idx="0">
                  <c:v>Сингапур</c:v>
                </c:pt>
              </c:strCache>
            </c:strRef>
          </c:tx>
          <c:spPr>
            <a:solidFill>
              <a:srgbClr val="FF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5.5.5'!$C$5:$H$5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'График 5.5.5'!$C$16:$H$16</c:f>
              <c:numCache>
                <c:formatCode>0.0</c:formatCode>
                <c:ptCount val="6"/>
                <c:pt idx="0">
                  <c:v>17.899999999999999</c:v>
                </c:pt>
                <c:pt idx="1">
                  <c:v>16.2</c:v>
                </c:pt>
                <c:pt idx="2">
                  <c:v>15.8</c:v>
                </c:pt>
                <c:pt idx="3">
                  <c:v>15.4</c:v>
                </c:pt>
                <c:pt idx="4">
                  <c:v>14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49-46E7-913C-6E8400C41F04}"/>
            </c:ext>
          </c:extLst>
        </c:ser>
        <c:ser>
          <c:idx val="11"/>
          <c:order val="11"/>
          <c:tx>
            <c:strRef>
              <c:f>'График 5.5.5'!$B$17</c:f>
              <c:strCache>
                <c:ptCount val="1"/>
                <c:pt idx="0">
                  <c:v>Тайланд</c:v>
                </c:pt>
              </c:strCache>
            </c:strRef>
          </c:tx>
          <c:spPr>
            <a:solidFill>
              <a:srgbClr val="00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5.5.5'!$C$5:$H$5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'График 5.5.5'!$C$17:$H$17</c:f>
              <c:numCache>
                <c:formatCode>0.0</c:formatCode>
                <c:ptCount val="6"/>
                <c:pt idx="0">
                  <c:v>13.4</c:v>
                </c:pt>
                <c:pt idx="1">
                  <c:v>12.4</c:v>
                </c:pt>
                <c:pt idx="2">
                  <c:v>13.2</c:v>
                </c:pt>
                <c:pt idx="3">
                  <c:v>13.6</c:v>
                </c:pt>
                <c:pt idx="4">
                  <c:v>14.8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49-46E7-913C-6E8400C41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7177631"/>
        <c:axId val="1"/>
      </c:barChart>
      <c:catAx>
        <c:axId val="11071776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177631"/>
        <c:crosses val="autoZero"/>
        <c:crossBetween val="between"/>
        <c:majorUnit val="4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2839078659471362"/>
          <c:y val="0.8125"/>
          <c:w val="0.77034433986890882"/>
          <c:h val="0.17410714285714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046904315197005E-2"/>
          <c:y val="5.4687604308327309E-2"/>
          <c:w val="0.84052532833020643"/>
          <c:h val="0.3867194876088859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5.5.6'!$B$5</c:f>
              <c:strCache>
                <c:ptCount val="1"/>
                <c:pt idx="0">
                  <c:v>Отношение расчетного собственного капитала к ссудному портфелю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5.5.6'!$C$4:$P$4</c:f>
              <c:strCache>
                <c:ptCount val="14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  <c:pt idx="13">
                  <c:v>01.10.2008</c:v>
                </c:pt>
              </c:strCache>
            </c:strRef>
          </c:cat>
          <c:val>
            <c:numRef>
              <c:f>'График 5.5.6'!$C$5:$P$5</c:f>
              <c:numCache>
                <c:formatCode>0.0</c:formatCode>
                <c:ptCount val="14"/>
                <c:pt idx="0">
                  <c:v>0.21498084422784799</c:v>
                </c:pt>
                <c:pt idx="1">
                  <c:v>0.19130314733583559</c:v>
                </c:pt>
                <c:pt idx="2">
                  <c:v>0.19098041746294339</c:v>
                </c:pt>
                <c:pt idx="3">
                  <c:v>0.19503112962727293</c:v>
                </c:pt>
                <c:pt idx="4">
                  <c:v>0.20073521802761243</c:v>
                </c:pt>
                <c:pt idx="5">
                  <c:v>0.2024361482269332</c:v>
                </c:pt>
                <c:pt idx="6">
                  <c:v>0.20574177147952399</c:v>
                </c:pt>
                <c:pt idx="7">
                  <c:v>0.20620431039225026</c:v>
                </c:pt>
                <c:pt idx="8">
                  <c:v>0.20839187357311204</c:v>
                </c:pt>
                <c:pt idx="9">
                  <c:v>0.21399447375958891</c:v>
                </c:pt>
                <c:pt idx="10">
                  <c:v>0.22075758342245083</c:v>
                </c:pt>
                <c:pt idx="11">
                  <c:v>0.22142204330833343</c:v>
                </c:pt>
                <c:pt idx="12">
                  <c:v>0.22050888408149891</c:v>
                </c:pt>
                <c:pt idx="13">
                  <c:v>0.21807729546807689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2-461C-B280-F2D2B3D4CA19}"/>
            </c:ext>
          </c:extLst>
        </c:ser>
        <c:ser>
          <c:idx val="1"/>
          <c:order val="1"/>
          <c:tx>
            <c:strRef>
              <c:f>'График 5.5.6'!$B$6</c:f>
              <c:strCache>
                <c:ptCount val="1"/>
                <c:pt idx="0">
                  <c:v>Отношение расчетного собственного капитала к сомнительным кредитам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8080"/>
              </a:solidFill>
              <a:ln>
                <a:solidFill>
                  <a:srgbClr val="808080"/>
                </a:solidFill>
                <a:prstDash val="solid"/>
              </a:ln>
            </c:spPr>
          </c:marker>
          <c:cat>
            <c:strRef>
              <c:f>'График 5.5.6'!$C$4:$P$4</c:f>
              <c:strCache>
                <c:ptCount val="14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  <c:pt idx="13">
                  <c:v>01.10.2008</c:v>
                </c:pt>
              </c:strCache>
            </c:strRef>
          </c:cat>
          <c:val>
            <c:numRef>
              <c:f>'График 5.5.6'!$C$6:$P$6</c:f>
              <c:numCache>
                <c:formatCode>0.0</c:formatCode>
                <c:ptCount val="14"/>
                <c:pt idx="0">
                  <c:v>0.57878693338250387</c:v>
                </c:pt>
                <c:pt idx="1">
                  <c:v>0.46745000935113834</c:v>
                </c:pt>
                <c:pt idx="2">
                  <c:v>0.48234297853432878</c:v>
                </c:pt>
                <c:pt idx="3">
                  <c:v>0.42596009277228752</c:v>
                </c:pt>
                <c:pt idx="4">
                  <c:v>0.34111810331973014</c:v>
                </c:pt>
                <c:pt idx="5">
                  <c:v>0.35847558493000703</c:v>
                </c:pt>
                <c:pt idx="6">
                  <c:v>0.36648699487950709</c:v>
                </c:pt>
                <c:pt idx="7">
                  <c:v>0.37481971983037304</c:v>
                </c:pt>
                <c:pt idx="8">
                  <c:v>0.36906594627392914</c:v>
                </c:pt>
                <c:pt idx="9">
                  <c:v>0.38861143246169605</c:v>
                </c:pt>
                <c:pt idx="10">
                  <c:v>0.38861599962079729</c:v>
                </c:pt>
                <c:pt idx="11">
                  <c:v>0.39699648468582255</c:v>
                </c:pt>
                <c:pt idx="12">
                  <c:v>0.40889161490990611</c:v>
                </c:pt>
                <c:pt idx="13">
                  <c:v>0.41359348254349887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F2-461C-B280-F2D2B3D4C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7189279"/>
        <c:axId val="1"/>
      </c:lineChart>
      <c:lineChart>
        <c:grouping val="standard"/>
        <c:varyColors val="0"/>
        <c:ser>
          <c:idx val="2"/>
          <c:order val="2"/>
          <c:tx>
            <c:strRef>
              <c:f>'График 5.5.6'!$B$7</c:f>
              <c:strCache>
                <c:ptCount val="1"/>
                <c:pt idx="0">
                  <c:v>Отношение расчетного собственного капитала к безнадежным кредитам (правая шкала)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5.5.6'!$C$4:$P$4</c:f>
              <c:strCache>
                <c:ptCount val="14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  <c:pt idx="13">
                  <c:v>01.10.2008</c:v>
                </c:pt>
              </c:strCache>
            </c:strRef>
          </c:cat>
          <c:val>
            <c:numRef>
              <c:f>'График 5.5.6'!$C$7:$P$7</c:f>
              <c:numCache>
                <c:formatCode>0.0</c:formatCode>
                <c:ptCount val="14"/>
                <c:pt idx="0">
                  <c:v>10.200681804456552</c:v>
                </c:pt>
                <c:pt idx="1">
                  <c:v>6.6828489122806278</c:v>
                </c:pt>
                <c:pt idx="2">
                  <c:v>8.534816996102828</c:v>
                </c:pt>
                <c:pt idx="3">
                  <c:v>12.433255104002827</c:v>
                </c:pt>
                <c:pt idx="4">
                  <c:v>13.547007692813166</c:v>
                </c:pt>
                <c:pt idx="5">
                  <c:v>11.048147520296784</c:v>
                </c:pt>
                <c:pt idx="6">
                  <c:v>10.649852900602486</c:v>
                </c:pt>
                <c:pt idx="7">
                  <c:v>9.6759824164162875</c:v>
                </c:pt>
                <c:pt idx="8">
                  <c:v>8.6104335396232585</c:v>
                </c:pt>
                <c:pt idx="9">
                  <c:v>8.4233869963916685</c:v>
                </c:pt>
                <c:pt idx="10">
                  <c:v>8.3078776010030264</c:v>
                </c:pt>
                <c:pt idx="11">
                  <c:v>7.9166078691507549</c:v>
                </c:pt>
                <c:pt idx="12">
                  <c:v>7.4991754378001918</c:v>
                </c:pt>
                <c:pt idx="13">
                  <c:v>6.6089821044936325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F2-461C-B280-F2D2B3D4CA19}"/>
            </c:ext>
          </c:extLst>
        </c:ser>
        <c:ser>
          <c:idx val="3"/>
          <c:order val="3"/>
          <c:tx>
            <c:strRef>
              <c:f>'График 5.5.6'!$B$8</c:f>
              <c:strCache>
                <c:ptCount val="1"/>
                <c:pt idx="0">
                  <c:v>Отношение расчетного собственного капитала к провизиям (правая шкала)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5.5.6'!$C$4:$P$4</c:f>
              <c:strCache>
                <c:ptCount val="14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  <c:pt idx="13">
                  <c:v>01.10.2008</c:v>
                </c:pt>
              </c:strCache>
            </c:strRef>
          </c:cat>
          <c:val>
            <c:numRef>
              <c:f>'График 5.5.6'!$C$8:$P$8</c:f>
              <c:numCache>
                <c:formatCode>0.0</c:formatCode>
                <c:ptCount val="14"/>
                <c:pt idx="0">
                  <c:v>3.4600996647994049</c:v>
                </c:pt>
                <c:pt idx="1">
                  <c:v>2.8624361673818224</c:v>
                </c:pt>
                <c:pt idx="2">
                  <c:v>3.4025759186492621</c:v>
                </c:pt>
                <c:pt idx="3">
                  <c:v>3.9063674368381212</c:v>
                </c:pt>
                <c:pt idx="4">
                  <c:v>3.4123653763937338</c:v>
                </c:pt>
                <c:pt idx="5">
                  <c:v>3.2494971423958301</c:v>
                </c:pt>
                <c:pt idx="6">
                  <c:v>3.2095234873433816</c:v>
                </c:pt>
                <c:pt idx="7">
                  <c:v>2.9711029020914159</c:v>
                </c:pt>
                <c:pt idx="8">
                  <c:v>2.8604767320038089</c:v>
                </c:pt>
                <c:pt idx="9">
                  <c:v>2.7906642282998115</c:v>
                </c:pt>
                <c:pt idx="10">
                  <c:v>2.8325344810746205</c:v>
                </c:pt>
                <c:pt idx="11">
                  <c:v>2.7624387776388315</c:v>
                </c:pt>
                <c:pt idx="12">
                  <c:v>2.6845988665929625</c:v>
                </c:pt>
                <c:pt idx="13">
                  <c:v>2.4668737439002286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F2-461C-B280-F2D2B3D4C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7189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189279"/>
        <c:crosses val="autoZero"/>
        <c:crossBetween val="between"/>
        <c:majorUnit val="0.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4"/>
          <c:min val="1"/>
        </c:scaling>
        <c:delete val="0"/>
        <c:axPos val="r"/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3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5028142589118199E-2"/>
          <c:y val="0.70703125"/>
          <c:w val="0.86116322701688552"/>
          <c:h val="0.281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00764520710619"/>
          <c:y val="0.11111161346034731"/>
          <c:w val="0.79888413437669925"/>
          <c:h val="0.6203731751536057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6.1.1.1'!$B$5</c:f>
              <c:strCache>
                <c:ptCount val="1"/>
                <c:pt idx="0">
                  <c:v>Общее страхование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50815480610195E-2"/>
                  <c:y val="-4.747998006113911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EC5-48FC-9029-DA4E7462CA9A}"/>
                </c:ext>
              </c:extLst>
            </c:dLbl>
            <c:dLbl>
              <c:idx val="1"/>
              <c:layout>
                <c:manualLayout>
                  <c:x val="-2.2213321021494047E-2"/>
                  <c:y val="-6.1786537355679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EC5-48FC-9029-DA4E7462CA9A}"/>
                </c:ext>
              </c:extLst>
            </c:dLbl>
            <c:dLbl>
              <c:idx val="2"/>
              <c:layout>
                <c:manualLayout>
                  <c:x val="-1.3434474169412548E-2"/>
                  <c:y val="-6.148945593279572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EC5-48FC-9029-DA4E7462CA9A}"/>
                </c:ext>
              </c:extLst>
            </c:dLbl>
            <c:dLbl>
              <c:idx val="3"/>
              <c:layout>
                <c:manualLayout>
                  <c:x val="-3.6312845061401783E-2"/>
                  <c:y val="4.84821764322059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EC5-48FC-9029-DA4E7462CA9A}"/>
                </c:ext>
              </c:extLst>
            </c:dLbl>
            <c:dLbl>
              <c:idx val="4"/>
              <c:layout>
                <c:manualLayout>
                  <c:x val="-3.1258204261898084E-2"/>
                  <c:y val="-6.10497570761055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EC5-48FC-9029-DA4E7462CA9A}"/>
                </c:ext>
              </c:extLst>
            </c:dLbl>
            <c:dLbl>
              <c:idx val="5"/>
              <c:layout>
                <c:manualLayout>
                  <c:x val="-4.1101365204145347E-2"/>
                  <c:y val="-4.783983867045928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EC5-48FC-9029-DA4E7462CA9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6.1.1.1'!$C$4:$I$4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 01.01.2008</c:v>
                </c:pt>
                <c:pt idx="6">
                  <c:v> 01.10.2008</c:v>
                </c:pt>
              </c:strCache>
            </c:strRef>
          </c:cat>
          <c:val>
            <c:numRef>
              <c:f>'График 6.1.1.1'!$C$5:$I$5</c:f>
              <c:numCache>
                <c:formatCode>0.0%</c:formatCode>
                <c:ptCount val="7"/>
                <c:pt idx="0">
                  <c:v>0.99151117260550914</c:v>
                </c:pt>
                <c:pt idx="1">
                  <c:v>0.98510029395674459</c:v>
                </c:pt>
                <c:pt idx="2">
                  <c:v>0.98344274914294261</c:v>
                </c:pt>
                <c:pt idx="3">
                  <c:v>0.97865854339847946</c:v>
                </c:pt>
                <c:pt idx="4">
                  <c:v>0.9707134519249887</c:v>
                </c:pt>
                <c:pt idx="5">
                  <c:v>0.97099999999999997</c:v>
                </c:pt>
                <c:pt idx="6">
                  <c:v>0.96699999999999997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C5-48FC-9029-DA4E7462C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7178463"/>
        <c:axId val="1"/>
      </c:lineChart>
      <c:lineChart>
        <c:grouping val="standard"/>
        <c:varyColors val="0"/>
        <c:ser>
          <c:idx val="1"/>
          <c:order val="1"/>
          <c:tx>
            <c:strRef>
              <c:f>'График 6.1.1.1'!$B$6</c:f>
              <c:strCache>
                <c:ptCount val="1"/>
                <c:pt idx="0">
                  <c:v>Страхование жизни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854564159296343E-2"/>
                  <c:y val="-7.11420275509847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EC5-48FC-9029-DA4E7462CA9A}"/>
                </c:ext>
              </c:extLst>
            </c:dLbl>
            <c:dLbl>
              <c:idx val="1"/>
              <c:layout>
                <c:manualLayout>
                  <c:x val="-5.014633271298697E-2"/>
                  <c:y val="-5.93620855880908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EC5-48FC-9029-DA4E7462CA9A}"/>
                </c:ext>
              </c:extLst>
            </c:dLbl>
            <c:dLbl>
              <c:idx val="2"/>
              <c:layout>
                <c:manualLayout>
                  <c:x val="-4.1234702722482168E-3"/>
                  <c:y val="1.168456920679318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EC5-48FC-9029-DA4E7462CA9A}"/>
                </c:ext>
              </c:extLst>
            </c:dLbl>
            <c:dLbl>
              <c:idx val="4"/>
              <c:layout>
                <c:manualLayout>
                  <c:x val="-6.2915617512256841E-2"/>
                  <c:y val="-4.509759609756409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AEC5-48FC-9029-DA4E7462CA9A}"/>
                </c:ext>
              </c:extLst>
            </c:dLbl>
            <c:dLbl>
              <c:idx val="5"/>
              <c:layout>
                <c:manualLayout>
                  <c:x val="-4.2963565983578124E-2"/>
                  <c:y val="3.77865383507090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AEC5-48FC-9029-DA4E7462CA9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6.1.1.1'!$C$4:$I$4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 01.01.2008</c:v>
                </c:pt>
                <c:pt idx="6">
                  <c:v> 01.10.2008</c:v>
                </c:pt>
              </c:strCache>
            </c:strRef>
          </c:cat>
          <c:val>
            <c:numRef>
              <c:f>'График 6.1.1.1'!$C$6:$I$6</c:f>
              <c:numCache>
                <c:formatCode>0.0%</c:formatCode>
                <c:ptCount val="7"/>
                <c:pt idx="0">
                  <c:v>8.488827394490887E-3</c:v>
                </c:pt>
                <c:pt idx="1">
                  <c:v>1.4899706043255486E-2</c:v>
                </c:pt>
                <c:pt idx="2">
                  <c:v>1.6557250857057296E-2</c:v>
                </c:pt>
                <c:pt idx="3">
                  <c:v>2.1341456601520554E-2</c:v>
                </c:pt>
                <c:pt idx="4">
                  <c:v>2.928654807501134E-2</c:v>
                </c:pt>
                <c:pt idx="5">
                  <c:v>2.9000000000000001E-2</c:v>
                </c:pt>
                <c:pt idx="6">
                  <c:v>3.3000000000000002E-2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C5-48FC-9029-DA4E7462C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71784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17846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5698324022346369"/>
          <c:y val="0.8657407407407407"/>
          <c:w val="0.48975791433891991"/>
          <c:h val="9.259259259259258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385731178093584E-2"/>
          <c:y val="5.2830286022785271E-2"/>
          <c:w val="0.83735103960968804"/>
          <c:h val="0.6264162485558825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1.1.11'!$C$4</c:f>
              <c:strCache>
                <c:ptCount val="1"/>
                <c:pt idx="0">
                  <c:v>S&amp;P 500 Composite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'График 1.1.11'!$B$5:$B$721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'График 1.1.11'!$C$5:$C$721</c:f>
              <c:numCache>
                <c:formatCode>0.00</c:formatCode>
                <c:ptCount val="717"/>
                <c:pt idx="0">
                  <c:v>103.38634252027788</c:v>
                </c:pt>
                <c:pt idx="1">
                  <c:v>105.08502943204587</c:v>
                </c:pt>
                <c:pt idx="2">
                  <c:v>105.47098169966358</c:v>
                </c:pt>
                <c:pt idx="3">
                  <c:v>105.47263814716408</c:v>
                </c:pt>
                <c:pt idx="4">
                  <c:v>106.4640219762164</c:v>
                </c:pt>
                <c:pt idx="5">
                  <c:v>106.85328713883513</c:v>
                </c:pt>
                <c:pt idx="6">
                  <c:v>106.81518884632351</c:v>
                </c:pt>
                <c:pt idx="7">
                  <c:v>107.18706131018692</c:v>
                </c:pt>
                <c:pt idx="8">
                  <c:v>106.51454362498181</c:v>
                </c:pt>
                <c:pt idx="9">
                  <c:v>106.64291830627096</c:v>
                </c:pt>
                <c:pt idx="10">
                  <c:v>106.64291830627096</c:v>
                </c:pt>
                <c:pt idx="11">
                  <c:v>106.25696603865326</c:v>
                </c:pt>
                <c:pt idx="12">
                  <c:v>105.84285416352699</c:v>
                </c:pt>
                <c:pt idx="13">
                  <c:v>106.43006480245604</c:v>
                </c:pt>
                <c:pt idx="14">
                  <c:v>104.47959787061126</c:v>
                </c:pt>
                <c:pt idx="15">
                  <c:v>104.6725740044201</c:v>
                </c:pt>
                <c:pt idx="16">
                  <c:v>104.92435402449686</c:v>
                </c:pt>
                <c:pt idx="17">
                  <c:v>104.74380124694183</c:v>
                </c:pt>
                <c:pt idx="18">
                  <c:v>105.50162597842292</c:v>
                </c:pt>
                <c:pt idx="19">
                  <c:v>106.32073926742271</c:v>
                </c:pt>
                <c:pt idx="20">
                  <c:v>106.4433163824601</c:v>
                </c:pt>
                <c:pt idx="21">
                  <c:v>106.01926582233077</c:v>
                </c:pt>
                <c:pt idx="22">
                  <c:v>106.2163830748909</c:v>
                </c:pt>
                <c:pt idx="23">
                  <c:v>105.25398707709741</c:v>
                </c:pt>
                <c:pt idx="24">
                  <c:v>104.6899667031754</c:v>
                </c:pt>
                <c:pt idx="25">
                  <c:v>104.77196085445041</c:v>
                </c:pt>
                <c:pt idx="26">
                  <c:v>103.92385973419178</c:v>
                </c:pt>
                <c:pt idx="27">
                  <c:v>104.82413895071633</c:v>
                </c:pt>
                <c:pt idx="28">
                  <c:v>104.66843288566885</c:v>
                </c:pt>
                <c:pt idx="29">
                  <c:v>104.93512093325018</c:v>
                </c:pt>
                <c:pt idx="30">
                  <c:v>104.59306452439586</c:v>
                </c:pt>
                <c:pt idx="31">
                  <c:v>105.64242401596586</c:v>
                </c:pt>
                <c:pt idx="32">
                  <c:v>106.01264003232875</c:v>
                </c:pt>
                <c:pt idx="33">
                  <c:v>106.78951391006568</c:v>
                </c:pt>
                <c:pt idx="34">
                  <c:v>106.61227402751162</c:v>
                </c:pt>
                <c:pt idx="35">
                  <c:v>106.61227402751162</c:v>
                </c:pt>
                <c:pt idx="36">
                  <c:v>106.26359182865528</c:v>
                </c:pt>
                <c:pt idx="37">
                  <c:v>107.06199952389876</c:v>
                </c:pt>
                <c:pt idx="38">
                  <c:v>106.65782633377552</c:v>
                </c:pt>
                <c:pt idx="39">
                  <c:v>106.79365502881694</c:v>
                </c:pt>
                <c:pt idx="40">
                  <c:v>107.18209196768538</c:v>
                </c:pt>
                <c:pt idx="41">
                  <c:v>106.06730279984544</c:v>
                </c:pt>
                <c:pt idx="42">
                  <c:v>106.94356352761265</c:v>
                </c:pt>
                <c:pt idx="43">
                  <c:v>106.76963654005962</c:v>
                </c:pt>
                <c:pt idx="44">
                  <c:v>106.61144580376136</c:v>
                </c:pt>
                <c:pt idx="45">
                  <c:v>105.86852909978481</c:v>
                </c:pt>
                <c:pt idx="46">
                  <c:v>105.6714118472247</c:v>
                </c:pt>
                <c:pt idx="47">
                  <c:v>105.88592179854012</c:v>
                </c:pt>
                <c:pt idx="48">
                  <c:v>105.36911017838251</c:v>
                </c:pt>
                <c:pt idx="49">
                  <c:v>106.14349938486866</c:v>
                </c:pt>
                <c:pt idx="50">
                  <c:v>106.35469644118307</c:v>
                </c:pt>
                <c:pt idx="51">
                  <c:v>107.46037514777025</c:v>
                </c:pt>
                <c:pt idx="52">
                  <c:v>107.91921110541016</c:v>
                </c:pt>
                <c:pt idx="53">
                  <c:v>108.1105307917185</c:v>
                </c:pt>
                <c:pt idx="54">
                  <c:v>108.26954975176702</c:v>
                </c:pt>
                <c:pt idx="55">
                  <c:v>108.09148164546269</c:v>
                </c:pt>
                <c:pt idx="56">
                  <c:v>107.44132600151444</c:v>
                </c:pt>
                <c:pt idx="57">
                  <c:v>108.08651230296118</c:v>
                </c:pt>
                <c:pt idx="58">
                  <c:v>107.80740089912608</c:v>
                </c:pt>
                <c:pt idx="59">
                  <c:v>107.9134135391584</c:v>
                </c:pt>
                <c:pt idx="60">
                  <c:v>107.80243155662454</c:v>
                </c:pt>
                <c:pt idx="61">
                  <c:v>107.1083800539129</c:v>
                </c:pt>
                <c:pt idx="62">
                  <c:v>107.9084441966569</c:v>
                </c:pt>
                <c:pt idx="63">
                  <c:v>107.68979312659022</c:v>
                </c:pt>
                <c:pt idx="64">
                  <c:v>107.2408958539533</c:v>
                </c:pt>
                <c:pt idx="65">
                  <c:v>107.48770653152857</c:v>
                </c:pt>
                <c:pt idx="66">
                  <c:v>108.16022421673368</c:v>
                </c:pt>
                <c:pt idx="67">
                  <c:v>108.62651418812585</c:v>
                </c:pt>
                <c:pt idx="68">
                  <c:v>108.41780180306222</c:v>
                </c:pt>
                <c:pt idx="69">
                  <c:v>107.29638684522025</c:v>
                </c:pt>
                <c:pt idx="70">
                  <c:v>107.38749145774801</c:v>
                </c:pt>
                <c:pt idx="71">
                  <c:v>106.5567830362447</c:v>
                </c:pt>
                <c:pt idx="72">
                  <c:v>106.68515771753384</c:v>
                </c:pt>
                <c:pt idx="73">
                  <c:v>106.7679800925591</c:v>
                </c:pt>
                <c:pt idx="74">
                  <c:v>106.7679800925591</c:v>
                </c:pt>
                <c:pt idx="75">
                  <c:v>106.45408329121338</c:v>
                </c:pt>
                <c:pt idx="76">
                  <c:v>108.30267870177713</c:v>
                </c:pt>
                <c:pt idx="77">
                  <c:v>108.4915137168347</c:v>
                </c:pt>
                <c:pt idx="78">
                  <c:v>108.61823195062334</c:v>
                </c:pt>
                <c:pt idx="79">
                  <c:v>108.60332392311879</c:v>
                </c:pt>
                <c:pt idx="80">
                  <c:v>108.34077699428872</c:v>
                </c:pt>
                <c:pt idx="81">
                  <c:v>107.81319846537785</c:v>
                </c:pt>
                <c:pt idx="82">
                  <c:v>108.11715658172054</c:v>
                </c:pt>
                <c:pt idx="83">
                  <c:v>108.4741210180794</c:v>
                </c:pt>
                <c:pt idx="84">
                  <c:v>108.54783293185186</c:v>
                </c:pt>
                <c:pt idx="85">
                  <c:v>108.09893565921497</c:v>
                </c:pt>
                <c:pt idx="86">
                  <c:v>108.76317110691754</c:v>
                </c:pt>
                <c:pt idx="87">
                  <c:v>108.31924317678217</c:v>
                </c:pt>
                <c:pt idx="88">
                  <c:v>108.6836616268933</c:v>
                </c:pt>
                <c:pt idx="89">
                  <c:v>109.80259191348452</c:v>
                </c:pt>
                <c:pt idx="90">
                  <c:v>109.71148730095675</c:v>
                </c:pt>
                <c:pt idx="91">
                  <c:v>109.75124204096886</c:v>
                </c:pt>
                <c:pt idx="92">
                  <c:v>109.56157880216102</c:v>
                </c:pt>
                <c:pt idx="93">
                  <c:v>108.15939599298343</c:v>
                </c:pt>
                <c:pt idx="94">
                  <c:v>106.94356352761265</c:v>
                </c:pt>
                <c:pt idx="95">
                  <c:v>107.213564470195</c:v>
                </c:pt>
                <c:pt idx="96">
                  <c:v>107.01313432263386</c:v>
                </c:pt>
                <c:pt idx="97">
                  <c:v>105.21091944208428</c:v>
                </c:pt>
                <c:pt idx="98">
                  <c:v>104.50610103061932</c:v>
                </c:pt>
                <c:pt idx="99">
                  <c:v>104.93843382825119</c:v>
                </c:pt>
                <c:pt idx="100">
                  <c:v>104.5276348481259</c:v>
                </c:pt>
                <c:pt idx="101">
                  <c:v>104.07294000923724</c:v>
                </c:pt>
                <c:pt idx="102">
                  <c:v>104.2377565355375</c:v>
                </c:pt>
                <c:pt idx="103">
                  <c:v>105.42294472214894</c:v>
                </c:pt>
                <c:pt idx="104">
                  <c:v>106.0258916123328</c:v>
                </c:pt>
                <c:pt idx="105">
                  <c:v>106.0258916123328</c:v>
                </c:pt>
                <c:pt idx="106">
                  <c:v>104.34294095181957</c:v>
                </c:pt>
                <c:pt idx="107">
                  <c:v>105.19187029582847</c:v>
                </c:pt>
                <c:pt idx="108">
                  <c:v>106.48555579372298</c:v>
                </c:pt>
                <c:pt idx="109">
                  <c:v>106.69343995503637</c:v>
                </c:pt>
                <c:pt idx="110">
                  <c:v>104.79432289570723</c:v>
                </c:pt>
                <c:pt idx="111">
                  <c:v>104.67505867567087</c:v>
                </c:pt>
                <c:pt idx="112">
                  <c:v>104.03732638797641</c:v>
                </c:pt>
                <c:pt idx="113">
                  <c:v>104.18475021552133</c:v>
                </c:pt>
                <c:pt idx="114">
                  <c:v>103.71846024412915</c:v>
                </c:pt>
                <c:pt idx="115">
                  <c:v>102.40158448122759</c:v>
                </c:pt>
                <c:pt idx="116">
                  <c:v>101.34891209465655</c:v>
                </c:pt>
                <c:pt idx="117">
                  <c:v>101.87483417606693</c:v>
                </c:pt>
                <c:pt idx="118">
                  <c:v>104.03815461172665</c:v>
                </c:pt>
                <c:pt idx="119">
                  <c:v>103.65551523910995</c:v>
                </c:pt>
                <c:pt idx="120">
                  <c:v>102.71134016382204</c:v>
                </c:pt>
                <c:pt idx="121">
                  <c:v>102.70968371632149</c:v>
                </c:pt>
                <c:pt idx="122">
                  <c:v>103.71017800662663</c:v>
                </c:pt>
                <c:pt idx="123">
                  <c:v>103.16355033145992</c:v>
                </c:pt>
                <c:pt idx="124">
                  <c:v>103.07244571893214</c:v>
                </c:pt>
                <c:pt idx="125">
                  <c:v>103.57434931158519</c:v>
                </c:pt>
                <c:pt idx="126">
                  <c:v>102.6334871312983</c:v>
                </c:pt>
                <c:pt idx="127">
                  <c:v>103.19667928147003</c:v>
                </c:pt>
                <c:pt idx="128">
                  <c:v>105.42211649839868</c:v>
                </c:pt>
                <c:pt idx="129">
                  <c:v>105.20098075708124</c:v>
                </c:pt>
                <c:pt idx="130">
                  <c:v>106.02837628358357</c:v>
                </c:pt>
                <c:pt idx="131">
                  <c:v>106.02837628358357</c:v>
                </c:pt>
                <c:pt idx="132">
                  <c:v>105.25978464334918</c:v>
                </c:pt>
                <c:pt idx="133">
                  <c:v>105.52233157217923</c:v>
                </c:pt>
                <c:pt idx="134">
                  <c:v>104.81005914696205</c:v>
                </c:pt>
                <c:pt idx="135">
                  <c:v>104.96410876450901</c:v>
                </c:pt>
                <c:pt idx="136">
                  <c:v>105.39312866713983</c:v>
                </c:pt>
                <c:pt idx="137">
                  <c:v>104.24024120678826</c:v>
                </c:pt>
                <c:pt idx="138">
                  <c:v>102.88940827012631</c:v>
                </c:pt>
                <c:pt idx="139">
                  <c:v>102.38502000622252</c:v>
                </c:pt>
                <c:pt idx="140">
                  <c:v>102.24339374492932</c:v>
                </c:pt>
                <c:pt idx="141">
                  <c:v>102.43968277373918</c:v>
                </c:pt>
                <c:pt idx="142">
                  <c:v>104.34045628056883</c:v>
                </c:pt>
                <c:pt idx="143">
                  <c:v>103.45591331529909</c:v>
                </c:pt>
                <c:pt idx="144">
                  <c:v>102.72376352007582</c:v>
                </c:pt>
                <c:pt idx="145">
                  <c:v>104.43156089309662</c:v>
                </c:pt>
                <c:pt idx="146">
                  <c:v>105.0916552220479</c:v>
                </c:pt>
                <c:pt idx="147">
                  <c:v>105.05190048203579</c:v>
                </c:pt>
                <c:pt idx="148">
                  <c:v>104.62122413190444</c:v>
                </c:pt>
                <c:pt idx="149">
                  <c:v>105.89254758854214</c:v>
                </c:pt>
                <c:pt idx="150">
                  <c:v>105.7360132997444</c:v>
                </c:pt>
                <c:pt idx="151">
                  <c:v>105.26061286709944</c:v>
                </c:pt>
                <c:pt idx="152">
                  <c:v>105.89254758854214</c:v>
                </c:pt>
                <c:pt idx="153">
                  <c:v>106.03500207358559</c:v>
                </c:pt>
                <c:pt idx="154">
                  <c:v>105.95963371231258</c:v>
                </c:pt>
                <c:pt idx="155">
                  <c:v>105.66230138597193</c:v>
                </c:pt>
                <c:pt idx="156">
                  <c:v>105.30699339711359</c:v>
                </c:pt>
                <c:pt idx="157">
                  <c:v>104.84898566322391</c:v>
                </c:pt>
                <c:pt idx="158">
                  <c:v>105.3343247808719</c:v>
                </c:pt>
                <c:pt idx="159">
                  <c:v>104.91441533949386</c:v>
                </c:pt>
                <c:pt idx="160">
                  <c:v>105.036164230781</c:v>
                </c:pt>
                <c:pt idx="161">
                  <c:v>106.47478888496968</c:v>
                </c:pt>
                <c:pt idx="162">
                  <c:v>107.29058927896848</c:v>
                </c:pt>
                <c:pt idx="163">
                  <c:v>107.46037514777025</c:v>
                </c:pt>
                <c:pt idx="164">
                  <c:v>107.85957899539198</c:v>
                </c:pt>
                <c:pt idx="165">
                  <c:v>107.46368804277127</c:v>
                </c:pt>
                <c:pt idx="166">
                  <c:v>107.57135713030408</c:v>
                </c:pt>
                <c:pt idx="167">
                  <c:v>107.08850268390684</c:v>
                </c:pt>
                <c:pt idx="168">
                  <c:v>107.34276737523439</c:v>
                </c:pt>
                <c:pt idx="169">
                  <c:v>107.26242967145987</c:v>
                </c:pt>
                <c:pt idx="170">
                  <c:v>107.81651136037884</c:v>
                </c:pt>
                <c:pt idx="171">
                  <c:v>108.02356729794201</c:v>
                </c:pt>
                <c:pt idx="172">
                  <c:v>108.02273907419175</c:v>
                </c:pt>
                <c:pt idx="173">
                  <c:v>107.98546900543037</c:v>
                </c:pt>
                <c:pt idx="174">
                  <c:v>108.58096188186197</c:v>
                </c:pt>
                <c:pt idx="175">
                  <c:v>108.58096188186197</c:v>
                </c:pt>
                <c:pt idx="176">
                  <c:v>108.76648400191856</c:v>
                </c:pt>
                <c:pt idx="177">
                  <c:v>107.69062135034046</c:v>
                </c:pt>
                <c:pt idx="178">
                  <c:v>107.17380973018287</c:v>
                </c:pt>
                <c:pt idx="179">
                  <c:v>107.57963936780664</c:v>
                </c:pt>
                <c:pt idx="180">
                  <c:v>107.63098924032228</c:v>
                </c:pt>
                <c:pt idx="181">
                  <c:v>108.754888869415</c:v>
                </c:pt>
                <c:pt idx="182">
                  <c:v>109.16568784954028</c:v>
                </c:pt>
                <c:pt idx="183">
                  <c:v>109.01743579824507</c:v>
                </c:pt>
                <c:pt idx="184">
                  <c:v>109.31476812458574</c:v>
                </c:pt>
                <c:pt idx="185">
                  <c:v>109.42326543586884</c:v>
                </c:pt>
                <c:pt idx="186">
                  <c:v>109.18556521954635</c:v>
                </c:pt>
                <c:pt idx="187">
                  <c:v>109.75455493596986</c:v>
                </c:pt>
                <c:pt idx="188">
                  <c:v>109.16237495453929</c:v>
                </c:pt>
                <c:pt idx="189">
                  <c:v>108.89320223570719</c:v>
                </c:pt>
                <c:pt idx="190">
                  <c:v>109.85311356224992</c:v>
                </c:pt>
                <c:pt idx="191">
                  <c:v>110.67885264125172</c:v>
                </c:pt>
                <c:pt idx="192">
                  <c:v>110.69955823500803</c:v>
                </c:pt>
                <c:pt idx="193">
                  <c:v>110.91158351507271</c:v>
                </c:pt>
                <c:pt idx="194">
                  <c:v>110.63826967748935</c:v>
                </c:pt>
                <c:pt idx="195">
                  <c:v>110.26308431862492</c:v>
                </c:pt>
                <c:pt idx="196">
                  <c:v>110.49415874494539</c:v>
                </c:pt>
                <c:pt idx="197">
                  <c:v>111.82842720660229</c:v>
                </c:pt>
                <c:pt idx="198">
                  <c:v>112.07689433167806</c:v>
                </c:pt>
                <c:pt idx="199">
                  <c:v>111.77542088658612</c:v>
                </c:pt>
                <c:pt idx="200">
                  <c:v>111.86486905161341</c:v>
                </c:pt>
                <c:pt idx="201">
                  <c:v>112.09345880668313</c:v>
                </c:pt>
                <c:pt idx="202">
                  <c:v>111.80606516534549</c:v>
                </c:pt>
                <c:pt idx="203">
                  <c:v>112.87281735567079</c:v>
                </c:pt>
                <c:pt idx="204">
                  <c:v>113.10389178199125</c:v>
                </c:pt>
                <c:pt idx="205">
                  <c:v>113.38797252832788</c:v>
                </c:pt>
                <c:pt idx="206">
                  <c:v>112.97386065320158</c:v>
                </c:pt>
                <c:pt idx="207">
                  <c:v>113.13205138949985</c:v>
                </c:pt>
                <c:pt idx="208">
                  <c:v>113.21487376452511</c:v>
                </c:pt>
                <c:pt idx="209">
                  <c:v>113.35070245956651</c:v>
                </c:pt>
                <c:pt idx="210">
                  <c:v>114.04806685727917</c:v>
                </c:pt>
                <c:pt idx="211">
                  <c:v>114.07788291228829</c:v>
                </c:pt>
                <c:pt idx="212">
                  <c:v>114.47874320741052</c:v>
                </c:pt>
                <c:pt idx="213">
                  <c:v>115.04690470008376</c:v>
                </c:pt>
                <c:pt idx="214">
                  <c:v>114.07457001728724</c:v>
                </c:pt>
                <c:pt idx="215">
                  <c:v>114.12343521855217</c:v>
                </c:pt>
                <c:pt idx="216">
                  <c:v>114.12426344230242</c:v>
                </c:pt>
                <c:pt idx="217">
                  <c:v>113.28527278329656</c:v>
                </c:pt>
                <c:pt idx="218">
                  <c:v>113.2463462670347</c:v>
                </c:pt>
                <c:pt idx="219">
                  <c:v>112.99456624695792</c:v>
                </c:pt>
                <c:pt idx="220">
                  <c:v>114.27665661234889</c:v>
                </c:pt>
                <c:pt idx="221">
                  <c:v>114.53009307992616</c:v>
                </c:pt>
                <c:pt idx="222">
                  <c:v>114.76862151999892</c:v>
                </c:pt>
                <c:pt idx="223">
                  <c:v>114.15656416856226</c:v>
                </c:pt>
                <c:pt idx="224">
                  <c:v>114.36941767237718</c:v>
                </c:pt>
                <c:pt idx="225">
                  <c:v>114.66095243246608</c:v>
                </c:pt>
                <c:pt idx="226">
                  <c:v>115.38978933268835</c:v>
                </c:pt>
                <c:pt idx="227">
                  <c:v>115.66724428902295</c:v>
                </c:pt>
                <c:pt idx="228">
                  <c:v>115.93144766535353</c:v>
                </c:pt>
                <c:pt idx="229">
                  <c:v>116.05071188538989</c:v>
                </c:pt>
                <c:pt idx="230">
                  <c:v>115.99273622287221</c:v>
                </c:pt>
                <c:pt idx="231">
                  <c:v>116.18405590918056</c:v>
                </c:pt>
                <c:pt idx="232">
                  <c:v>116.45571329926338</c:v>
                </c:pt>
                <c:pt idx="233">
                  <c:v>116.45571329926338</c:v>
                </c:pt>
                <c:pt idx="234">
                  <c:v>116.03000629163358</c:v>
                </c:pt>
                <c:pt idx="235">
                  <c:v>114.45224004740244</c:v>
                </c:pt>
                <c:pt idx="236">
                  <c:v>114.85144389502418</c:v>
                </c:pt>
                <c:pt idx="237">
                  <c:v>115.90825740034644</c:v>
                </c:pt>
                <c:pt idx="238">
                  <c:v>116.00350313162551</c:v>
                </c:pt>
                <c:pt idx="239">
                  <c:v>115.67883942152648</c:v>
                </c:pt>
                <c:pt idx="240">
                  <c:v>116.70666509558991</c:v>
                </c:pt>
                <c:pt idx="241">
                  <c:v>117.17378329073239</c:v>
                </c:pt>
                <c:pt idx="242">
                  <c:v>117.01973367318541</c:v>
                </c:pt>
                <c:pt idx="243">
                  <c:v>116.55510014929371</c:v>
                </c:pt>
                <c:pt idx="244">
                  <c:v>116.7662972056081</c:v>
                </c:pt>
                <c:pt idx="245">
                  <c:v>117.03132880568894</c:v>
                </c:pt>
                <c:pt idx="246">
                  <c:v>116.90875169065156</c:v>
                </c:pt>
                <c:pt idx="247">
                  <c:v>117.04540860944323</c:v>
                </c:pt>
                <c:pt idx="248">
                  <c:v>118.06246737475338</c:v>
                </c:pt>
                <c:pt idx="249">
                  <c:v>118.19498317479378</c:v>
                </c:pt>
                <c:pt idx="250">
                  <c:v>117.81317202592736</c:v>
                </c:pt>
                <c:pt idx="251">
                  <c:v>118.06743671725488</c:v>
                </c:pt>
                <c:pt idx="252">
                  <c:v>117.90013551970387</c:v>
                </c:pt>
                <c:pt idx="253">
                  <c:v>117.46697449832178</c:v>
                </c:pt>
                <c:pt idx="254">
                  <c:v>116.84249379063134</c:v>
                </c:pt>
                <c:pt idx="255">
                  <c:v>116.84249379063134</c:v>
                </c:pt>
                <c:pt idx="256">
                  <c:v>117.35102317328642</c:v>
                </c:pt>
                <c:pt idx="257">
                  <c:v>118.17427758103747</c:v>
                </c:pt>
                <c:pt idx="258">
                  <c:v>117.99952236973419</c:v>
                </c:pt>
                <c:pt idx="259">
                  <c:v>117.46697449832178</c:v>
                </c:pt>
                <c:pt idx="260">
                  <c:v>117.46697449832178</c:v>
                </c:pt>
                <c:pt idx="261">
                  <c:v>117.46697449832178</c:v>
                </c:pt>
                <c:pt idx="262">
                  <c:v>117.32617646077883</c:v>
                </c:pt>
                <c:pt idx="263">
                  <c:v>117.47028739332279</c:v>
                </c:pt>
                <c:pt idx="264">
                  <c:v>116.75553029685484</c:v>
                </c:pt>
                <c:pt idx="265">
                  <c:v>117.01476433068387</c:v>
                </c:pt>
                <c:pt idx="266">
                  <c:v>116.95430399691544</c:v>
                </c:pt>
                <c:pt idx="267">
                  <c:v>117.18123730448464</c:v>
                </c:pt>
                <c:pt idx="268">
                  <c:v>117.92415400846119</c:v>
                </c:pt>
                <c:pt idx="269">
                  <c:v>118.49645661988572</c:v>
                </c:pt>
                <c:pt idx="270">
                  <c:v>118.49645661988572</c:v>
                </c:pt>
                <c:pt idx="271">
                  <c:v>118.59335879866528</c:v>
                </c:pt>
                <c:pt idx="272">
                  <c:v>118.48734615863295</c:v>
                </c:pt>
                <c:pt idx="273">
                  <c:v>118.13535106477559</c:v>
                </c:pt>
                <c:pt idx="274">
                  <c:v>118.47740747362991</c:v>
                </c:pt>
                <c:pt idx="275">
                  <c:v>117.85209854218922</c:v>
                </c:pt>
                <c:pt idx="276">
                  <c:v>118.26952331231652</c:v>
                </c:pt>
                <c:pt idx="277">
                  <c:v>119.27498694512315</c:v>
                </c:pt>
                <c:pt idx="278">
                  <c:v>117.93077979846322</c:v>
                </c:pt>
                <c:pt idx="279">
                  <c:v>117.78832531341979</c:v>
                </c:pt>
                <c:pt idx="280">
                  <c:v>117.65912240838037</c:v>
                </c:pt>
                <c:pt idx="281">
                  <c:v>118.3382658835875</c:v>
                </c:pt>
                <c:pt idx="282">
                  <c:v>119.11845265632542</c:v>
                </c:pt>
                <c:pt idx="283">
                  <c:v>119.75618494401989</c:v>
                </c:pt>
                <c:pt idx="284">
                  <c:v>119.95909976283177</c:v>
                </c:pt>
                <c:pt idx="285">
                  <c:v>119.8431484377964</c:v>
                </c:pt>
                <c:pt idx="286">
                  <c:v>119.92679903657191</c:v>
                </c:pt>
                <c:pt idx="287">
                  <c:v>120.09410023412292</c:v>
                </c:pt>
                <c:pt idx="288">
                  <c:v>119.95247397282974</c:v>
                </c:pt>
                <c:pt idx="289">
                  <c:v>119.10354462882084</c:v>
                </c:pt>
                <c:pt idx="290">
                  <c:v>118.71510768995239</c:v>
                </c:pt>
                <c:pt idx="291">
                  <c:v>119.61704335397745</c:v>
                </c:pt>
                <c:pt idx="292">
                  <c:v>120.53140237425627</c:v>
                </c:pt>
                <c:pt idx="293">
                  <c:v>120.65646416054443</c:v>
                </c:pt>
                <c:pt idx="294">
                  <c:v>120.55127974426235</c:v>
                </c:pt>
                <c:pt idx="295">
                  <c:v>120.55127974426235</c:v>
                </c:pt>
                <c:pt idx="296">
                  <c:v>120.89416437686691</c:v>
                </c:pt>
                <c:pt idx="297">
                  <c:v>120.72437850806514</c:v>
                </c:pt>
                <c:pt idx="298">
                  <c:v>120.62085053928358</c:v>
                </c:pt>
                <c:pt idx="299">
                  <c:v>120.19100241290248</c:v>
                </c:pt>
                <c:pt idx="300">
                  <c:v>120.04026569035651</c:v>
                </c:pt>
                <c:pt idx="301">
                  <c:v>115.87181555533532</c:v>
                </c:pt>
                <c:pt idx="302">
                  <c:v>116.51617363303184</c:v>
                </c:pt>
                <c:pt idx="303">
                  <c:v>116.21387196418966</c:v>
                </c:pt>
                <c:pt idx="304">
                  <c:v>114.88871396378555</c:v>
                </c:pt>
                <c:pt idx="305">
                  <c:v>113.80788196970593</c:v>
                </c:pt>
                <c:pt idx="306">
                  <c:v>115.57117033399366</c:v>
                </c:pt>
                <c:pt idx="307">
                  <c:v>115.28626136390676</c:v>
                </c:pt>
                <c:pt idx="308">
                  <c:v>116.10785932415733</c:v>
                </c:pt>
                <c:pt idx="309">
                  <c:v>116.18736880418157</c:v>
                </c:pt>
                <c:pt idx="310">
                  <c:v>116.49795271052628</c:v>
                </c:pt>
                <c:pt idx="311">
                  <c:v>114.12509166605267</c:v>
                </c:pt>
                <c:pt idx="312">
                  <c:v>114.88871396378555</c:v>
                </c:pt>
                <c:pt idx="313">
                  <c:v>115.3119363001646</c:v>
                </c:pt>
                <c:pt idx="314">
                  <c:v>114.87049304127999</c:v>
                </c:pt>
                <c:pt idx="315">
                  <c:v>116.1219391279116</c:v>
                </c:pt>
                <c:pt idx="316">
                  <c:v>116.85740181813588</c:v>
                </c:pt>
                <c:pt idx="317">
                  <c:v>118.85342105624457</c:v>
                </c:pt>
                <c:pt idx="318">
                  <c:v>118.81200986873195</c:v>
                </c:pt>
                <c:pt idx="319">
                  <c:v>118.94204099752159</c:v>
                </c:pt>
                <c:pt idx="320">
                  <c:v>119.05716409880671</c:v>
                </c:pt>
                <c:pt idx="321">
                  <c:v>118.32087318483218</c:v>
                </c:pt>
                <c:pt idx="322">
                  <c:v>117.37835455704474</c:v>
                </c:pt>
                <c:pt idx="323">
                  <c:v>117.81731314467862</c:v>
                </c:pt>
                <c:pt idx="324">
                  <c:v>117.67899977838643</c:v>
                </c:pt>
                <c:pt idx="325">
                  <c:v>117.98461434222965</c:v>
                </c:pt>
                <c:pt idx="326">
                  <c:v>119.07952614006354</c:v>
                </c:pt>
                <c:pt idx="327">
                  <c:v>119.21204194010393</c:v>
                </c:pt>
                <c:pt idx="328">
                  <c:v>119.57563216646483</c:v>
                </c:pt>
                <c:pt idx="329">
                  <c:v>119.57563216646483</c:v>
                </c:pt>
                <c:pt idx="330">
                  <c:v>119.6460311852363</c:v>
                </c:pt>
                <c:pt idx="331">
                  <c:v>119.95909976283177</c:v>
                </c:pt>
                <c:pt idx="332">
                  <c:v>119.17063075259131</c:v>
                </c:pt>
                <c:pt idx="333">
                  <c:v>119.91023456156687</c:v>
                </c:pt>
                <c:pt idx="334">
                  <c:v>120.32848755544441</c:v>
                </c:pt>
                <c:pt idx="335">
                  <c:v>121.62217305333891</c:v>
                </c:pt>
                <c:pt idx="336">
                  <c:v>121.87146840216494</c:v>
                </c:pt>
                <c:pt idx="337">
                  <c:v>121.9559472246907</c:v>
                </c:pt>
                <c:pt idx="338">
                  <c:v>121.80935162089601</c:v>
                </c:pt>
                <c:pt idx="339">
                  <c:v>122.93739236873999</c:v>
                </c:pt>
                <c:pt idx="340">
                  <c:v>122.65413984615363</c:v>
                </c:pt>
                <c:pt idx="341">
                  <c:v>122.6110722111405</c:v>
                </c:pt>
                <c:pt idx="342">
                  <c:v>123.8542360602696</c:v>
                </c:pt>
                <c:pt idx="343">
                  <c:v>123.75733388149004</c:v>
                </c:pt>
                <c:pt idx="344">
                  <c:v>123.74242585398549</c:v>
                </c:pt>
                <c:pt idx="345">
                  <c:v>122.77340406618997</c:v>
                </c:pt>
                <c:pt idx="346">
                  <c:v>123.09889600003925</c:v>
                </c:pt>
                <c:pt idx="347">
                  <c:v>123.89564724778222</c:v>
                </c:pt>
                <c:pt idx="348">
                  <c:v>124.43150801419564</c:v>
                </c:pt>
                <c:pt idx="349">
                  <c:v>124.69902428552719</c:v>
                </c:pt>
                <c:pt idx="350">
                  <c:v>125.01871865312471</c:v>
                </c:pt>
                <c:pt idx="351">
                  <c:v>124.87295127308025</c:v>
                </c:pt>
                <c:pt idx="352">
                  <c:v>125.275468015703</c:v>
                </c:pt>
                <c:pt idx="353">
                  <c:v>123.52708767891983</c:v>
                </c:pt>
                <c:pt idx="354">
                  <c:v>124.71807343178301</c:v>
                </c:pt>
                <c:pt idx="355">
                  <c:v>124.49445301921483</c:v>
                </c:pt>
                <c:pt idx="356">
                  <c:v>124.33212116416532</c:v>
                </c:pt>
                <c:pt idx="357">
                  <c:v>125.4046709207424</c:v>
                </c:pt>
                <c:pt idx="358">
                  <c:v>125.2895478194573</c:v>
                </c:pt>
                <c:pt idx="359">
                  <c:v>126.11777156970987</c:v>
                </c:pt>
                <c:pt idx="360">
                  <c:v>126.31240415101921</c:v>
                </c:pt>
                <c:pt idx="361">
                  <c:v>126.23123822349444</c:v>
                </c:pt>
                <c:pt idx="362">
                  <c:v>126.07884505344799</c:v>
                </c:pt>
                <c:pt idx="363">
                  <c:v>124.85555857432496</c:v>
                </c:pt>
                <c:pt idx="364">
                  <c:v>125.53635849703255</c:v>
                </c:pt>
                <c:pt idx="365">
                  <c:v>125.53635849703255</c:v>
                </c:pt>
                <c:pt idx="366">
                  <c:v>125.73347574959266</c:v>
                </c:pt>
                <c:pt idx="367">
                  <c:v>126.73728293489879</c:v>
                </c:pt>
                <c:pt idx="368">
                  <c:v>126.76958366115862</c:v>
                </c:pt>
                <c:pt idx="369">
                  <c:v>127.24332764630309</c:v>
                </c:pt>
                <c:pt idx="370">
                  <c:v>127.47854319137484</c:v>
                </c:pt>
                <c:pt idx="371">
                  <c:v>126.79691504491697</c:v>
                </c:pt>
                <c:pt idx="372">
                  <c:v>125.67301541582422</c:v>
                </c:pt>
                <c:pt idx="373">
                  <c:v>123.4649708976509</c:v>
                </c:pt>
                <c:pt idx="374">
                  <c:v>124.868810154329</c:v>
                </c:pt>
                <c:pt idx="375">
                  <c:v>124.98890259811559</c:v>
                </c:pt>
                <c:pt idx="376">
                  <c:v>123.65380591270846</c:v>
                </c:pt>
                <c:pt idx="377">
                  <c:v>125.53138915453104</c:v>
                </c:pt>
                <c:pt idx="378">
                  <c:v>126.13599249221541</c:v>
                </c:pt>
                <c:pt idx="379">
                  <c:v>126.95924689996647</c:v>
                </c:pt>
                <c:pt idx="380">
                  <c:v>126.80519728241948</c:v>
                </c:pt>
                <c:pt idx="381">
                  <c:v>127.02467657623642</c:v>
                </c:pt>
                <c:pt idx="382">
                  <c:v>125.29700183320955</c:v>
                </c:pt>
                <c:pt idx="383">
                  <c:v>126.07139103969571</c:v>
                </c:pt>
                <c:pt idx="384">
                  <c:v>124.44558781794993</c:v>
                </c:pt>
                <c:pt idx="385">
                  <c:v>124.04638397032819</c:v>
                </c:pt>
                <c:pt idx="386">
                  <c:v>123.64469545145569</c:v>
                </c:pt>
                <c:pt idx="387">
                  <c:v>124.7586563955454</c:v>
                </c:pt>
                <c:pt idx="388">
                  <c:v>124.70647829927948</c:v>
                </c:pt>
                <c:pt idx="389">
                  <c:v>124.51101749421987</c:v>
                </c:pt>
                <c:pt idx="390">
                  <c:v>125.84280128462602</c:v>
                </c:pt>
                <c:pt idx="391">
                  <c:v>126.2933550047634</c:v>
                </c:pt>
                <c:pt idx="392">
                  <c:v>126.2933550047634</c:v>
                </c:pt>
                <c:pt idx="393">
                  <c:v>126.3372508635268</c:v>
                </c:pt>
                <c:pt idx="394">
                  <c:v>126.75467563365407</c:v>
                </c:pt>
                <c:pt idx="395">
                  <c:v>126.87145518243969</c:v>
                </c:pt>
                <c:pt idx="396">
                  <c:v>125.07172497314085</c:v>
                </c:pt>
                <c:pt idx="397">
                  <c:v>125.78731029335908</c:v>
                </c:pt>
                <c:pt idx="398">
                  <c:v>128.18418982659</c:v>
                </c:pt>
                <c:pt idx="399">
                  <c:v>128.58173722671125</c:v>
                </c:pt>
                <c:pt idx="400">
                  <c:v>128.33492654913599</c:v>
                </c:pt>
                <c:pt idx="401">
                  <c:v>128.32250319288218</c:v>
                </c:pt>
                <c:pt idx="402">
                  <c:v>128.05747159280139</c:v>
                </c:pt>
                <c:pt idx="403">
                  <c:v>128.6297742042259</c:v>
                </c:pt>
                <c:pt idx="404">
                  <c:v>127.05780552624653</c:v>
                </c:pt>
                <c:pt idx="405">
                  <c:v>127.67648866768519</c:v>
                </c:pt>
                <c:pt idx="406">
                  <c:v>125.1479215581641</c:v>
                </c:pt>
                <c:pt idx="407">
                  <c:v>125.73181930209216</c:v>
                </c:pt>
                <c:pt idx="408">
                  <c:v>122.79742255494732</c:v>
                </c:pt>
                <c:pt idx="409">
                  <c:v>120.83370404309848</c:v>
                </c:pt>
                <c:pt idx="410">
                  <c:v>122.07272677347632</c:v>
                </c:pt>
                <c:pt idx="411">
                  <c:v>120.52891770300553</c:v>
                </c:pt>
                <c:pt idx="412">
                  <c:v>121.40186553577172</c:v>
                </c:pt>
                <c:pt idx="413">
                  <c:v>121.93110051218312</c:v>
                </c:pt>
                <c:pt idx="414">
                  <c:v>118.68943275369458</c:v>
                </c:pt>
                <c:pt idx="415">
                  <c:v>121.55591515331872</c:v>
                </c:pt>
                <c:pt idx="416">
                  <c:v>122.30462942354703</c:v>
                </c:pt>
                <c:pt idx="417">
                  <c:v>124.02567837657188</c:v>
                </c:pt>
                <c:pt idx="418">
                  <c:v>120.34836492545047</c:v>
                </c:pt>
                <c:pt idx="419">
                  <c:v>120.39391723171437</c:v>
                </c:pt>
                <c:pt idx="420">
                  <c:v>120.33428512169617</c:v>
                </c:pt>
                <c:pt idx="421">
                  <c:v>118.14943086852989</c:v>
                </c:pt>
                <c:pt idx="422">
                  <c:v>116.5062349480288</c:v>
                </c:pt>
                <c:pt idx="423">
                  <c:v>116.88473320189424</c:v>
                </c:pt>
                <c:pt idx="424">
                  <c:v>119.75618494401989</c:v>
                </c:pt>
                <c:pt idx="425">
                  <c:v>119.72388421776003</c:v>
                </c:pt>
                <c:pt idx="426">
                  <c:v>119.85391534654968</c:v>
                </c:pt>
                <c:pt idx="427">
                  <c:v>121.25775460322778</c:v>
                </c:pt>
                <c:pt idx="428">
                  <c:v>121.12772347443814</c:v>
                </c:pt>
                <c:pt idx="429">
                  <c:v>122.52493694111422</c:v>
                </c:pt>
                <c:pt idx="430">
                  <c:v>121.48303146329648</c:v>
                </c:pt>
                <c:pt idx="431">
                  <c:v>118.63145709117688</c:v>
                </c:pt>
                <c:pt idx="432">
                  <c:v>121.23207966696997</c:v>
                </c:pt>
                <c:pt idx="433">
                  <c:v>120.72520673181539</c:v>
                </c:pt>
                <c:pt idx="434">
                  <c:v>122.07935256347832</c:v>
                </c:pt>
                <c:pt idx="435">
                  <c:v>122.07935256347832</c:v>
                </c:pt>
                <c:pt idx="436">
                  <c:v>123.35730181011806</c:v>
                </c:pt>
                <c:pt idx="437">
                  <c:v>121.9385545259354</c:v>
                </c:pt>
                <c:pt idx="438">
                  <c:v>122.45702259359351</c:v>
                </c:pt>
                <c:pt idx="439">
                  <c:v>120.38646321796209</c:v>
                </c:pt>
                <c:pt idx="440">
                  <c:v>120.23324182416538</c:v>
                </c:pt>
                <c:pt idx="441">
                  <c:v>121.87229662591518</c:v>
                </c:pt>
                <c:pt idx="442">
                  <c:v>121.87809419216696</c:v>
                </c:pt>
                <c:pt idx="443">
                  <c:v>122.90426341872991</c:v>
                </c:pt>
                <c:pt idx="444">
                  <c:v>122.92911013123746</c:v>
                </c:pt>
                <c:pt idx="445">
                  <c:v>122.29966008104553</c:v>
                </c:pt>
                <c:pt idx="446">
                  <c:v>125.87178911588484</c:v>
                </c:pt>
                <c:pt idx="447">
                  <c:v>126.63789608486846</c:v>
                </c:pt>
                <c:pt idx="448">
                  <c:v>125.78648206960882</c:v>
                </c:pt>
                <c:pt idx="449">
                  <c:v>126.36623869478562</c:v>
                </c:pt>
                <c:pt idx="450">
                  <c:v>125.70200324708307</c:v>
                </c:pt>
                <c:pt idx="451">
                  <c:v>125.65893561206994</c:v>
                </c:pt>
                <c:pt idx="452">
                  <c:v>126.3389073110273</c:v>
                </c:pt>
                <c:pt idx="453">
                  <c:v>126.83252866617785</c:v>
                </c:pt>
                <c:pt idx="454">
                  <c:v>126.44906106981088</c:v>
                </c:pt>
                <c:pt idx="455">
                  <c:v>128.12952705907335</c:v>
                </c:pt>
                <c:pt idx="456">
                  <c:v>128.09556988531301</c:v>
                </c:pt>
                <c:pt idx="457">
                  <c:v>127.51250036513517</c:v>
                </c:pt>
                <c:pt idx="458">
                  <c:v>127.78167308396726</c:v>
                </c:pt>
                <c:pt idx="459">
                  <c:v>129.0033031155898</c:v>
                </c:pt>
                <c:pt idx="460">
                  <c:v>128.58836301671326</c:v>
                </c:pt>
                <c:pt idx="461">
                  <c:v>129.62944027078075</c:v>
                </c:pt>
                <c:pt idx="462">
                  <c:v>129.40747630571306</c:v>
                </c:pt>
                <c:pt idx="463">
                  <c:v>128.73992796300951</c:v>
                </c:pt>
                <c:pt idx="464">
                  <c:v>129.35198531444613</c:v>
                </c:pt>
                <c:pt idx="465">
                  <c:v>128.26784042536553</c:v>
                </c:pt>
                <c:pt idx="466">
                  <c:v>127.42470864760843</c:v>
                </c:pt>
                <c:pt idx="467">
                  <c:v>127.64915728392685</c:v>
                </c:pt>
                <c:pt idx="468">
                  <c:v>127.55308332889757</c:v>
                </c:pt>
                <c:pt idx="469">
                  <c:v>124.28574063415118</c:v>
                </c:pt>
                <c:pt idx="470">
                  <c:v>124.75782817179513</c:v>
                </c:pt>
                <c:pt idx="471">
                  <c:v>125.85605286463004</c:v>
                </c:pt>
                <c:pt idx="472">
                  <c:v>125.54878185328636</c:v>
                </c:pt>
                <c:pt idx="473">
                  <c:v>125.42620473824897</c:v>
                </c:pt>
                <c:pt idx="474">
                  <c:v>127.15553592877633</c:v>
                </c:pt>
                <c:pt idx="475">
                  <c:v>127.62762346642029</c:v>
                </c:pt>
                <c:pt idx="476">
                  <c:v>126.80271261116873</c:v>
                </c:pt>
                <c:pt idx="477">
                  <c:v>128.32333141663247</c:v>
                </c:pt>
                <c:pt idx="478">
                  <c:v>124.93258338309845</c:v>
                </c:pt>
                <c:pt idx="479">
                  <c:v>125.03279845687901</c:v>
                </c:pt>
                <c:pt idx="480">
                  <c:v>124.41328709169008</c:v>
                </c:pt>
                <c:pt idx="481">
                  <c:v>125.91237207964723</c:v>
                </c:pt>
                <c:pt idx="482">
                  <c:v>122.21435303476949</c:v>
                </c:pt>
                <c:pt idx="483">
                  <c:v>122.14395401599802</c:v>
                </c:pt>
                <c:pt idx="484">
                  <c:v>120.39888657421587</c:v>
                </c:pt>
                <c:pt idx="485">
                  <c:v>119.19630568884915</c:v>
                </c:pt>
                <c:pt idx="486">
                  <c:v>122.66407853115663</c:v>
                </c:pt>
                <c:pt idx="487">
                  <c:v>121.79692826464222</c:v>
                </c:pt>
                <c:pt idx="488">
                  <c:v>120.18768951790149</c:v>
                </c:pt>
                <c:pt idx="489">
                  <c:v>120.81631134434316</c:v>
                </c:pt>
                <c:pt idx="490">
                  <c:v>118.70682545244988</c:v>
                </c:pt>
                <c:pt idx="491">
                  <c:v>119.23937332386228</c:v>
                </c:pt>
                <c:pt idx="492">
                  <c:v>117.34025626453312</c:v>
                </c:pt>
                <c:pt idx="493">
                  <c:v>117.34025626453312</c:v>
                </c:pt>
                <c:pt idx="494">
                  <c:v>119.32219569888754</c:v>
                </c:pt>
                <c:pt idx="495">
                  <c:v>116.54930258304195</c:v>
                </c:pt>
                <c:pt idx="496">
                  <c:v>118.28940068232259</c:v>
                </c:pt>
                <c:pt idx="497">
                  <c:v>121.66772535960281</c:v>
                </c:pt>
                <c:pt idx="498">
                  <c:v>121.7257010221205</c:v>
                </c:pt>
                <c:pt idx="499">
                  <c:v>122.67153254490893</c:v>
                </c:pt>
                <c:pt idx="500">
                  <c:v>121.94932143468868</c:v>
                </c:pt>
                <c:pt idx="501">
                  <c:v>121.15174196319545</c:v>
                </c:pt>
                <c:pt idx="502">
                  <c:v>122.99205513625667</c:v>
                </c:pt>
                <c:pt idx="503">
                  <c:v>124.84147877057063</c:v>
                </c:pt>
                <c:pt idx="504">
                  <c:v>124.61951480550297</c:v>
                </c:pt>
                <c:pt idx="505">
                  <c:v>125.55540764328836</c:v>
                </c:pt>
                <c:pt idx="506">
                  <c:v>122.38248245607078</c:v>
                </c:pt>
                <c:pt idx="507">
                  <c:v>123.12291448879658</c:v>
                </c:pt>
                <c:pt idx="508">
                  <c:v>123.27365121134255</c:v>
                </c:pt>
                <c:pt idx="509">
                  <c:v>121.5791054183258</c:v>
                </c:pt>
                <c:pt idx="510">
                  <c:v>119.75287204901888</c:v>
                </c:pt>
                <c:pt idx="511">
                  <c:v>120.50489921424821</c:v>
                </c:pt>
                <c:pt idx="512">
                  <c:v>120.34091091169819</c:v>
                </c:pt>
                <c:pt idx="513">
                  <c:v>120.93060622187801</c:v>
                </c:pt>
                <c:pt idx="514">
                  <c:v>122.94650282999278</c:v>
                </c:pt>
                <c:pt idx="515">
                  <c:v>123.9395431065456</c:v>
                </c:pt>
                <c:pt idx="516">
                  <c:v>123.9395431065456</c:v>
                </c:pt>
                <c:pt idx="517">
                  <c:v>124.03975818032617</c:v>
                </c:pt>
                <c:pt idx="518">
                  <c:v>122.27646981603843</c:v>
                </c:pt>
                <c:pt idx="519">
                  <c:v>122.45205325109198</c:v>
                </c:pt>
                <c:pt idx="520">
                  <c:v>121.61223436833588</c:v>
                </c:pt>
                <c:pt idx="521">
                  <c:v>121.61223436833588</c:v>
                </c:pt>
                <c:pt idx="522">
                  <c:v>119.8572282415507</c:v>
                </c:pt>
                <c:pt idx="523">
                  <c:v>119.8572282415507</c:v>
                </c:pt>
                <c:pt idx="524">
                  <c:v>116.91454925690333</c:v>
                </c:pt>
                <c:pt idx="525">
                  <c:v>117.29139106326825</c:v>
                </c:pt>
                <c:pt idx="526">
                  <c:v>115.13883753636182</c:v>
                </c:pt>
                <c:pt idx="527">
                  <c:v>116.70749331934019</c:v>
                </c:pt>
                <c:pt idx="528">
                  <c:v>117.63510391962303</c:v>
                </c:pt>
                <c:pt idx="529">
                  <c:v>116.03580385788534</c:v>
                </c:pt>
                <c:pt idx="530">
                  <c:v>117.29718862952001</c:v>
                </c:pt>
                <c:pt idx="531">
                  <c:v>114.37355879112845</c:v>
                </c:pt>
                <c:pt idx="532">
                  <c:v>113.73168538468271</c:v>
                </c:pt>
                <c:pt idx="533">
                  <c:v>110.42293150242368</c:v>
                </c:pt>
                <c:pt idx="534">
                  <c:v>109.75538315972014</c:v>
                </c:pt>
                <c:pt idx="535">
                  <c:v>109.75538315972014</c:v>
                </c:pt>
                <c:pt idx="536">
                  <c:v>108.5387224705991</c:v>
                </c:pt>
                <c:pt idx="537">
                  <c:v>110.86603120880881</c:v>
                </c:pt>
                <c:pt idx="538">
                  <c:v>111.98164860039901</c:v>
                </c:pt>
                <c:pt idx="539">
                  <c:v>110.204280432357</c:v>
                </c:pt>
                <c:pt idx="540">
                  <c:v>112.13901111294702</c:v>
                </c:pt>
                <c:pt idx="541">
                  <c:v>112.8289214969074</c:v>
                </c:pt>
                <c:pt idx="542">
                  <c:v>112.29140428299347</c:v>
                </c:pt>
                <c:pt idx="543">
                  <c:v>114.17478509106782</c:v>
                </c:pt>
                <c:pt idx="544">
                  <c:v>115.57199855774391</c:v>
                </c:pt>
                <c:pt idx="545">
                  <c:v>114.36279188237515</c:v>
                </c:pt>
                <c:pt idx="546">
                  <c:v>110.70369935375932</c:v>
                </c:pt>
                <c:pt idx="547">
                  <c:v>109.85973935225195</c:v>
                </c:pt>
                <c:pt idx="548">
                  <c:v>110.72606139501613</c:v>
                </c:pt>
                <c:pt idx="549">
                  <c:v>110.26059964737418</c:v>
                </c:pt>
                <c:pt idx="550">
                  <c:v>110.90992706757221</c:v>
                </c:pt>
                <c:pt idx="551">
                  <c:v>111.71578877656793</c:v>
                </c:pt>
                <c:pt idx="552">
                  <c:v>113.23557935828141</c:v>
                </c:pt>
                <c:pt idx="553">
                  <c:v>111.71578877656793</c:v>
                </c:pt>
                <c:pt idx="554">
                  <c:v>111.8093780603465</c:v>
                </c:pt>
                <c:pt idx="555">
                  <c:v>111.8093780603465</c:v>
                </c:pt>
                <c:pt idx="556">
                  <c:v>111.70916298656593</c:v>
                </c:pt>
                <c:pt idx="557">
                  <c:v>112.64091470560007</c:v>
                </c:pt>
                <c:pt idx="558">
                  <c:v>111.19152314265807</c:v>
                </c:pt>
                <c:pt idx="559">
                  <c:v>112.06778387042529</c:v>
                </c:pt>
                <c:pt idx="560">
                  <c:v>113.61573405964734</c:v>
                </c:pt>
                <c:pt idx="561">
                  <c:v>114.40171839863702</c:v>
                </c:pt>
                <c:pt idx="562">
                  <c:v>114.29653398235496</c:v>
                </c:pt>
                <c:pt idx="563">
                  <c:v>113.27450587454328</c:v>
                </c:pt>
                <c:pt idx="564">
                  <c:v>110.20593687985752</c:v>
                </c:pt>
                <c:pt idx="565">
                  <c:v>110.26474076612544</c:v>
                </c:pt>
                <c:pt idx="566">
                  <c:v>109.88458606475953</c:v>
                </c:pt>
                <c:pt idx="567">
                  <c:v>110.46020157118505</c:v>
                </c:pt>
                <c:pt idx="568">
                  <c:v>108.02853664044349</c:v>
                </c:pt>
                <c:pt idx="569">
                  <c:v>107.11997518641643</c:v>
                </c:pt>
                <c:pt idx="570">
                  <c:v>105.4635276859113</c:v>
                </c:pt>
                <c:pt idx="571">
                  <c:v>109.37936957710545</c:v>
                </c:pt>
                <c:pt idx="572">
                  <c:v>108.39543976180539</c:v>
                </c:pt>
                <c:pt idx="573">
                  <c:v>108.95117789822488</c:v>
                </c:pt>
                <c:pt idx="574">
                  <c:v>106.68681416503436</c:v>
                </c:pt>
                <c:pt idx="575">
                  <c:v>105.73104395724289</c:v>
                </c:pt>
                <c:pt idx="576">
                  <c:v>110.21504734111029</c:v>
                </c:pt>
                <c:pt idx="577">
                  <c:v>107.538228180294</c:v>
                </c:pt>
                <c:pt idx="578">
                  <c:v>110.11317581982922</c:v>
                </c:pt>
                <c:pt idx="579">
                  <c:v>110.11317581982922</c:v>
                </c:pt>
                <c:pt idx="580">
                  <c:v>111.80026759909371</c:v>
                </c:pt>
                <c:pt idx="581">
                  <c:v>112.05784518542225</c:v>
                </c:pt>
                <c:pt idx="582">
                  <c:v>111.07557181762273</c:v>
                </c:pt>
                <c:pt idx="583">
                  <c:v>109.80259191348452</c:v>
                </c:pt>
                <c:pt idx="584">
                  <c:v>108.92881585696806</c:v>
                </c:pt>
                <c:pt idx="585">
                  <c:v>109.54915544590725</c:v>
                </c:pt>
                <c:pt idx="586">
                  <c:v>113.48156181210642</c:v>
                </c:pt>
                <c:pt idx="587">
                  <c:v>113.26208251828949</c:v>
                </c:pt>
                <c:pt idx="588">
                  <c:v>113.40950634583444</c:v>
                </c:pt>
                <c:pt idx="589">
                  <c:v>113.49978273461198</c:v>
                </c:pt>
                <c:pt idx="590">
                  <c:v>113.67702261716603</c:v>
                </c:pt>
                <c:pt idx="591">
                  <c:v>113.09726599198923</c:v>
                </c:pt>
                <c:pt idx="592">
                  <c:v>112.18207874796013</c:v>
                </c:pt>
                <c:pt idx="593">
                  <c:v>112.68398234061318</c:v>
                </c:pt>
                <c:pt idx="594">
                  <c:v>110.38814610491308</c:v>
                </c:pt>
                <c:pt idx="595">
                  <c:v>110.01461719354917</c:v>
                </c:pt>
                <c:pt idx="596">
                  <c:v>110.52066190495349</c:v>
                </c:pt>
                <c:pt idx="597">
                  <c:v>113.02852342071827</c:v>
                </c:pt>
                <c:pt idx="598">
                  <c:v>113.09892243948974</c:v>
                </c:pt>
                <c:pt idx="599">
                  <c:v>115.15043266886534</c:v>
                </c:pt>
                <c:pt idx="600">
                  <c:v>114.97153633881081</c:v>
                </c:pt>
                <c:pt idx="601">
                  <c:v>113.9586186922519</c:v>
                </c:pt>
                <c:pt idx="602">
                  <c:v>114.28907996860269</c:v>
                </c:pt>
                <c:pt idx="603">
                  <c:v>115.02537088257721</c:v>
                </c:pt>
                <c:pt idx="604">
                  <c:v>115.77242870530502</c:v>
                </c:pt>
                <c:pt idx="605">
                  <c:v>115.65067981401789</c:v>
                </c:pt>
                <c:pt idx="606">
                  <c:v>115.20095431763076</c:v>
                </c:pt>
                <c:pt idx="607">
                  <c:v>114.75785461124562</c:v>
                </c:pt>
                <c:pt idx="608">
                  <c:v>116.72488601809548</c:v>
                </c:pt>
                <c:pt idx="609">
                  <c:v>117.10255604821067</c:v>
                </c:pt>
                <c:pt idx="610">
                  <c:v>116.57166462429875</c:v>
                </c:pt>
                <c:pt idx="611">
                  <c:v>117.46366160332077</c:v>
                </c:pt>
                <c:pt idx="612">
                  <c:v>115.33595478892191</c:v>
                </c:pt>
                <c:pt idx="613">
                  <c:v>115.75917712530099</c:v>
                </c:pt>
                <c:pt idx="614">
                  <c:v>114.98064680006357</c:v>
                </c:pt>
                <c:pt idx="615">
                  <c:v>116.24782913794999</c:v>
                </c:pt>
                <c:pt idx="616">
                  <c:v>116.20310505543637</c:v>
                </c:pt>
                <c:pt idx="617">
                  <c:v>116.66856680307831</c:v>
                </c:pt>
                <c:pt idx="618">
                  <c:v>117.90344841470488</c:v>
                </c:pt>
                <c:pt idx="619">
                  <c:v>118.05087224224984</c:v>
                </c:pt>
                <c:pt idx="620">
                  <c:v>118.15688488228217</c:v>
                </c:pt>
                <c:pt idx="621">
                  <c:v>117.06114486069804</c:v>
                </c:pt>
                <c:pt idx="622">
                  <c:v>115.18190517137495</c:v>
                </c:pt>
                <c:pt idx="623">
                  <c:v>115.48337861646687</c:v>
                </c:pt>
                <c:pt idx="624">
                  <c:v>113.95779046850166</c:v>
                </c:pt>
                <c:pt idx="625">
                  <c:v>113.95779046850166</c:v>
                </c:pt>
                <c:pt idx="626">
                  <c:v>114.73797724123955</c:v>
                </c:pt>
                <c:pt idx="627">
                  <c:v>115.19267208012822</c:v>
                </c:pt>
                <c:pt idx="628">
                  <c:v>115.80721410281562</c:v>
                </c:pt>
                <c:pt idx="629">
                  <c:v>115.9827975378692</c:v>
                </c:pt>
                <c:pt idx="630">
                  <c:v>114.76448040124765</c:v>
                </c:pt>
                <c:pt idx="631">
                  <c:v>114.10024495354509</c:v>
                </c:pt>
                <c:pt idx="632">
                  <c:v>114.06297488478374</c:v>
                </c:pt>
                <c:pt idx="633">
                  <c:v>116.28675565421187</c:v>
                </c:pt>
                <c:pt idx="634">
                  <c:v>112.69474924936648</c:v>
                </c:pt>
                <c:pt idx="635">
                  <c:v>112.78419741439376</c:v>
                </c:pt>
                <c:pt idx="636">
                  <c:v>112.50922712930991</c:v>
                </c:pt>
                <c:pt idx="637">
                  <c:v>110.60845362248027</c:v>
                </c:pt>
                <c:pt idx="638">
                  <c:v>110.97121562509086</c:v>
                </c:pt>
                <c:pt idx="639">
                  <c:v>112.64091470560007</c:v>
                </c:pt>
                <c:pt idx="640">
                  <c:v>112.65002516685286</c:v>
                </c:pt>
                <c:pt idx="641">
                  <c:v>111.88723109287024</c:v>
                </c:pt>
                <c:pt idx="642">
                  <c:v>110.80060153253885</c:v>
                </c:pt>
                <c:pt idx="643">
                  <c:v>111.21636985516565</c:v>
                </c:pt>
                <c:pt idx="644">
                  <c:v>109.15409271703676</c:v>
                </c:pt>
                <c:pt idx="645">
                  <c:v>109.15989028328852</c:v>
                </c:pt>
                <c:pt idx="646">
                  <c:v>108.8526192719448</c:v>
                </c:pt>
                <c:pt idx="647">
                  <c:v>109.48869511213879</c:v>
                </c:pt>
                <c:pt idx="648">
                  <c:v>106.27353051365833</c:v>
                </c:pt>
                <c:pt idx="649">
                  <c:v>105.87846778478784</c:v>
                </c:pt>
                <c:pt idx="650">
                  <c:v>106.01264003232875</c:v>
                </c:pt>
                <c:pt idx="651">
                  <c:v>106.41929789370278</c:v>
                </c:pt>
                <c:pt idx="652">
                  <c:v>104.48208254186201</c:v>
                </c:pt>
                <c:pt idx="653">
                  <c:v>104.59637741939687</c:v>
                </c:pt>
                <c:pt idx="654">
                  <c:v>104.59637741939687</c:v>
                </c:pt>
                <c:pt idx="655">
                  <c:v>103.71928846787939</c:v>
                </c:pt>
                <c:pt idx="656">
                  <c:v>105.49085906966964</c:v>
                </c:pt>
                <c:pt idx="657">
                  <c:v>103.08818197018694</c:v>
                </c:pt>
                <c:pt idx="658">
                  <c:v>103.80873663290669</c:v>
                </c:pt>
                <c:pt idx="659">
                  <c:v>102.6575056200556</c:v>
                </c:pt>
                <c:pt idx="660">
                  <c:v>101.73072324352297</c:v>
                </c:pt>
                <c:pt idx="661">
                  <c:v>100.6217316419348</c:v>
                </c:pt>
                <c:pt idx="662">
                  <c:v>103.14367296145386</c:v>
                </c:pt>
                <c:pt idx="663">
                  <c:v>104.3826956918317</c:v>
                </c:pt>
                <c:pt idx="664">
                  <c:v>104.41251174684081</c:v>
                </c:pt>
                <c:pt idx="665">
                  <c:v>104.35619253182362</c:v>
                </c:pt>
                <c:pt idx="666">
                  <c:v>105.764172907253</c:v>
                </c:pt>
                <c:pt idx="667">
                  <c:v>106.19402103363407</c:v>
                </c:pt>
                <c:pt idx="668">
                  <c:v>103.7383376141352</c:v>
                </c:pt>
                <c:pt idx="669">
                  <c:v>104.17067041176705</c:v>
                </c:pt>
                <c:pt idx="670">
                  <c:v>102.23345505992629</c:v>
                </c:pt>
                <c:pt idx="671">
                  <c:v>104.62122413190444</c:v>
                </c:pt>
                <c:pt idx="672">
                  <c:v>106.36546334993635</c:v>
                </c:pt>
                <c:pt idx="673">
                  <c:v>104.96742165951002</c:v>
                </c:pt>
                <c:pt idx="674">
                  <c:v>104.38186746808145</c:v>
                </c:pt>
                <c:pt idx="675">
                  <c:v>103.44597463029605</c:v>
                </c:pt>
                <c:pt idx="676">
                  <c:v>106.41681322245202</c:v>
                </c:pt>
                <c:pt idx="677">
                  <c:v>106.77377765881089</c:v>
                </c:pt>
                <c:pt idx="678">
                  <c:v>104.85892434822692</c:v>
                </c:pt>
                <c:pt idx="679">
                  <c:v>107.36430119274094</c:v>
                </c:pt>
                <c:pt idx="680">
                  <c:v>108.10970256796826</c:v>
                </c:pt>
                <c:pt idx="681">
                  <c:v>106.80690660882097</c:v>
                </c:pt>
                <c:pt idx="682">
                  <c:v>106.49549447872599</c:v>
                </c:pt>
                <c:pt idx="683">
                  <c:v>107.08353334140534</c:v>
                </c:pt>
                <c:pt idx="684">
                  <c:v>107.52000725778844</c:v>
                </c:pt>
                <c:pt idx="685">
                  <c:v>105.89668870729338</c:v>
                </c:pt>
                <c:pt idx="686">
                  <c:v>104.91027422074259</c:v>
                </c:pt>
                <c:pt idx="687">
                  <c:v>105.56042986469085</c:v>
                </c:pt>
                <c:pt idx="688">
                  <c:v>105.82380501727118</c:v>
                </c:pt>
                <c:pt idx="689">
                  <c:v>107.0230730076369</c:v>
                </c:pt>
                <c:pt idx="690">
                  <c:v>104.92269757699637</c:v>
                </c:pt>
                <c:pt idx="691">
                  <c:v>105.30947806836433</c:v>
                </c:pt>
                <c:pt idx="692">
                  <c:v>106.15012517487071</c:v>
                </c:pt>
                <c:pt idx="693">
                  <c:v>107.72540674785107</c:v>
                </c:pt>
                <c:pt idx="694">
                  <c:v>106.24702735365024</c:v>
                </c:pt>
                <c:pt idx="695">
                  <c:v>106.24702735365024</c:v>
                </c:pt>
                <c:pt idx="696">
                  <c:v>105.81220988476763</c:v>
                </c:pt>
                <c:pt idx="697">
                  <c:v>105.59687170970197</c:v>
                </c:pt>
                <c:pt idx="698">
                  <c:v>102.43719810248841</c:v>
                </c:pt>
                <c:pt idx="699">
                  <c:v>102.89106471762683</c:v>
                </c:pt>
                <c:pt idx="700">
                  <c:v>105.00137883327037</c:v>
                </c:pt>
                <c:pt idx="701">
                  <c:v>101.41682644217727</c:v>
                </c:pt>
                <c:pt idx="702">
                  <c:v>102.04047892611744</c:v>
                </c:pt>
                <c:pt idx="703">
                  <c:v>103.44928752529705</c:v>
                </c:pt>
                <c:pt idx="704">
                  <c:v>103.66876681911398</c:v>
                </c:pt>
                <c:pt idx="705">
                  <c:v>98.782246692623843</c:v>
                </c:pt>
                <c:pt idx="706">
                  <c:v>100.51240610690144</c:v>
                </c:pt>
                <c:pt idx="707">
                  <c:v>95.774966255456775</c:v>
                </c:pt>
                <c:pt idx="708">
                  <c:v>99.926023691722634</c:v>
                </c:pt>
                <c:pt idx="709">
                  <c:v>103.94870644669936</c:v>
                </c:pt>
                <c:pt idx="710">
                  <c:v>99.974060669237275</c:v>
                </c:pt>
                <c:pt idx="711">
                  <c:v>98.411202452510693</c:v>
                </c:pt>
                <c:pt idx="712">
                  <c:v>98.216569871201315</c:v>
                </c:pt>
                <c:pt idx="713">
                  <c:v>100.14715943304007</c:v>
                </c:pt>
                <c:pt idx="714">
                  <c:v>100.46436912938681</c:v>
                </c:pt>
                <c:pt idx="715">
                  <c:v>91.633847504193938</c:v>
                </c:pt>
                <c:pt idx="716">
                  <c:v>96.600705334458567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F5-454C-8900-2B88F4E362C8}"/>
            </c:ext>
          </c:extLst>
        </c:ser>
        <c:ser>
          <c:idx val="1"/>
          <c:order val="1"/>
          <c:tx>
            <c:strRef>
              <c:f>'График 1.1.11'!$D$4</c:f>
              <c:strCache>
                <c:ptCount val="1"/>
                <c:pt idx="0">
                  <c:v>S&amp;P 500 Banks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1.1.11'!$B$5:$B$721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'График 1.1.11'!$D$5:$D$721</c:f>
              <c:numCache>
                <c:formatCode>0.00</c:formatCode>
                <c:ptCount val="717"/>
                <c:pt idx="0">
                  <c:v>101.32501948558073</c:v>
                </c:pt>
                <c:pt idx="1">
                  <c:v>102.92834301927401</c:v>
                </c:pt>
                <c:pt idx="2">
                  <c:v>102.80264692342698</c:v>
                </c:pt>
                <c:pt idx="3">
                  <c:v>103.50095856702161</c:v>
                </c:pt>
                <c:pt idx="4">
                  <c:v>103.86408062169079</c:v>
                </c:pt>
                <c:pt idx="5">
                  <c:v>104.00374295040973</c:v>
                </c:pt>
                <c:pt idx="6">
                  <c:v>103.51771804646788</c:v>
                </c:pt>
                <c:pt idx="7">
                  <c:v>103.83056166279827</c:v>
                </c:pt>
                <c:pt idx="8">
                  <c:v>102.9814147041872</c:v>
                </c:pt>
                <c:pt idx="9">
                  <c:v>103.3724692246002</c:v>
                </c:pt>
                <c:pt idx="10">
                  <c:v>103.3724692246002</c:v>
                </c:pt>
                <c:pt idx="11">
                  <c:v>102.30544903318759</c:v>
                </c:pt>
                <c:pt idx="12">
                  <c:v>102.42555863588588</c:v>
                </c:pt>
                <c:pt idx="13">
                  <c:v>101.67696855395243</c:v>
                </c:pt>
                <c:pt idx="14">
                  <c:v>99.601586349189191</c:v>
                </c:pt>
                <c:pt idx="15">
                  <c:v>99.629518814932965</c:v>
                </c:pt>
                <c:pt idx="16">
                  <c:v>100.1211302120236</c:v>
                </c:pt>
                <c:pt idx="17">
                  <c:v>100.62391459541173</c:v>
                </c:pt>
                <c:pt idx="18">
                  <c:v>102.17137319761743</c:v>
                </c:pt>
                <c:pt idx="19">
                  <c:v>102.41438564958835</c:v>
                </c:pt>
                <c:pt idx="20">
                  <c:v>101.94512022509277</c:v>
                </c:pt>
                <c:pt idx="21">
                  <c:v>101.66858881422928</c:v>
                </c:pt>
                <c:pt idx="22">
                  <c:v>101.28032754039067</c:v>
                </c:pt>
                <c:pt idx="23">
                  <c:v>100.26079254074251</c:v>
                </c:pt>
                <c:pt idx="24">
                  <c:v>99.556894403999138</c:v>
                </c:pt>
                <c:pt idx="25">
                  <c:v>99.749628417631257</c:v>
                </c:pt>
                <c:pt idx="26">
                  <c:v>99.34740091092074</c:v>
                </c:pt>
                <c:pt idx="27">
                  <c:v>100.01219359562283</c:v>
                </c:pt>
                <c:pt idx="28">
                  <c:v>100.24682630787063</c:v>
                </c:pt>
                <c:pt idx="29">
                  <c:v>100.78033640357692</c:v>
                </c:pt>
                <c:pt idx="30">
                  <c:v>100.37531565029205</c:v>
                </c:pt>
                <c:pt idx="31">
                  <c:v>101.76076595118377</c:v>
                </c:pt>
                <c:pt idx="32">
                  <c:v>102.15461371817116</c:v>
                </c:pt>
                <c:pt idx="33">
                  <c:v>102.97582821103846</c:v>
                </c:pt>
                <c:pt idx="34">
                  <c:v>102.6434318686874</c:v>
                </c:pt>
                <c:pt idx="35">
                  <c:v>102.6434318686874</c:v>
                </c:pt>
                <c:pt idx="36">
                  <c:v>102.26075708799756</c:v>
                </c:pt>
                <c:pt idx="37">
                  <c:v>104.38641773109958</c:v>
                </c:pt>
                <c:pt idx="38">
                  <c:v>104.50373408722349</c:v>
                </c:pt>
                <c:pt idx="39">
                  <c:v>104.82216419670263</c:v>
                </c:pt>
                <c:pt idx="40">
                  <c:v>104.8277506898514</c:v>
                </c:pt>
                <c:pt idx="41">
                  <c:v>103.81380218335201</c:v>
                </c:pt>
                <c:pt idx="42">
                  <c:v>104.14340527912864</c:v>
                </c:pt>
                <c:pt idx="43">
                  <c:v>103.14062975892678</c:v>
                </c:pt>
                <c:pt idx="44">
                  <c:v>102.79985367685258</c:v>
                </c:pt>
                <c:pt idx="45">
                  <c:v>102.26075708799756</c:v>
                </c:pt>
                <c:pt idx="46">
                  <c:v>103.10711080003423</c:v>
                </c:pt>
                <c:pt idx="47">
                  <c:v>103.07079859456732</c:v>
                </c:pt>
                <c:pt idx="48">
                  <c:v>102.34455448522888</c:v>
                </c:pt>
                <c:pt idx="49">
                  <c:v>103.08755807401357</c:v>
                </c:pt>
                <c:pt idx="50">
                  <c:v>103.43950714238528</c:v>
                </c:pt>
                <c:pt idx="51">
                  <c:v>104.52049356666977</c:v>
                </c:pt>
                <c:pt idx="52">
                  <c:v>104.86685614189271</c:v>
                </c:pt>
                <c:pt idx="53">
                  <c:v>105.25511741573131</c:v>
                </c:pt>
                <c:pt idx="54">
                  <c:v>105.61823947040052</c:v>
                </c:pt>
                <c:pt idx="55">
                  <c:v>105.86404516894584</c:v>
                </c:pt>
                <c:pt idx="56">
                  <c:v>105.14618079933055</c:v>
                </c:pt>
                <c:pt idx="57">
                  <c:v>105.8416991963508</c:v>
                </c:pt>
                <c:pt idx="58">
                  <c:v>105.24673767600818</c:v>
                </c:pt>
                <c:pt idx="59">
                  <c:v>105.13780105960741</c:v>
                </c:pt>
                <c:pt idx="60">
                  <c:v>105.14897404590494</c:v>
                </c:pt>
                <c:pt idx="61">
                  <c:v>103.90877256688087</c:v>
                </c:pt>
                <c:pt idx="62">
                  <c:v>103.81100893677761</c:v>
                </c:pt>
                <c:pt idx="63">
                  <c:v>102.93951600557152</c:v>
                </c:pt>
                <c:pt idx="64">
                  <c:v>102.83895912889389</c:v>
                </c:pt>
                <c:pt idx="65">
                  <c:v>102.94230925214589</c:v>
                </c:pt>
                <c:pt idx="66">
                  <c:v>104.17971748459559</c:v>
                </c:pt>
                <c:pt idx="67">
                  <c:v>104.59032473102923</c:v>
                </c:pt>
                <c:pt idx="68">
                  <c:v>104.32217305988888</c:v>
                </c:pt>
                <c:pt idx="69">
                  <c:v>103.44230038895965</c:v>
                </c:pt>
                <c:pt idx="70">
                  <c:v>103.65179388203805</c:v>
                </c:pt>
                <c:pt idx="71">
                  <c:v>103.08755807401357</c:v>
                </c:pt>
                <c:pt idx="72">
                  <c:v>103.13783651235239</c:v>
                </c:pt>
                <c:pt idx="73">
                  <c:v>103.34733000543079</c:v>
                </c:pt>
                <c:pt idx="74">
                  <c:v>103.34733000543079</c:v>
                </c:pt>
                <c:pt idx="75">
                  <c:v>103.08197158086483</c:v>
                </c:pt>
                <c:pt idx="76">
                  <c:v>104.80540471725637</c:v>
                </c:pt>
                <c:pt idx="77">
                  <c:v>104.39200422424835</c:v>
                </c:pt>
                <c:pt idx="78">
                  <c:v>104.67132888168619</c:v>
                </c:pt>
                <c:pt idx="79">
                  <c:v>104.79143848438449</c:v>
                </c:pt>
                <c:pt idx="80">
                  <c:v>104.67412212826058</c:v>
                </c:pt>
                <c:pt idx="81">
                  <c:v>104.47580162147969</c:v>
                </c:pt>
                <c:pt idx="82">
                  <c:v>105.15176729247931</c:v>
                </c:pt>
                <c:pt idx="83">
                  <c:v>107.31374014104829</c:v>
                </c:pt>
                <c:pt idx="84">
                  <c:v>109.00086107197291</c:v>
                </c:pt>
                <c:pt idx="85">
                  <c:v>107.48692142865974</c:v>
                </c:pt>
                <c:pt idx="86">
                  <c:v>107.81093803128765</c:v>
                </c:pt>
                <c:pt idx="87">
                  <c:v>107.52323363412665</c:v>
                </c:pt>
                <c:pt idx="88">
                  <c:v>107.79697179841577</c:v>
                </c:pt>
                <c:pt idx="89">
                  <c:v>109.11538418152243</c:v>
                </c:pt>
                <c:pt idx="90">
                  <c:v>108.23830475716755</c:v>
                </c:pt>
                <c:pt idx="91">
                  <c:v>108.30813592152704</c:v>
                </c:pt>
                <c:pt idx="92">
                  <c:v>108.43941851052283</c:v>
                </c:pt>
                <c:pt idx="93">
                  <c:v>107.57071882589111</c:v>
                </c:pt>
                <c:pt idx="94">
                  <c:v>106.90592614118901</c:v>
                </c:pt>
                <c:pt idx="95">
                  <c:v>107.79976504499014</c:v>
                </c:pt>
                <c:pt idx="96">
                  <c:v>107.60144453820928</c:v>
                </c:pt>
                <c:pt idx="97">
                  <c:v>105.86963166209458</c:v>
                </c:pt>
                <c:pt idx="98">
                  <c:v>104.5931179776036</c:v>
                </c:pt>
                <c:pt idx="99">
                  <c:v>105.06796989524794</c:v>
                </c:pt>
                <c:pt idx="100">
                  <c:v>105.59310025123109</c:v>
                </c:pt>
                <c:pt idx="101">
                  <c:v>105.19366599109499</c:v>
                </c:pt>
                <c:pt idx="102">
                  <c:v>105.12942131988427</c:v>
                </c:pt>
                <c:pt idx="103">
                  <c:v>105.52885558002041</c:v>
                </c:pt>
                <c:pt idx="104">
                  <c:v>105.84449244292517</c:v>
                </c:pt>
                <c:pt idx="105">
                  <c:v>105.84449244292517</c:v>
                </c:pt>
                <c:pt idx="106">
                  <c:v>104.5931179776036</c:v>
                </c:pt>
                <c:pt idx="107">
                  <c:v>104.93948055282654</c:v>
                </c:pt>
                <c:pt idx="108">
                  <c:v>106.77743679876758</c:v>
                </c:pt>
                <c:pt idx="109">
                  <c:v>107.17407781232934</c:v>
                </c:pt>
                <c:pt idx="110">
                  <c:v>105.47578389510721</c:v>
                </c:pt>
                <c:pt idx="111">
                  <c:v>105.12383482673553</c:v>
                </c:pt>
                <c:pt idx="112">
                  <c:v>105.75790179911944</c:v>
                </c:pt>
                <c:pt idx="113">
                  <c:v>106.50649188105288</c:v>
                </c:pt>
                <c:pt idx="114">
                  <c:v>106.18247527842497</c:v>
                </c:pt>
                <c:pt idx="115">
                  <c:v>105.38360675815271</c:v>
                </c:pt>
                <c:pt idx="116">
                  <c:v>104.05122814217415</c:v>
                </c:pt>
                <c:pt idx="117">
                  <c:v>102.80264692342698</c:v>
                </c:pt>
                <c:pt idx="118">
                  <c:v>104.38641773109958</c:v>
                </c:pt>
                <c:pt idx="119">
                  <c:v>103.72162504639751</c:v>
                </c:pt>
                <c:pt idx="120">
                  <c:v>103.28029208764569</c:v>
                </c:pt>
                <c:pt idx="121">
                  <c:v>103.45626662183153</c:v>
                </c:pt>
                <c:pt idx="122">
                  <c:v>103.73838452584377</c:v>
                </c:pt>
                <c:pt idx="123">
                  <c:v>103.34453675885639</c:v>
                </c:pt>
                <c:pt idx="124">
                  <c:v>102.24679085512565</c:v>
                </c:pt>
                <c:pt idx="125">
                  <c:v>103.09035132058794</c:v>
                </c:pt>
                <c:pt idx="126">
                  <c:v>102.31941526605949</c:v>
                </c:pt>
                <c:pt idx="127">
                  <c:v>103.07638508771606</c:v>
                </c:pt>
                <c:pt idx="128">
                  <c:v>104.824957443277</c:v>
                </c:pt>
                <c:pt idx="129">
                  <c:v>104.37803799137646</c:v>
                </c:pt>
                <c:pt idx="130">
                  <c:v>105.13780105960741</c:v>
                </c:pt>
                <c:pt idx="131">
                  <c:v>105.13780105960741</c:v>
                </c:pt>
                <c:pt idx="132">
                  <c:v>104.17133774487243</c:v>
                </c:pt>
                <c:pt idx="133">
                  <c:v>104.60429096390112</c:v>
                </c:pt>
                <c:pt idx="134">
                  <c:v>104.62943018307051</c:v>
                </c:pt>
                <c:pt idx="135">
                  <c:v>105.11266184043802</c:v>
                </c:pt>
                <c:pt idx="136">
                  <c:v>105.26908364860321</c:v>
                </c:pt>
                <c:pt idx="137">
                  <c:v>104.15178501885181</c:v>
                </c:pt>
                <c:pt idx="138">
                  <c:v>103.23560014245562</c:v>
                </c:pt>
                <c:pt idx="139">
                  <c:v>103.28029208764569</c:v>
                </c:pt>
                <c:pt idx="140">
                  <c:v>103.97860373124033</c:v>
                </c:pt>
                <c:pt idx="141">
                  <c:v>104.14619852570304</c:v>
                </c:pt>
                <c:pt idx="142">
                  <c:v>106.79419627821387</c:v>
                </c:pt>
                <c:pt idx="143">
                  <c:v>106.45621344271407</c:v>
                </c:pt>
                <c:pt idx="144">
                  <c:v>106.21320099074313</c:v>
                </c:pt>
                <c:pt idx="145">
                  <c:v>106.68246641523874</c:v>
                </c:pt>
                <c:pt idx="146">
                  <c:v>106.54559733309419</c:v>
                </c:pt>
                <c:pt idx="147">
                  <c:v>106.17409553870185</c:v>
                </c:pt>
                <c:pt idx="148">
                  <c:v>104.83892367614891</c:v>
                </c:pt>
                <c:pt idx="149">
                  <c:v>107.31374014104829</c:v>
                </c:pt>
                <c:pt idx="150">
                  <c:v>106.61822174402802</c:v>
                </c:pt>
                <c:pt idx="151">
                  <c:v>106.71598537413128</c:v>
                </c:pt>
                <c:pt idx="152">
                  <c:v>106.69084615496187</c:v>
                </c:pt>
                <c:pt idx="153">
                  <c:v>107.45898896291595</c:v>
                </c:pt>
                <c:pt idx="154">
                  <c:v>108.25227099003946</c:v>
                </c:pt>
                <c:pt idx="155">
                  <c:v>107.91428815453965</c:v>
                </c:pt>
                <c:pt idx="156">
                  <c:v>107.14335210001119</c:v>
                </c:pt>
                <c:pt idx="157">
                  <c:v>105.57913401835923</c:v>
                </c:pt>
                <c:pt idx="158">
                  <c:v>105.77186803199135</c:v>
                </c:pt>
                <c:pt idx="159">
                  <c:v>105.21601196369002</c:v>
                </c:pt>
                <c:pt idx="160">
                  <c:v>105.15176729247931</c:v>
                </c:pt>
                <c:pt idx="161">
                  <c:v>106.82212874395766</c:v>
                </c:pt>
                <c:pt idx="162">
                  <c:v>107.31374014104829</c:v>
                </c:pt>
                <c:pt idx="163">
                  <c:v>107.3751915656846</c:v>
                </c:pt>
                <c:pt idx="164">
                  <c:v>107.40871052457715</c:v>
                </c:pt>
                <c:pt idx="165">
                  <c:v>106.84447471655267</c:v>
                </c:pt>
                <c:pt idx="166">
                  <c:v>106.98134379869724</c:v>
                </c:pt>
                <c:pt idx="167">
                  <c:v>106.6601204426437</c:v>
                </c:pt>
                <c:pt idx="168">
                  <c:v>107.83887049703145</c:v>
                </c:pt>
                <c:pt idx="169">
                  <c:v>106.85564770285021</c:v>
                </c:pt>
                <c:pt idx="170">
                  <c:v>107.50926740125477</c:v>
                </c:pt>
                <c:pt idx="171">
                  <c:v>106.89195990831712</c:v>
                </c:pt>
                <c:pt idx="172">
                  <c:v>106.7662638124701</c:v>
                </c:pt>
                <c:pt idx="173">
                  <c:v>106.60425551115613</c:v>
                </c:pt>
                <c:pt idx="174">
                  <c:v>106.74671108644944</c:v>
                </c:pt>
                <c:pt idx="175">
                  <c:v>106.74671108644944</c:v>
                </c:pt>
                <c:pt idx="176">
                  <c:v>106.99251678499475</c:v>
                </c:pt>
                <c:pt idx="177">
                  <c:v>107.01486275758978</c:v>
                </c:pt>
                <c:pt idx="178">
                  <c:v>105.87521815524335</c:v>
                </c:pt>
                <c:pt idx="179">
                  <c:v>106.48693915503225</c:v>
                </c:pt>
                <c:pt idx="180">
                  <c:v>106.30817137427199</c:v>
                </c:pt>
                <c:pt idx="181">
                  <c:v>107.53161337384979</c:v>
                </c:pt>
                <c:pt idx="182">
                  <c:v>107.80814478471328</c:v>
                </c:pt>
                <c:pt idx="183">
                  <c:v>107.91428815453965</c:v>
                </c:pt>
                <c:pt idx="184">
                  <c:v>108.79974731861766</c:v>
                </c:pt>
                <c:pt idx="185">
                  <c:v>108.43662526394844</c:v>
                </c:pt>
                <c:pt idx="186">
                  <c:v>108.55952811322109</c:v>
                </c:pt>
                <c:pt idx="187">
                  <c:v>109.34443040062145</c:v>
                </c:pt>
                <c:pt idx="188">
                  <c:v>108.73829589398132</c:v>
                </c:pt>
                <c:pt idx="189">
                  <c:v>108.69360394879126</c:v>
                </c:pt>
                <c:pt idx="190">
                  <c:v>109.78855660594763</c:v>
                </c:pt>
                <c:pt idx="191">
                  <c:v>110.17961112636063</c:v>
                </c:pt>
                <c:pt idx="192">
                  <c:v>109.54554415397672</c:v>
                </c:pt>
                <c:pt idx="193">
                  <c:v>109.90587296207156</c:v>
                </c:pt>
                <c:pt idx="194">
                  <c:v>109.82207556484018</c:v>
                </c:pt>
                <c:pt idx="195">
                  <c:v>109.1824220993075</c:v>
                </c:pt>
                <c:pt idx="196">
                  <c:v>109.94777166068721</c:v>
                </c:pt>
                <c:pt idx="197">
                  <c:v>111.14328119452122</c:v>
                </c:pt>
                <c:pt idx="198">
                  <c:v>111.19355963286004</c:v>
                </c:pt>
                <c:pt idx="199">
                  <c:v>110.91702822199656</c:v>
                </c:pt>
                <c:pt idx="200">
                  <c:v>111.17959339998814</c:v>
                </c:pt>
                <c:pt idx="201">
                  <c:v>110.79971186587268</c:v>
                </c:pt>
                <c:pt idx="202">
                  <c:v>111.18797313971127</c:v>
                </c:pt>
                <c:pt idx="203">
                  <c:v>111.60975337244243</c:v>
                </c:pt>
                <c:pt idx="204">
                  <c:v>111.64885882448372</c:v>
                </c:pt>
                <c:pt idx="205">
                  <c:v>111.01479185209982</c:v>
                </c:pt>
                <c:pt idx="206">
                  <c:v>110.99244587950479</c:v>
                </c:pt>
                <c:pt idx="207">
                  <c:v>111.562268180678</c:v>
                </c:pt>
                <c:pt idx="208">
                  <c:v>110.69356849604628</c:v>
                </c:pt>
                <c:pt idx="209">
                  <c:v>110.59859811251742</c:v>
                </c:pt>
                <c:pt idx="210">
                  <c:v>111.04272431784361</c:v>
                </c:pt>
                <c:pt idx="211">
                  <c:v>111.11534872877743</c:v>
                </c:pt>
                <c:pt idx="212">
                  <c:v>111.5119897423392</c:v>
                </c:pt>
                <c:pt idx="213">
                  <c:v>111.76058868745888</c:v>
                </c:pt>
                <c:pt idx="214">
                  <c:v>111.10138249590555</c:v>
                </c:pt>
                <c:pt idx="215">
                  <c:v>111.38908689306652</c:v>
                </c:pt>
                <c:pt idx="216">
                  <c:v>111.31366923555832</c:v>
                </c:pt>
                <c:pt idx="217">
                  <c:v>110.49804123583978</c:v>
                </c:pt>
                <c:pt idx="218">
                  <c:v>110.04832853736485</c:v>
                </c:pt>
                <c:pt idx="219">
                  <c:v>109.82486881141458</c:v>
                </c:pt>
                <c:pt idx="220">
                  <c:v>111.07065678358738</c:v>
                </c:pt>
                <c:pt idx="221">
                  <c:v>111.47288429029788</c:v>
                </c:pt>
                <c:pt idx="222">
                  <c:v>112.33041098863208</c:v>
                </c:pt>
                <c:pt idx="223">
                  <c:v>111.78014141347954</c:v>
                </c:pt>
                <c:pt idx="224">
                  <c:v>111.86393881071088</c:v>
                </c:pt>
                <c:pt idx="225">
                  <c:v>111.64606557790935</c:v>
                </c:pt>
                <c:pt idx="226">
                  <c:v>111.849972577839</c:v>
                </c:pt>
                <c:pt idx="227">
                  <c:v>111.41981260538469</c:v>
                </c:pt>
                <c:pt idx="228">
                  <c:v>111.94494296136786</c:v>
                </c:pt>
                <c:pt idx="229">
                  <c:v>111.43936533140536</c:v>
                </c:pt>
                <c:pt idx="230">
                  <c:v>111.21311235888068</c:v>
                </c:pt>
                <c:pt idx="231">
                  <c:v>110.6265305782612</c:v>
                </c:pt>
                <c:pt idx="232">
                  <c:v>110.69636174262068</c:v>
                </c:pt>
                <c:pt idx="233">
                  <c:v>110.69636174262068</c:v>
                </c:pt>
                <c:pt idx="234">
                  <c:v>110.36955189341838</c:v>
                </c:pt>
                <c:pt idx="235">
                  <c:v>109.05393275688611</c:v>
                </c:pt>
                <c:pt idx="236">
                  <c:v>108.97851509937786</c:v>
                </c:pt>
                <c:pt idx="237">
                  <c:v>110.03715555106733</c:v>
                </c:pt>
                <c:pt idx="238">
                  <c:v>109.85280127715835</c:v>
                </c:pt>
                <c:pt idx="239">
                  <c:v>109.86397426345587</c:v>
                </c:pt>
                <c:pt idx="240">
                  <c:v>110.97847964663291</c:v>
                </c:pt>
                <c:pt idx="241">
                  <c:v>111.37512066019464</c:v>
                </c:pt>
                <c:pt idx="242">
                  <c:v>111.66003181078126</c:v>
                </c:pt>
                <c:pt idx="243">
                  <c:v>111.62092635873995</c:v>
                </c:pt>
                <c:pt idx="244">
                  <c:v>111.49243701631852</c:v>
                </c:pt>
                <c:pt idx="245">
                  <c:v>111.97008218053728</c:v>
                </c:pt>
                <c:pt idx="246">
                  <c:v>112.47286656392541</c:v>
                </c:pt>
                <c:pt idx="247">
                  <c:v>112.861127837764</c:v>
                </c:pt>
                <c:pt idx="248">
                  <c:v>113.50357454987108</c:v>
                </c:pt>
                <c:pt idx="249">
                  <c:v>113.90300881000719</c:v>
                </c:pt>
                <c:pt idx="250">
                  <c:v>113.94211426204851</c:v>
                </c:pt>
                <c:pt idx="251">
                  <c:v>114.03708464557735</c:v>
                </c:pt>
                <c:pt idx="252">
                  <c:v>114.29964982356896</c:v>
                </c:pt>
                <c:pt idx="253">
                  <c:v>114.14602126197812</c:v>
                </c:pt>
                <c:pt idx="254">
                  <c:v>113.92814802917661</c:v>
                </c:pt>
                <c:pt idx="255">
                  <c:v>113.92814802917661</c:v>
                </c:pt>
                <c:pt idx="256">
                  <c:v>114.55942175498615</c:v>
                </c:pt>
                <c:pt idx="257">
                  <c:v>115.10410483698996</c:v>
                </c:pt>
                <c:pt idx="258">
                  <c:v>114.74936252204388</c:v>
                </c:pt>
                <c:pt idx="259">
                  <c:v>113.75775998813951</c:v>
                </c:pt>
                <c:pt idx="260">
                  <c:v>113.75775998813951</c:v>
                </c:pt>
                <c:pt idx="261">
                  <c:v>113.75775998813951</c:v>
                </c:pt>
                <c:pt idx="262">
                  <c:v>114.14322801540375</c:v>
                </c:pt>
                <c:pt idx="263">
                  <c:v>114.2046794400401</c:v>
                </c:pt>
                <c:pt idx="264">
                  <c:v>112.97844419388792</c:v>
                </c:pt>
                <c:pt idx="265">
                  <c:v>112.73543174191698</c:v>
                </c:pt>
                <c:pt idx="266">
                  <c:v>112.57342344060302</c:v>
                </c:pt>
                <c:pt idx="267">
                  <c:v>112.40582864614032</c:v>
                </c:pt>
                <c:pt idx="268">
                  <c:v>112.54828422143362</c:v>
                </c:pt>
                <c:pt idx="269">
                  <c:v>112.6683938241319</c:v>
                </c:pt>
                <c:pt idx="270">
                  <c:v>112.6683938241319</c:v>
                </c:pt>
                <c:pt idx="271">
                  <c:v>112.71029252274758</c:v>
                </c:pt>
                <c:pt idx="272">
                  <c:v>112.15164320787187</c:v>
                </c:pt>
                <c:pt idx="273">
                  <c:v>112.33041098863208</c:v>
                </c:pt>
                <c:pt idx="274">
                  <c:v>111.93376997507033</c:v>
                </c:pt>
                <c:pt idx="275">
                  <c:v>111.47567753687227</c:v>
                </c:pt>
                <c:pt idx="276">
                  <c:v>111.93376997507033</c:v>
                </c:pt>
                <c:pt idx="277">
                  <c:v>112.56225045430553</c:v>
                </c:pt>
                <c:pt idx="278">
                  <c:v>111.45053831770286</c:v>
                </c:pt>
                <c:pt idx="279">
                  <c:v>111.83879959154149</c:v>
                </c:pt>
                <c:pt idx="280">
                  <c:v>111.57623441354988</c:v>
                </c:pt>
                <c:pt idx="281">
                  <c:v>111.86673205728526</c:v>
                </c:pt>
                <c:pt idx="282">
                  <c:v>112.54269772828486</c:v>
                </c:pt>
                <c:pt idx="283">
                  <c:v>113.03430912537549</c:v>
                </c:pt>
                <c:pt idx="284">
                  <c:v>113.4728488375529</c:v>
                </c:pt>
                <c:pt idx="285">
                  <c:v>113.2801148239208</c:v>
                </c:pt>
                <c:pt idx="286">
                  <c:v>113.87786959083779</c:v>
                </c:pt>
                <c:pt idx="287">
                  <c:v>114.15719424827564</c:v>
                </c:pt>
                <c:pt idx="288">
                  <c:v>113.29128781021829</c:v>
                </c:pt>
                <c:pt idx="289">
                  <c:v>112.72425875561947</c:v>
                </c:pt>
                <c:pt idx="290">
                  <c:v>112.94213198842098</c:v>
                </c:pt>
                <c:pt idx="291">
                  <c:v>114.07060360446989</c:v>
                </c:pt>
                <c:pt idx="292">
                  <c:v>114.78846797408519</c:v>
                </c:pt>
                <c:pt idx="293">
                  <c:v>114.83595316584963</c:v>
                </c:pt>
                <c:pt idx="294">
                  <c:v>115.24376716570887</c:v>
                </c:pt>
                <c:pt idx="295">
                  <c:v>115.24376716570887</c:v>
                </c:pt>
                <c:pt idx="296">
                  <c:v>115.74655154909703</c:v>
                </c:pt>
                <c:pt idx="297">
                  <c:v>115.6180622066756</c:v>
                </c:pt>
                <c:pt idx="298">
                  <c:v>115.53147156286987</c:v>
                </c:pt>
                <c:pt idx="299">
                  <c:v>114.34434176875901</c:v>
                </c:pt>
                <c:pt idx="300">
                  <c:v>113.76893297443704</c:v>
                </c:pt>
                <c:pt idx="301">
                  <c:v>110.38072487971588</c:v>
                </c:pt>
                <c:pt idx="302">
                  <c:v>111.03155133154607</c:v>
                </c:pt>
                <c:pt idx="303">
                  <c:v>110.63211707140997</c:v>
                </c:pt>
                <c:pt idx="304">
                  <c:v>109.66844700324936</c:v>
                </c:pt>
                <c:pt idx="305">
                  <c:v>107.66848245599434</c:v>
                </c:pt>
                <c:pt idx="306">
                  <c:v>109.66565375667498</c:v>
                </c:pt>
                <c:pt idx="307">
                  <c:v>108.88913120899775</c:v>
                </c:pt>
                <c:pt idx="308">
                  <c:v>109.77459037307575</c:v>
                </c:pt>
                <c:pt idx="309">
                  <c:v>109.82486881141458</c:v>
                </c:pt>
                <c:pt idx="310">
                  <c:v>109.44778052387345</c:v>
                </c:pt>
                <c:pt idx="311">
                  <c:v>106.23834020991254</c:v>
                </c:pt>
                <c:pt idx="312">
                  <c:v>106.87799367544524</c:v>
                </c:pt>
                <c:pt idx="313">
                  <c:v>107.93942737370908</c:v>
                </c:pt>
                <c:pt idx="314">
                  <c:v>107.54837285329606</c:v>
                </c:pt>
                <c:pt idx="315">
                  <c:v>108.60422005841114</c:v>
                </c:pt>
                <c:pt idx="316">
                  <c:v>109.53437116767918</c:v>
                </c:pt>
                <c:pt idx="317">
                  <c:v>112.29689202973954</c:v>
                </c:pt>
                <c:pt idx="318">
                  <c:v>111.21869885202943</c:v>
                </c:pt>
                <c:pt idx="319">
                  <c:v>111.33322196157896</c:v>
                </c:pt>
                <c:pt idx="320">
                  <c:v>110.78295238642639</c:v>
                </c:pt>
                <c:pt idx="321">
                  <c:v>109.60140908546427</c:v>
                </c:pt>
                <c:pt idx="322">
                  <c:v>107.83049075730831</c:v>
                </c:pt>
                <c:pt idx="323">
                  <c:v>108.73829589398132</c:v>
                </c:pt>
                <c:pt idx="324">
                  <c:v>108.19081956540313</c:v>
                </c:pt>
                <c:pt idx="325">
                  <c:v>106.44224720984217</c:v>
                </c:pt>
                <c:pt idx="326">
                  <c:v>107.97015308602724</c:v>
                </c:pt>
                <c:pt idx="327">
                  <c:v>107.39195104513088</c:v>
                </c:pt>
                <c:pt idx="328">
                  <c:v>107.64054999025056</c:v>
                </c:pt>
                <c:pt idx="329">
                  <c:v>107.64054999025056</c:v>
                </c:pt>
                <c:pt idx="330">
                  <c:v>107.08469392194924</c:v>
                </c:pt>
                <c:pt idx="331">
                  <c:v>107.1684913191806</c:v>
                </c:pt>
                <c:pt idx="332">
                  <c:v>106.33331059344142</c:v>
                </c:pt>
                <c:pt idx="333">
                  <c:v>106.2830321551026</c:v>
                </c:pt>
                <c:pt idx="334">
                  <c:v>106.96737756582533</c:v>
                </c:pt>
                <c:pt idx="335">
                  <c:v>109.60140908546427</c:v>
                </c:pt>
                <c:pt idx="336">
                  <c:v>109.35001689377022</c:v>
                </c:pt>
                <c:pt idx="337">
                  <c:v>111.19635287943441</c:v>
                </c:pt>
                <c:pt idx="338">
                  <c:v>111.36394767389713</c:v>
                </c:pt>
                <c:pt idx="339">
                  <c:v>111.94773620794223</c:v>
                </c:pt>
                <c:pt idx="340">
                  <c:v>110.98685938635602</c:v>
                </c:pt>
                <c:pt idx="341">
                  <c:v>110.32765319480271</c:v>
                </c:pt>
                <c:pt idx="342">
                  <c:v>111.75779544088451</c:v>
                </c:pt>
                <c:pt idx="343">
                  <c:v>111.82204011209519</c:v>
                </c:pt>
                <c:pt idx="344">
                  <c:v>111.69075752309942</c:v>
                </c:pt>
                <c:pt idx="345">
                  <c:v>110.80809160559579</c:v>
                </c:pt>
                <c:pt idx="346">
                  <c:v>111.14886768766998</c:v>
                </c:pt>
                <c:pt idx="347">
                  <c:v>111.28015027666578</c:v>
                </c:pt>
                <c:pt idx="348">
                  <c:v>112.07343230378928</c:v>
                </c:pt>
                <c:pt idx="349">
                  <c:v>112.3555502078015</c:v>
                </c:pt>
                <c:pt idx="350">
                  <c:v>112.94492523499538</c:v>
                </c:pt>
                <c:pt idx="351">
                  <c:v>113.07620782399115</c:v>
                </c:pt>
                <c:pt idx="352">
                  <c:v>113.78010596073453</c:v>
                </c:pt>
                <c:pt idx="353">
                  <c:v>112.02874035859922</c:v>
                </c:pt>
                <c:pt idx="354">
                  <c:v>112.87230082406153</c:v>
                </c:pt>
                <c:pt idx="355">
                  <c:v>112.09019178323554</c:v>
                </c:pt>
                <c:pt idx="356">
                  <c:v>112.10415801610742</c:v>
                </c:pt>
                <c:pt idx="357">
                  <c:v>113.56223272793302</c:v>
                </c:pt>
                <c:pt idx="358">
                  <c:v>113.57340571423053</c:v>
                </c:pt>
                <c:pt idx="359">
                  <c:v>113.96446023464352</c:v>
                </c:pt>
                <c:pt idx="360">
                  <c:v>113.69630856350319</c:v>
                </c:pt>
                <c:pt idx="361">
                  <c:v>113.61251116627184</c:v>
                </c:pt>
                <c:pt idx="362">
                  <c:v>113.76893297443704</c:v>
                </c:pt>
                <c:pt idx="363">
                  <c:v>112.76615745423513</c:v>
                </c:pt>
                <c:pt idx="364">
                  <c:v>112.838781865169</c:v>
                </c:pt>
                <c:pt idx="365">
                  <c:v>112.838781865169</c:v>
                </c:pt>
                <c:pt idx="366">
                  <c:v>112.54549097485923</c:v>
                </c:pt>
                <c:pt idx="367">
                  <c:v>112.87509407063592</c:v>
                </c:pt>
                <c:pt idx="368">
                  <c:v>112.43655435845848</c:v>
                </c:pt>
                <c:pt idx="369">
                  <c:v>113.1767647006688</c:v>
                </c:pt>
                <c:pt idx="370">
                  <c:v>112.96168471444166</c:v>
                </c:pt>
                <c:pt idx="371">
                  <c:v>112.23544060510322</c:v>
                </c:pt>
                <c:pt idx="372">
                  <c:v>111.24383807119884</c:v>
                </c:pt>
                <c:pt idx="373">
                  <c:v>109.75783089362947</c:v>
                </c:pt>
                <c:pt idx="374">
                  <c:v>110.59021837279428</c:v>
                </c:pt>
                <c:pt idx="375">
                  <c:v>111.45891805742598</c:v>
                </c:pt>
                <c:pt idx="376">
                  <c:v>110.45334929064974</c:v>
                </c:pt>
                <c:pt idx="377">
                  <c:v>112.10695126268182</c:v>
                </c:pt>
                <c:pt idx="378">
                  <c:v>111.7438292080126</c:v>
                </c:pt>
                <c:pt idx="379">
                  <c:v>112.26895956399576</c:v>
                </c:pt>
                <c:pt idx="380">
                  <c:v>112.64884109811126</c:v>
                </c:pt>
                <c:pt idx="381">
                  <c:v>112.73822498849135</c:v>
                </c:pt>
                <c:pt idx="382">
                  <c:v>110.71870771521569</c:v>
                </c:pt>
                <c:pt idx="383">
                  <c:v>110.78574563300079</c:v>
                </c:pt>
                <c:pt idx="384">
                  <c:v>108.96454886650599</c:v>
                </c:pt>
                <c:pt idx="385">
                  <c:v>108.86119874325398</c:v>
                </c:pt>
                <c:pt idx="386">
                  <c:v>108.79416082546889</c:v>
                </c:pt>
                <c:pt idx="387">
                  <c:v>109.14052340069182</c:v>
                </c:pt>
                <c:pt idx="388">
                  <c:v>108.76902160629949</c:v>
                </c:pt>
                <c:pt idx="389">
                  <c:v>108.04557074353545</c:v>
                </c:pt>
                <c:pt idx="390">
                  <c:v>109.61537531833618</c:v>
                </c:pt>
                <c:pt idx="391">
                  <c:v>110.13771242774497</c:v>
                </c:pt>
                <c:pt idx="392">
                  <c:v>110.13771242774497</c:v>
                </c:pt>
                <c:pt idx="393">
                  <c:v>109.3667763732165</c:v>
                </c:pt>
                <c:pt idx="394">
                  <c:v>109.40029533210904</c:v>
                </c:pt>
                <c:pt idx="395">
                  <c:v>108.59025382553926</c:v>
                </c:pt>
                <c:pt idx="396">
                  <c:v>106.43945396326779</c:v>
                </c:pt>
                <c:pt idx="397">
                  <c:v>107.10703989454427</c:v>
                </c:pt>
                <c:pt idx="398">
                  <c:v>109.53437116767918</c:v>
                </c:pt>
                <c:pt idx="399">
                  <c:v>109.57626986629488</c:v>
                </c:pt>
                <c:pt idx="400">
                  <c:v>109.17962885273313</c:v>
                </c:pt>
                <c:pt idx="401">
                  <c:v>109.27459923626199</c:v>
                </c:pt>
                <c:pt idx="402">
                  <c:v>108.06791671613047</c:v>
                </c:pt>
                <c:pt idx="403">
                  <c:v>107.77183257924634</c:v>
                </c:pt>
                <c:pt idx="404">
                  <c:v>105.63779219642117</c:v>
                </c:pt>
                <c:pt idx="405">
                  <c:v>105.37522701842958</c:v>
                </c:pt>
                <c:pt idx="406">
                  <c:v>102.30544903318759</c:v>
                </c:pt>
                <c:pt idx="407">
                  <c:v>103.28587858079446</c:v>
                </c:pt>
                <c:pt idx="408">
                  <c:v>100.82223510219259</c:v>
                </c:pt>
                <c:pt idx="409">
                  <c:v>99.864151527180766</c:v>
                </c:pt>
                <c:pt idx="410">
                  <c:v>101.76076595118377</c:v>
                </c:pt>
                <c:pt idx="411">
                  <c:v>99.302708965730687</c:v>
                </c:pt>
                <c:pt idx="412">
                  <c:v>99.771974390226276</c:v>
                </c:pt>
                <c:pt idx="413">
                  <c:v>99.50661596566033</c:v>
                </c:pt>
                <c:pt idx="414">
                  <c:v>95.104459364439791</c:v>
                </c:pt>
                <c:pt idx="415">
                  <c:v>101.08759352675855</c:v>
                </c:pt>
                <c:pt idx="416">
                  <c:v>102.18533943048931</c:v>
                </c:pt>
                <c:pt idx="417">
                  <c:v>104.04564164902541</c:v>
                </c:pt>
                <c:pt idx="418">
                  <c:v>100.86972029395704</c:v>
                </c:pt>
                <c:pt idx="419">
                  <c:v>101.27194780066755</c:v>
                </c:pt>
                <c:pt idx="420">
                  <c:v>99.568067390296648</c:v>
                </c:pt>
                <c:pt idx="421">
                  <c:v>97.702178678611801</c:v>
                </c:pt>
                <c:pt idx="422">
                  <c:v>96.685436925538013</c:v>
                </c:pt>
                <c:pt idx="423">
                  <c:v>101.31105325270883</c:v>
                </c:pt>
                <c:pt idx="424">
                  <c:v>105.31656884036764</c:v>
                </c:pt>
                <c:pt idx="425">
                  <c:v>104.37524474480209</c:v>
                </c:pt>
                <c:pt idx="426">
                  <c:v>105.57913401835923</c:v>
                </c:pt>
                <c:pt idx="427">
                  <c:v>105.65175842929307</c:v>
                </c:pt>
                <c:pt idx="428">
                  <c:v>104.77467900493822</c:v>
                </c:pt>
                <c:pt idx="429">
                  <c:v>104.8919953610621</c:v>
                </c:pt>
                <c:pt idx="430">
                  <c:v>103.58754921082733</c:v>
                </c:pt>
                <c:pt idx="431">
                  <c:v>100.54570369132911</c:v>
                </c:pt>
                <c:pt idx="432">
                  <c:v>102.46745733450153</c:v>
                </c:pt>
                <c:pt idx="433">
                  <c:v>100.76357692413065</c:v>
                </c:pt>
                <c:pt idx="434">
                  <c:v>102.48701006052221</c:v>
                </c:pt>
                <c:pt idx="435">
                  <c:v>102.48701006052221</c:v>
                </c:pt>
                <c:pt idx="436">
                  <c:v>102.96186197816655</c:v>
                </c:pt>
                <c:pt idx="437">
                  <c:v>100.66022680087865</c:v>
                </c:pt>
                <c:pt idx="438">
                  <c:v>100.50659823928783</c:v>
                </c:pt>
                <c:pt idx="439">
                  <c:v>99.294329226007562</c:v>
                </c:pt>
                <c:pt idx="440">
                  <c:v>98.685401472793046</c:v>
                </c:pt>
                <c:pt idx="441">
                  <c:v>100.33621019825074</c:v>
                </c:pt>
                <c:pt idx="442">
                  <c:v>99.827839321713839</c:v>
                </c:pt>
                <c:pt idx="443">
                  <c:v>100.640674074858</c:v>
                </c:pt>
                <c:pt idx="444">
                  <c:v>100.61274160911422</c:v>
                </c:pt>
                <c:pt idx="445">
                  <c:v>100.38090214344079</c:v>
                </c:pt>
                <c:pt idx="446">
                  <c:v>104.59032473102923</c:v>
                </c:pt>
                <c:pt idx="447">
                  <c:v>105.44505818278904</c:v>
                </c:pt>
                <c:pt idx="448">
                  <c:v>103.18532170411683</c:v>
                </c:pt>
                <c:pt idx="449">
                  <c:v>102.79426718370384</c:v>
                </c:pt>
                <c:pt idx="450">
                  <c:v>101.1490449513949</c:v>
                </c:pt>
                <c:pt idx="451">
                  <c:v>101.04848807471727</c:v>
                </c:pt>
                <c:pt idx="452">
                  <c:v>100.73285121181247</c:v>
                </c:pt>
                <c:pt idx="453">
                  <c:v>101.28870728011381</c:v>
                </c:pt>
                <c:pt idx="454">
                  <c:v>100.15185592434177</c:v>
                </c:pt>
                <c:pt idx="455">
                  <c:v>102.45628434820404</c:v>
                </c:pt>
                <c:pt idx="456">
                  <c:v>103.53447752591416</c:v>
                </c:pt>
                <c:pt idx="457">
                  <c:v>104.03726190930227</c:v>
                </c:pt>
                <c:pt idx="458">
                  <c:v>104.4869746077772</c:v>
                </c:pt>
                <c:pt idx="459">
                  <c:v>105.22439170341313</c:v>
                </c:pt>
                <c:pt idx="460">
                  <c:v>104.26910137497569</c:v>
                </c:pt>
                <c:pt idx="461">
                  <c:v>104.40317721054586</c:v>
                </c:pt>
                <c:pt idx="462">
                  <c:v>103.01214041650537</c:v>
                </c:pt>
                <c:pt idx="463">
                  <c:v>102.40879915643958</c:v>
                </c:pt>
                <c:pt idx="464">
                  <c:v>101.69931452654745</c:v>
                </c:pt>
                <c:pt idx="465">
                  <c:v>100.36693591056891</c:v>
                </c:pt>
                <c:pt idx="466">
                  <c:v>97.660279979996119</c:v>
                </c:pt>
                <c:pt idx="467">
                  <c:v>96.875377692595748</c:v>
                </c:pt>
                <c:pt idx="468">
                  <c:v>95.104459364439791</c:v>
                </c:pt>
                <c:pt idx="469">
                  <c:v>92.517913036565275</c:v>
                </c:pt>
                <c:pt idx="470">
                  <c:v>93.129634036354176</c:v>
                </c:pt>
                <c:pt idx="471">
                  <c:v>93.151980008949195</c:v>
                </c:pt>
                <c:pt idx="472">
                  <c:v>92.009542160028374</c:v>
                </c:pt>
                <c:pt idx="473">
                  <c:v>91.702285036846746</c:v>
                </c:pt>
                <c:pt idx="474">
                  <c:v>94.802788734406889</c:v>
                </c:pt>
                <c:pt idx="475">
                  <c:v>93.730182049845538</c:v>
                </c:pt>
                <c:pt idx="476">
                  <c:v>93.475996611577088</c:v>
                </c:pt>
                <c:pt idx="477">
                  <c:v>93.758114515589341</c:v>
                </c:pt>
                <c:pt idx="478">
                  <c:v>89.068253517207793</c:v>
                </c:pt>
                <c:pt idx="479">
                  <c:v>87.649284257423517</c:v>
                </c:pt>
                <c:pt idx="480">
                  <c:v>86.766618339919901</c:v>
                </c:pt>
                <c:pt idx="481">
                  <c:v>89.235848311670523</c:v>
                </c:pt>
                <c:pt idx="482">
                  <c:v>83.166123505545997</c:v>
                </c:pt>
                <c:pt idx="483">
                  <c:v>83.934266313500089</c:v>
                </c:pt>
                <c:pt idx="484">
                  <c:v>84.314147847615573</c:v>
                </c:pt>
                <c:pt idx="485">
                  <c:v>84.610231984499691</c:v>
                </c:pt>
                <c:pt idx="486">
                  <c:v>89.048700791187159</c:v>
                </c:pt>
                <c:pt idx="487">
                  <c:v>87.213537791820471</c:v>
                </c:pt>
                <c:pt idx="488">
                  <c:v>83.37003050547564</c:v>
                </c:pt>
                <c:pt idx="489">
                  <c:v>81.546040492406448</c:v>
                </c:pt>
                <c:pt idx="490">
                  <c:v>79.074017274081456</c:v>
                </c:pt>
                <c:pt idx="491">
                  <c:v>76.11596915181461</c:v>
                </c:pt>
                <c:pt idx="492">
                  <c:v>75.448383220538147</c:v>
                </c:pt>
                <c:pt idx="493">
                  <c:v>75.448383220538147</c:v>
                </c:pt>
                <c:pt idx="494">
                  <c:v>78.428777315400012</c:v>
                </c:pt>
                <c:pt idx="495">
                  <c:v>74.406502248294956</c:v>
                </c:pt>
                <c:pt idx="496">
                  <c:v>76.196973302471591</c:v>
                </c:pt>
                <c:pt idx="497">
                  <c:v>80.230421355874171</c:v>
                </c:pt>
                <c:pt idx="498">
                  <c:v>79.666185547849693</c:v>
                </c:pt>
                <c:pt idx="499">
                  <c:v>84.051582669623997</c:v>
                </c:pt>
                <c:pt idx="500">
                  <c:v>82.808587944025533</c:v>
                </c:pt>
                <c:pt idx="501">
                  <c:v>81.384032191092501</c:v>
                </c:pt>
                <c:pt idx="502">
                  <c:v>83.138191039802194</c:v>
                </c:pt>
                <c:pt idx="503">
                  <c:v>85.1688812993754</c:v>
                </c:pt>
                <c:pt idx="504">
                  <c:v>83.439861669835096</c:v>
                </c:pt>
                <c:pt idx="505">
                  <c:v>85.587868285532181</c:v>
                </c:pt>
                <c:pt idx="506">
                  <c:v>80.34494446542368</c:v>
                </c:pt>
                <c:pt idx="507">
                  <c:v>78.442743548271906</c:v>
                </c:pt>
                <c:pt idx="508">
                  <c:v>78.540507178375165</c:v>
                </c:pt>
                <c:pt idx="509">
                  <c:v>76.847799754301775</c:v>
                </c:pt>
                <c:pt idx="510">
                  <c:v>76.370154590083061</c:v>
                </c:pt>
                <c:pt idx="511">
                  <c:v>77.057293247380173</c:v>
                </c:pt>
                <c:pt idx="512">
                  <c:v>76.677411713264689</c:v>
                </c:pt>
                <c:pt idx="513">
                  <c:v>75.870163453269299</c:v>
                </c:pt>
                <c:pt idx="514">
                  <c:v>77.317065178797378</c:v>
                </c:pt>
                <c:pt idx="515">
                  <c:v>78.568439644118939</c:v>
                </c:pt>
                <c:pt idx="516">
                  <c:v>78.568439644118939</c:v>
                </c:pt>
                <c:pt idx="517">
                  <c:v>78.230456808619138</c:v>
                </c:pt>
                <c:pt idx="518">
                  <c:v>76.800314562537338</c:v>
                </c:pt>
                <c:pt idx="519">
                  <c:v>76.183007069599697</c:v>
                </c:pt>
                <c:pt idx="520">
                  <c:v>76.741656384475405</c:v>
                </c:pt>
                <c:pt idx="521">
                  <c:v>76.741656384475405</c:v>
                </c:pt>
                <c:pt idx="522">
                  <c:v>74.507059124972585</c:v>
                </c:pt>
                <c:pt idx="523">
                  <c:v>73.197026481589063</c:v>
                </c:pt>
                <c:pt idx="524">
                  <c:v>70.236185112747833</c:v>
                </c:pt>
                <c:pt idx="525">
                  <c:v>70.576961194822005</c:v>
                </c:pt>
                <c:pt idx="526">
                  <c:v>67.236238291865305</c:v>
                </c:pt>
                <c:pt idx="527">
                  <c:v>68.593756127013265</c:v>
                </c:pt>
                <c:pt idx="528">
                  <c:v>71.043433372743223</c:v>
                </c:pt>
                <c:pt idx="529">
                  <c:v>72.051795386093858</c:v>
                </c:pt>
                <c:pt idx="530">
                  <c:v>72.08252109841203</c:v>
                </c:pt>
                <c:pt idx="531">
                  <c:v>69.638430345830827</c:v>
                </c:pt>
                <c:pt idx="532">
                  <c:v>71.264099852119116</c:v>
                </c:pt>
                <c:pt idx="533">
                  <c:v>67.577014373939477</c:v>
                </c:pt>
                <c:pt idx="534">
                  <c:v>66.029555771733783</c:v>
                </c:pt>
                <c:pt idx="535">
                  <c:v>66.029555771733783</c:v>
                </c:pt>
                <c:pt idx="536">
                  <c:v>68.526718209228179</c:v>
                </c:pt>
                <c:pt idx="537">
                  <c:v>74.629961974245234</c:v>
                </c:pt>
                <c:pt idx="538">
                  <c:v>76.339428877764888</c:v>
                </c:pt>
                <c:pt idx="539">
                  <c:v>74.738898590646002</c:v>
                </c:pt>
                <c:pt idx="540">
                  <c:v>77.194162329524715</c:v>
                </c:pt>
                <c:pt idx="541">
                  <c:v>78.495815233185112</c:v>
                </c:pt>
                <c:pt idx="542">
                  <c:v>77.613149315681497</c:v>
                </c:pt>
                <c:pt idx="543">
                  <c:v>81.029289876146422</c:v>
                </c:pt>
                <c:pt idx="544">
                  <c:v>82.032065396348315</c:v>
                </c:pt>
                <c:pt idx="545">
                  <c:v>78.160625644259682</c:v>
                </c:pt>
                <c:pt idx="546">
                  <c:v>75.294754658947326</c:v>
                </c:pt>
                <c:pt idx="547">
                  <c:v>74.562924056460162</c:v>
                </c:pt>
                <c:pt idx="548">
                  <c:v>76.183007069599697</c:v>
                </c:pt>
                <c:pt idx="549">
                  <c:v>74.269633166150413</c:v>
                </c:pt>
                <c:pt idx="550">
                  <c:v>73.294790111692294</c:v>
                </c:pt>
                <c:pt idx="551">
                  <c:v>74.526611850993234</c:v>
                </c:pt>
                <c:pt idx="552">
                  <c:v>75.048948960402015</c:v>
                </c:pt>
                <c:pt idx="553">
                  <c:v>73.230545440481606</c:v>
                </c:pt>
                <c:pt idx="554">
                  <c:v>73.43165919383685</c:v>
                </c:pt>
                <c:pt idx="555">
                  <c:v>73.43165919383685</c:v>
                </c:pt>
                <c:pt idx="556">
                  <c:v>72.71658807079595</c:v>
                </c:pt>
                <c:pt idx="557">
                  <c:v>74.118797851133976</c:v>
                </c:pt>
                <c:pt idx="558">
                  <c:v>72.850663906366123</c:v>
                </c:pt>
                <c:pt idx="559">
                  <c:v>74.258460179852904</c:v>
                </c:pt>
                <c:pt idx="560">
                  <c:v>74.68582690573281</c:v>
                </c:pt>
                <c:pt idx="561">
                  <c:v>74.406502248294956</c:v>
                </c:pt>
                <c:pt idx="562">
                  <c:v>74.440021207187499</c:v>
                </c:pt>
                <c:pt idx="563">
                  <c:v>71.98755071488317</c:v>
                </c:pt>
                <c:pt idx="564">
                  <c:v>69.350725948669847</c:v>
                </c:pt>
                <c:pt idx="565">
                  <c:v>68.163596154558974</c:v>
                </c:pt>
                <c:pt idx="566">
                  <c:v>67.52952918217504</c:v>
                </c:pt>
                <c:pt idx="567">
                  <c:v>66.730660661902803</c:v>
                </c:pt>
                <c:pt idx="568">
                  <c:v>63.861996430016056</c:v>
                </c:pt>
                <c:pt idx="569">
                  <c:v>64.177633292920817</c:v>
                </c:pt>
                <c:pt idx="570">
                  <c:v>62.532411060611878</c:v>
                </c:pt>
                <c:pt idx="571">
                  <c:v>68.870287537876735</c:v>
                </c:pt>
                <c:pt idx="572">
                  <c:v>66.546306387993809</c:v>
                </c:pt>
                <c:pt idx="573">
                  <c:v>67.026744798786922</c:v>
                </c:pt>
                <c:pt idx="574">
                  <c:v>64.551928333887545</c:v>
                </c:pt>
                <c:pt idx="575">
                  <c:v>63.672055662958314</c:v>
                </c:pt>
                <c:pt idx="576">
                  <c:v>69.275308291161622</c:v>
                </c:pt>
                <c:pt idx="577">
                  <c:v>69.185924400781502</c:v>
                </c:pt>
                <c:pt idx="578">
                  <c:v>74.166283042898399</c:v>
                </c:pt>
                <c:pt idx="579">
                  <c:v>74.166283042898399</c:v>
                </c:pt>
                <c:pt idx="580">
                  <c:v>73.423279454113725</c:v>
                </c:pt>
                <c:pt idx="581">
                  <c:v>73.169094015845275</c:v>
                </c:pt>
                <c:pt idx="582">
                  <c:v>69.959653701884363</c:v>
                </c:pt>
                <c:pt idx="583">
                  <c:v>68.255773291513464</c:v>
                </c:pt>
                <c:pt idx="584">
                  <c:v>66.099386936093239</c:v>
                </c:pt>
                <c:pt idx="585">
                  <c:v>66.213910045642763</c:v>
                </c:pt>
                <c:pt idx="586">
                  <c:v>71.599289441044547</c:v>
                </c:pt>
                <c:pt idx="587">
                  <c:v>70.75572897558223</c:v>
                </c:pt>
                <c:pt idx="588">
                  <c:v>70.811593907069806</c:v>
                </c:pt>
                <c:pt idx="589">
                  <c:v>69.320000236351675</c:v>
                </c:pt>
                <c:pt idx="590">
                  <c:v>69.900995523822402</c:v>
                </c:pt>
                <c:pt idx="591">
                  <c:v>68.239013812067199</c:v>
                </c:pt>
                <c:pt idx="592">
                  <c:v>66.88149597691924</c:v>
                </c:pt>
                <c:pt idx="593">
                  <c:v>66.426196785295531</c:v>
                </c:pt>
                <c:pt idx="594">
                  <c:v>65.395488799349863</c:v>
                </c:pt>
                <c:pt idx="595">
                  <c:v>62.423474444211116</c:v>
                </c:pt>
                <c:pt idx="596">
                  <c:v>63.708367868425242</c:v>
                </c:pt>
                <c:pt idx="597">
                  <c:v>65.887100196440471</c:v>
                </c:pt>
                <c:pt idx="598">
                  <c:v>67.325622182245411</c:v>
                </c:pt>
                <c:pt idx="599">
                  <c:v>68.691519757116509</c:v>
                </c:pt>
                <c:pt idx="600">
                  <c:v>66.34239938806418</c:v>
                </c:pt>
                <c:pt idx="601">
                  <c:v>66.409437305849266</c:v>
                </c:pt>
                <c:pt idx="602">
                  <c:v>65.484872689729968</c:v>
                </c:pt>
                <c:pt idx="603">
                  <c:v>68.41498834625304</c:v>
                </c:pt>
                <c:pt idx="604">
                  <c:v>70.663551838627754</c:v>
                </c:pt>
                <c:pt idx="605">
                  <c:v>70.373054194892376</c:v>
                </c:pt>
                <c:pt idx="606">
                  <c:v>69.585358660917635</c:v>
                </c:pt>
                <c:pt idx="607">
                  <c:v>69.007156620021277</c:v>
                </c:pt>
                <c:pt idx="608">
                  <c:v>72.049002139519487</c:v>
                </c:pt>
                <c:pt idx="609">
                  <c:v>71.842301893015474</c:v>
                </c:pt>
                <c:pt idx="610">
                  <c:v>70.803214167346667</c:v>
                </c:pt>
                <c:pt idx="611">
                  <c:v>71.750124756060984</c:v>
                </c:pt>
                <c:pt idx="612">
                  <c:v>68.931738962513066</c:v>
                </c:pt>
                <c:pt idx="613">
                  <c:v>67.535115675323809</c:v>
                </c:pt>
                <c:pt idx="614">
                  <c:v>67.292103223352868</c:v>
                </c:pt>
                <c:pt idx="615">
                  <c:v>68.568616907843847</c:v>
                </c:pt>
                <c:pt idx="616">
                  <c:v>67.482043990410617</c:v>
                </c:pt>
                <c:pt idx="617">
                  <c:v>68.163596154558974</c:v>
                </c:pt>
                <c:pt idx="618">
                  <c:v>68.97084441455435</c:v>
                </c:pt>
                <c:pt idx="619">
                  <c:v>67.512769702728775</c:v>
                </c:pt>
                <c:pt idx="620">
                  <c:v>67.0798164837001</c:v>
                </c:pt>
                <c:pt idx="621">
                  <c:v>65.697159429382737</c:v>
                </c:pt>
                <c:pt idx="622">
                  <c:v>64.437405224338022</c:v>
                </c:pt>
                <c:pt idx="623">
                  <c:v>65.051919470701307</c:v>
                </c:pt>
                <c:pt idx="624">
                  <c:v>63.859203183441679</c:v>
                </c:pt>
                <c:pt idx="625">
                  <c:v>63.859203183441679</c:v>
                </c:pt>
                <c:pt idx="626">
                  <c:v>63.808924745102857</c:v>
                </c:pt>
                <c:pt idx="627">
                  <c:v>62.800562731752215</c:v>
                </c:pt>
                <c:pt idx="628">
                  <c:v>63.828477471123513</c:v>
                </c:pt>
                <c:pt idx="629">
                  <c:v>63.032402197425633</c:v>
                </c:pt>
                <c:pt idx="630">
                  <c:v>62.130183553901375</c:v>
                </c:pt>
                <c:pt idx="631">
                  <c:v>61.001711937852441</c:v>
                </c:pt>
                <c:pt idx="632">
                  <c:v>60.269881335365284</c:v>
                </c:pt>
                <c:pt idx="633">
                  <c:v>61.292209581587819</c:v>
                </c:pt>
                <c:pt idx="634">
                  <c:v>57.758752664998994</c:v>
                </c:pt>
                <c:pt idx="635">
                  <c:v>55.566054104111863</c:v>
                </c:pt>
                <c:pt idx="636">
                  <c:v>56.518551185974928</c:v>
                </c:pt>
                <c:pt idx="637">
                  <c:v>54.591211049653751</c:v>
                </c:pt>
                <c:pt idx="638">
                  <c:v>55.585606830132505</c:v>
                </c:pt>
                <c:pt idx="639">
                  <c:v>54.962712844046102</c:v>
                </c:pt>
                <c:pt idx="640">
                  <c:v>55.940349145078585</c:v>
                </c:pt>
                <c:pt idx="641">
                  <c:v>53.594022022600619</c:v>
                </c:pt>
                <c:pt idx="642">
                  <c:v>52.334267817555912</c:v>
                </c:pt>
                <c:pt idx="643">
                  <c:v>52.744875063989561</c:v>
                </c:pt>
                <c:pt idx="644">
                  <c:v>51.865002393060323</c:v>
                </c:pt>
                <c:pt idx="645">
                  <c:v>50.270058599090184</c:v>
                </c:pt>
                <c:pt idx="646">
                  <c:v>51.862209146485938</c:v>
                </c:pt>
                <c:pt idx="647">
                  <c:v>52.038183680671793</c:v>
                </c:pt>
                <c:pt idx="648">
                  <c:v>49.736548503383887</c:v>
                </c:pt>
                <c:pt idx="649">
                  <c:v>49.071755818681808</c:v>
                </c:pt>
                <c:pt idx="650">
                  <c:v>47.859486805401524</c:v>
                </c:pt>
                <c:pt idx="651">
                  <c:v>48.879021805049689</c:v>
                </c:pt>
                <c:pt idx="652">
                  <c:v>47.87065979169904</c:v>
                </c:pt>
                <c:pt idx="653">
                  <c:v>47.080171011149922</c:v>
                </c:pt>
                <c:pt idx="654">
                  <c:v>47.080171011149922</c:v>
                </c:pt>
                <c:pt idx="655">
                  <c:v>44.74781012154385</c:v>
                </c:pt>
                <c:pt idx="656">
                  <c:v>48.314785997025226</c:v>
                </c:pt>
                <c:pt idx="657">
                  <c:v>45.066240231023009</c:v>
                </c:pt>
                <c:pt idx="658">
                  <c:v>43.84838472459397</c:v>
                </c:pt>
                <c:pt idx="659">
                  <c:v>42.1417110676487</c:v>
                </c:pt>
                <c:pt idx="660">
                  <c:v>37.990946658122219</c:v>
                </c:pt>
                <c:pt idx="661">
                  <c:v>35.94349691910277</c:v>
                </c:pt>
                <c:pt idx="662">
                  <c:v>44.127709382031824</c:v>
                </c:pt>
                <c:pt idx="663">
                  <c:v>47.979596408099809</c:v>
                </c:pt>
                <c:pt idx="664">
                  <c:v>48.750532462628271</c:v>
                </c:pt>
                <c:pt idx="665">
                  <c:v>48.108085750521212</c:v>
                </c:pt>
                <c:pt idx="666">
                  <c:v>53.409667748691646</c:v>
                </c:pt>
                <c:pt idx="667">
                  <c:v>54.267194447025844</c:v>
                </c:pt>
                <c:pt idx="668">
                  <c:v>50.295197818259595</c:v>
                </c:pt>
                <c:pt idx="669">
                  <c:v>49.468396832243549</c:v>
                </c:pt>
                <c:pt idx="670">
                  <c:v>47.362288915162146</c:v>
                </c:pt>
                <c:pt idx="671">
                  <c:v>51.77841174925458</c:v>
                </c:pt>
                <c:pt idx="672">
                  <c:v>53.448773200732937</c:v>
                </c:pt>
                <c:pt idx="673">
                  <c:v>52.566107283229321</c:v>
                </c:pt>
                <c:pt idx="674">
                  <c:v>53.744857337617056</c:v>
                </c:pt>
                <c:pt idx="675">
                  <c:v>52.627558707865653</c:v>
                </c:pt>
                <c:pt idx="676">
                  <c:v>55.789513830062134</c:v>
                </c:pt>
                <c:pt idx="677">
                  <c:v>54.5074136524224</c:v>
                </c:pt>
                <c:pt idx="678">
                  <c:v>51.672268379428196</c:v>
                </c:pt>
                <c:pt idx="679">
                  <c:v>53.323077104885911</c:v>
                </c:pt>
                <c:pt idx="680">
                  <c:v>54.878915446814737</c:v>
                </c:pt>
                <c:pt idx="681">
                  <c:v>51.691821105448852</c:v>
                </c:pt>
                <c:pt idx="682">
                  <c:v>49.820345900615251</c:v>
                </c:pt>
                <c:pt idx="683">
                  <c:v>51.532606050709276</c:v>
                </c:pt>
                <c:pt idx="684">
                  <c:v>51.831483434167779</c:v>
                </c:pt>
                <c:pt idx="685">
                  <c:v>49.591299681516205</c:v>
                </c:pt>
                <c:pt idx="686">
                  <c:v>47.764516421872656</c:v>
                </c:pt>
                <c:pt idx="687">
                  <c:v>48.608076887334974</c:v>
                </c:pt>
                <c:pt idx="688">
                  <c:v>48.066187051905537</c:v>
                </c:pt>
                <c:pt idx="689">
                  <c:v>49.390185928160953</c:v>
                </c:pt>
                <c:pt idx="690">
                  <c:v>47.853900312252769</c:v>
                </c:pt>
                <c:pt idx="691">
                  <c:v>48.205849380624464</c:v>
                </c:pt>
                <c:pt idx="692">
                  <c:v>49.152759969338774</c:v>
                </c:pt>
                <c:pt idx="693">
                  <c:v>51.783998242403342</c:v>
                </c:pt>
                <c:pt idx="694">
                  <c:v>51.619196694515011</c:v>
                </c:pt>
                <c:pt idx="695">
                  <c:v>51.619196694515011</c:v>
                </c:pt>
                <c:pt idx="696">
                  <c:v>53.420840734989149</c:v>
                </c:pt>
                <c:pt idx="697">
                  <c:v>53.990663036162367</c:v>
                </c:pt>
                <c:pt idx="698">
                  <c:v>51.28959359873835</c:v>
                </c:pt>
                <c:pt idx="699">
                  <c:v>53.904072392356639</c:v>
                </c:pt>
                <c:pt idx="700">
                  <c:v>55.892863953314141</c:v>
                </c:pt>
                <c:pt idx="701">
                  <c:v>51.909694338250375</c:v>
                </c:pt>
                <c:pt idx="702">
                  <c:v>50.823121420817131</c:v>
                </c:pt>
                <c:pt idx="703">
                  <c:v>52.772807529733335</c:v>
                </c:pt>
                <c:pt idx="704">
                  <c:v>53.641507214365056</c:v>
                </c:pt>
                <c:pt idx="705">
                  <c:v>49.317561517227112</c:v>
                </c:pt>
                <c:pt idx="706">
                  <c:v>53.733684351319546</c:v>
                </c:pt>
                <c:pt idx="707">
                  <c:v>50.365028982619052</c:v>
                </c:pt>
                <c:pt idx="708">
                  <c:v>58.420752103126702</c:v>
                </c:pt>
                <c:pt idx="709">
                  <c:v>64.440198470912406</c:v>
                </c:pt>
                <c:pt idx="710">
                  <c:v>56.88167324064414</c:v>
                </c:pt>
                <c:pt idx="711">
                  <c:v>55.119134652211301</c:v>
                </c:pt>
                <c:pt idx="712">
                  <c:v>54.431995994914182</c:v>
                </c:pt>
                <c:pt idx="713">
                  <c:v>54.792324803009009</c:v>
                </c:pt>
                <c:pt idx="714">
                  <c:v>55.448737747987956</c:v>
                </c:pt>
                <c:pt idx="715">
                  <c:v>44.03273899850295</c:v>
                </c:pt>
                <c:pt idx="716">
                  <c:v>50.457206119573542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F5-454C-8900-2B88F4E362C8}"/>
            </c:ext>
          </c:extLst>
        </c:ser>
        <c:ser>
          <c:idx val="2"/>
          <c:order val="2"/>
          <c:tx>
            <c:strRef>
              <c:f>'График 1.1.11'!$E$4</c:f>
              <c:strCache>
                <c:ptCount val="1"/>
                <c:pt idx="0">
                  <c:v>Nikkei 225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'График 1.1.11'!$B$5:$B$721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'График 1.1.11'!$E$5:$E$721</c:f>
              <c:numCache>
                <c:formatCode>0.00</c:formatCode>
                <c:ptCount val="717"/>
                <c:pt idx="0">
                  <c:v>129.70756840148655</c:v>
                </c:pt>
                <c:pt idx="1">
                  <c:v>129.70756840148655</c:v>
                </c:pt>
                <c:pt idx="2">
                  <c:v>131.72111778430954</c:v>
                </c:pt>
                <c:pt idx="3">
                  <c:v>132.23499110846925</c:v>
                </c:pt>
                <c:pt idx="4">
                  <c:v>132.25785496935936</c:v>
                </c:pt>
                <c:pt idx="5">
                  <c:v>132.25785496935936</c:v>
                </c:pt>
                <c:pt idx="6">
                  <c:v>129.81158286722592</c:v>
                </c:pt>
                <c:pt idx="7">
                  <c:v>131.73762162755767</c:v>
                </c:pt>
                <c:pt idx="8">
                  <c:v>132.39455509538521</c:v>
                </c:pt>
                <c:pt idx="9">
                  <c:v>132.47312949055677</c:v>
                </c:pt>
                <c:pt idx="10">
                  <c:v>130.96830101253803</c:v>
                </c:pt>
                <c:pt idx="11">
                  <c:v>127.24825423785948</c:v>
                </c:pt>
                <c:pt idx="12">
                  <c:v>123.50655120057732</c:v>
                </c:pt>
                <c:pt idx="13">
                  <c:v>126.36533887736132</c:v>
                </c:pt>
                <c:pt idx="14">
                  <c:v>126.36863964601093</c:v>
                </c:pt>
                <c:pt idx="15">
                  <c:v>123.66329745815823</c:v>
                </c:pt>
                <c:pt idx="16">
                  <c:v>125.98381832539624</c:v>
                </c:pt>
                <c:pt idx="17">
                  <c:v>126.00080520795896</c:v>
                </c:pt>
                <c:pt idx="18">
                  <c:v>127.93312347938021</c:v>
                </c:pt>
                <c:pt idx="19">
                  <c:v>132.51925974509908</c:v>
                </c:pt>
                <c:pt idx="20">
                  <c:v>133.24824657735138</c:v>
                </c:pt>
                <c:pt idx="21">
                  <c:v>134.04196067775726</c:v>
                </c:pt>
                <c:pt idx="22">
                  <c:v>132.67552296336541</c:v>
                </c:pt>
                <c:pt idx="23">
                  <c:v>134.53087697066374</c:v>
                </c:pt>
                <c:pt idx="24">
                  <c:v>134.12101811224338</c:v>
                </c:pt>
                <c:pt idx="25">
                  <c:v>134.83044185225521</c:v>
                </c:pt>
                <c:pt idx="26">
                  <c:v>134.61492581140052</c:v>
                </c:pt>
                <c:pt idx="27">
                  <c:v>131.0057365594179</c:v>
                </c:pt>
                <c:pt idx="28">
                  <c:v>132.35011547844394</c:v>
                </c:pt>
                <c:pt idx="29">
                  <c:v>130.88618432905957</c:v>
                </c:pt>
                <c:pt idx="30">
                  <c:v>127.82556672533394</c:v>
                </c:pt>
                <c:pt idx="31">
                  <c:v>130.29880852253137</c:v>
                </c:pt>
                <c:pt idx="32">
                  <c:v>128.26972137508943</c:v>
                </c:pt>
                <c:pt idx="33">
                  <c:v>129.16205600222187</c:v>
                </c:pt>
                <c:pt idx="34">
                  <c:v>126.50356862788337</c:v>
                </c:pt>
                <c:pt idx="35">
                  <c:v>124.28545209533613</c:v>
                </c:pt>
                <c:pt idx="36">
                  <c:v>127.96468204793273</c:v>
                </c:pt>
                <c:pt idx="37">
                  <c:v>127.05366990063654</c:v>
                </c:pt>
                <c:pt idx="38">
                  <c:v>129.58415185661158</c:v>
                </c:pt>
                <c:pt idx="39">
                  <c:v>129.63092616357332</c:v>
                </c:pt>
                <c:pt idx="40">
                  <c:v>130.36385781689469</c:v>
                </c:pt>
                <c:pt idx="41">
                  <c:v>130.46432999432716</c:v>
                </c:pt>
                <c:pt idx="42">
                  <c:v>128.52436360042503</c:v>
                </c:pt>
                <c:pt idx="43">
                  <c:v>128.08399275863377</c:v>
                </c:pt>
                <c:pt idx="44">
                  <c:v>126.10015029365738</c:v>
                </c:pt>
                <c:pt idx="45">
                  <c:v>128.01475712354409</c:v>
                </c:pt>
                <c:pt idx="46">
                  <c:v>126.60476536428769</c:v>
                </c:pt>
                <c:pt idx="47">
                  <c:v>125.81153430319635</c:v>
                </c:pt>
                <c:pt idx="48">
                  <c:v>129.10763357277929</c:v>
                </c:pt>
                <c:pt idx="49">
                  <c:v>129.74138115350709</c:v>
                </c:pt>
                <c:pt idx="50">
                  <c:v>131.72087626465225</c:v>
                </c:pt>
                <c:pt idx="51">
                  <c:v>130.72943807147865</c:v>
                </c:pt>
                <c:pt idx="52">
                  <c:v>131.3789649364827</c:v>
                </c:pt>
                <c:pt idx="53">
                  <c:v>129.58503742868831</c:v>
                </c:pt>
                <c:pt idx="54">
                  <c:v>131.54553299346003</c:v>
                </c:pt>
                <c:pt idx="55">
                  <c:v>133.84053328357777</c:v>
                </c:pt>
                <c:pt idx="56">
                  <c:v>133.84053328357777</c:v>
                </c:pt>
                <c:pt idx="57">
                  <c:v>132.79942254755494</c:v>
                </c:pt>
                <c:pt idx="58">
                  <c:v>132.75023304402032</c:v>
                </c:pt>
                <c:pt idx="59">
                  <c:v>133.32585489389373</c:v>
                </c:pt>
                <c:pt idx="60">
                  <c:v>134.0442148612253</c:v>
                </c:pt>
                <c:pt idx="61">
                  <c:v>134.36736816267873</c:v>
                </c:pt>
                <c:pt idx="62">
                  <c:v>136.36529927433031</c:v>
                </c:pt>
                <c:pt idx="63">
                  <c:v>137.22615583946271</c:v>
                </c:pt>
                <c:pt idx="64">
                  <c:v>137.34144122254227</c:v>
                </c:pt>
                <c:pt idx="65">
                  <c:v>139.54450302978515</c:v>
                </c:pt>
                <c:pt idx="66">
                  <c:v>139.21925655796852</c:v>
                </c:pt>
                <c:pt idx="67">
                  <c:v>138.82533799692928</c:v>
                </c:pt>
                <c:pt idx="68">
                  <c:v>140.80056626079568</c:v>
                </c:pt>
                <c:pt idx="69">
                  <c:v>141.39663677498623</c:v>
                </c:pt>
                <c:pt idx="70">
                  <c:v>140.53690730158789</c:v>
                </c:pt>
                <c:pt idx="71">
                  <c:v>140.22735960749512</c:v>
                </c:pt>
                <c:pt idx="72">
                  <c:v>138.16977314049299</c:v>
                </c:pt>
                <c:pt idx="73">
                  <c:v>138.46442712238624</c:v>
                </c:pt>
                <c:pt idx="74">
                  <c:v>138.74354333966053</c:v>
                </c:pt>
                <c:pt idx="75">
                  <c:v>136.86403736663326</c:v>
                </c:pt>
                <c:pt idx="76">
                  <c:v>138.73581471062727</c:v>
                </c:pt>
                <c:pt idx="77">
                  <c:v>139.67983454441969</c:v>
                </c:pt>
                <c:pt idx="78">
                  <c:v>139.41746369005082</c:v>
                </c:pt>
                <c:pt idx="79">
                  <c:v>140.11328182270199</c:v>
                </c:pt>
                <c:pt idx="80">
                  <c:v>136.17200304194625</c:v>
                </c:pt>
                <c:pt idx="81">
                  <c:v>136.62195416347669</c:v>
                </c:pt>
                <c:pt idx="82">
                  <c:v>137.31141227848593</c:v>
                </c:pt>
                <c:pt idx="83">
                  <c:v>137.78326118227727</c:v>
                </c:pt>
                <c:pt idx="84">
                  <c:v>136.10622918861105</c:v>
                </c:pt>
                <c:pt idx="85">
                  <c:v>136.26305595274442</c:v>
                </c:pt>
                <c:pt idx="86">
                  <c:v>138.0990883874596</c:v>
                </c:pt>
                <c:pt idx="87">
                  <c:v>140.04050389930541</c:v>
                </c:pt>
                <c:pt idx="88">
                  <c:v>140.04050389930541</c:v>
                </c:pt>
                <c:pt idx="89">
                  <c:v>140.04050389930541</c:v>
                </c:pt>
                <c:pt idx="90">
                  <c:v>139.20927374546721</c:v>
                </c:pt>
                <c:pt idx="91">
                  <c:v>138.39808972318403</c:v>
                </c:pt>
                <c:pt idx="92">
                  <c:v>136.47414413321547</c:v>
                </c:pt>
                <c:pt idx="93">
                  <c:v>135.75127579894786</c:v>
                </c:pt>
                <c:pt idx="94">
                  <c:v>133.65520719988427</c:v>
                </c:pt>
                <c:pt idx="95">
                  <c:v>132.73042843212258</c:v>
                </c:pt>
                <c:pt idx="96">
                  <c:v>130.08586869135442</c:v>
                </c:pt>
                <c:pt idx="97">
                  <c:v>131.28742898636995</c:v>
                </c:pt>
                <c:pt idx="98">
                  <c:v>129.51234001184417</c:v>
                </c:pt>
                <c:pt idx="99">
                  <c:v>130.06195824528274</c:v>
                </c:pt>
                <c:pt idx="100">
                  <c:v>127.66624425807527</c:v>
                </c:pt>
                <c:pt idx="101">
                  <c:v>125.58378126637233</c:v>
                </c:pt>
                <c:pt idx="102">
                  <c:v>128.06338308121173</c:v>
                </c:pt>
                <c:pt idx="103">
                  <c:v>126.34497071959656</c:v>
                </c:pt>
                <c:pt idx="104">
                  <c:v>128.57508272845584</c:v>
                </c:pt>
                <c:pt idx="105">
                  <c:v>128.13165263767223</c:v>
                </c:pt>
                <c:pt idx="106">
                  <c:v>127.67896429335919</c:v>
                </c:pt>
                <c:pt idx="107">
                  <c:v>124.52214135947987</c:v>
                </c:pt>
                <c:pt idx="108">
                  <c:v>124.81526571687698</c:v>
                </c:pt>
                <c:pt idx="109">
                  <c:v>127.1142913346162</c:v>
                </c:pt>
                <c:pt idx="110">
                  <c:v>126.14016205021501</c:v>
                </c:pt>
                <c:pt idx="111">
                  <c:v>123.85820382159092</c:v>
                </c:pt>
                <c:pt idx="112">
                  <c:v>121.53277205465467</c:v>
                </c:pt>
                <c:pt idx="113">
                  <c:v>117.80547969025747</c:v>
                </c:pt>
                <c:pt idx="114">
                  <c:v>118.75392738443354</c:v>
                </c:pt>
                <c:pt idx="115">
                  <c:v>119.4154497257496</c:v>
                </c:pt>
                <c:pt idx="116">
                  <c:v>114.46904663790718</c:v>
                </c:pt>
                <c:pt idx="117">
                  <c:v>115.20133423880907</c:v>
                </c:pt>
                <c:pt idx="118">
                  <c:v>116.49909986397829</c:v>
                </c:pt>
                <c:pt idx="119">
                  <c:v>119.78843658315709</c:v>
                </c:pt>
                <c:pt idx="120">
                  <c:v>119.63555464009283</c:v>
                </c:pt>
                <c:pt idx="121">
                  <c:v>117.92929876789458</c:v>
                </c:pt>
                <c:pt idx="122">
                  <c:v>117.89588854863618</c:v>
                </c:pt>
                <c:pt idx="123">
                  <c:v>121.85222205469633</c:v>
                </c:pt>
                <c:pt idx="124">
                  <c:v>121.75843192111554</c:v>
                </c:pt>
                <c:pt idx="125">
                  <c:v>121.9867485038066</c:v>
                </c:pt>
                <c:pt idx="126">
                  <c:v>122.14301172207294</c:v>
                </c:pt>
                <c:pt idx="127">
                  <c:v>119.84293951915213</c:v>
                </c:pt>
                <c:pt idx="128">
                  <c:v>121.73516552746331</c:v>
                </c:pt>
                <c:pt idx="129">
                  <c:v>124.82685866042686</c:v>
                </c:pt>
                <c:pt idx="130">
                  <c:v>125.36174419477079</c:v>
                </c:pt>
                <c:pt idx="131">
                  <c:v>125.90017201742162</c:v>
                </c:pt>
                <c:pt idx="132">
                  <c:v>124.97788895278528</c:v>
                </c:pt>
                <c:pt idx="133">
                  <c:v>123.34730923987107</c:v>
                </c:pt>
                <c:pt idx="134">
                  <c:v>123.23629070407031</c:v>
                </c:pt>
                <c:pt idx="135">
                  <c:v>125.21031136965024</c:v>
                </c:pt>
                <c:pt idx="136">
                  <c:v>124.57439011200687</c:v>
                </c:pt>
                <c:pt idx="137">
                  <c:v>122.7670180099567</c:v>
                </c:pt>
                <c:pt idx="138">
                  <c:v>121.54839032582608</c:v>
                </c:pt>
                <c:pt idx="139">
                  <c:v>119.5139092393713</c:v>
                </c:pt>
                <c:pt idx="140">
                  <c:v>119.5139092393713</c:v>
                </c:pt>
                <c:pt idx="141">
                  <c:v>116.22924190023343</c:v>
                </c:pt>
                <c:pt idx="142">
                  <c:v>116.73659419364633</c:v>
                </c:pt>
                <c:pt idx="143">
                  <c:v>120.33185581205861</c:v>
                </c:pt>
                <c:pt idx="144">
                  <c:v>119.32085452664454</c:v>
                </c:pt>
                <c:pt idx="145">
                  <c:v>119.10541899234227</c:v>
                </c:pt>
                <c:pt idx="146">
                  <c:v>120.80201407824893</c:v>
                </c:pt>
                <c:pt idx="147">
                  <c:v>119.82651618245643</c:v>
                </c:pt>
                <c:pt idx="148">
                  <c:v>122.20717544435954</c:v>
                </c:pt>
                <c:pt idx="149">
                  <c:v>123.52015680793798</c:v>
                </c:pt>
                <c:pt idx="150">
                  <c:v>124.43744846632367</c:v>
                </c:pt>
                <c:pt idx="151">
                  <c:v>124.30944304796022</c:v>
                </c:pt>
                <c:pt idx="152">
                  <c:v>124.49766736754123</c:v>
                </c:pt>
                <c:pt idx="153">
                  <c:v>124.54661535141855</c:v>
                </c:pt>
                <c:pt idx="154">
                  <c:v>124.77855472896894</c:v>
                </c:pt>
                <c:pt idx="155">
                  <c:v>122.00011259150996</c:v>
                </c:pt>
                <c:pt idx="156">
                  <c:v>124.5006461099811</c:v>
                </c:pt>
                <c:pt idx="157">
                  <c:v>126.04580837076725</c:v>
                </c:pt>
                <c:pt idx="158">
                  <c:v>125.83906754412737</c:v>
                </c:pt>
                <c:pt idx="159">
                  <c:v>125.3086098701671</c:v>
                </c:pt>
                <c:pt idx="160">
                  <c:v>127.66012576009061</c:v>
                </c:pt>
                <c:pt idx="161">
                  <c:v>127.33069294754765</c:v>
                </c:pt>
                <c:pt idx="162">
                  <c:v>129.38497864590016</c:v>
                </c:pt>
                <c:pt idx="163">
                  <c:v>128.97825954302454</c:v>
                </c:pt>
                <c:pt idx="164">
                  <c:v>129.66369233041229</c:v>
                </c:pt>
                <c:pt idx="165">
                  <c:v>128.56123560143791</c:v>
                </c:pt>
                <c:pt idx="166">
                  <c:v>130.26902109813233</c:v>
                </c:pt>
                <c:pt idx="167">
                  <c:v>130.1229822120246</c:v>
                </c:pt>
                <c:pt idx="168">
                  <c:v>128.493449084292</c:v>
                </c:pt>
                <c:pt idx="169">
                  <c:v>128.31665669515601</c:v>
                </c:pt>
                <c:pt idx="170">
                  <c:v>126.89917782652364</c:v>
                </c:pt>
                <c:pt idx="171">
                  <c:v>127.92942017796844</c:v>
                </c:pt>
                <c:pt idx="172">
                  <c:v>127.78016102976351</c:v>
                </c:pt>
                <c:pt idx="173">
                  <c:v>129.94369411976331</c:v>
                </c:pt>
                <c:pt idx="174">
                  <c:v>129.89128435413147</c:v>
                </c:pt>
                <c:pt idx="175">
                  <c:v>131.69318201061637</c:v>
                </c:pt>
                <c:pt idx="176">
                  <c:v>131.91771478534321</c:v>
                </c:pt>
                <c:pt idx="177">
                  <c:v>131.09759453574034</c:v>
                </c:pt>
                <c:pt idx="178">
                  <c:v>128.91039251932617</c:v>
                </c:pt>
                <c:pt idx="179">
                  <c:v>129.45823960861128</c:v>
                </c:pt>
                <c:pt idx="180">
                  <c:v>127.15510815669813</c:v>
                </c:pt>
                <c:pt idx="181">
                  <c:v>126.55098698726455</c:v>
                </c:pt>
                <c:pt idx="182">
                  <c:v>126.7982226097766</c:v>
                </c:pt>
                <c:pt idx="183">
                  <c:v>128.34668563921235</c:v>
                </c:pt>
                <c:pt idx="184">
                  <c:v>127.73918319457671</c:v>
                </c:pt>
                <c:pt idx="185">
                  <c:v>127.73918319457671</c:v>
                </c:pt>
                <c:pt idx="186">
                  <c:v>127.79835551061265</c:v>
                </c:pt>
                <c:pt idx="187">
                  <c:v>126.54559304825175</c:v>
                </c:pt>
                <c:pt idx="188">
                  <c:v>127.47592676813109</c:v>
                </c:pt>
                <c:pt idx="189">
                  <c:v>125.86933800784099</c:v>
                </c:pt>
                <c:pt idx="190">
                  <c:v>125.86241444433203</c:v>
                </c:pt>
                <c:pt idx="191">
                  <c:v>125.24766640997771</c:v>
                </c:pt>
                <c:pt idx="192">
                  <c:v>128.39080322994391</c:v>
                </c:pt>
                <c:pt idx="193">
                  <c:v>129.01054267054889</c:v>
                </c:pt>
                <c:pt idx="194">
                  <c:v>129.83758648366074</c:v>
                </c:pt>
                <c:pt idx="195">
                  <c:v>130.85768500949939</c:v>
                </c:pt>
                <c:pt idx="196">
                  <c:v>130.75946701553499</c:v>
                </c:pt>
                <c:pt idx="197">
                  <c:v>129.47506547806913</c:v>
                </c:pt>
                <c:pt idx="198">
                  <c:v>132.42788480809119</c:v>
                </c:pt>
                <c:pt idx="199">
                  <c:v>132.32105261301678</c:v>
                </c:pt>
                <c:pt idx="200">
                  <c:v>132.32105261301678</c:v>
                </c:pt>
                <c:pt idx="201">
                  <c:v>132.65265910247535</c:v>
                </c:pt>
                <c:pt idx="202">
                  <c:v>132.03533485844326</c:v>
                </c:pt>
                <c:pt idx="203">
                  <c:v>131.77964604792604</c:v>
                </c:pt>
                <c:pt idx="204">
                  <c:v>133.12998245183195</c:v>
                </c:pt>
                <c:pt idx="205">
                  <c:v>134.38765581389103</c:v>
                </c:pt>
                <c:pt idx="206">
                  <c:v>133.73418412781794</c:v>
                </c:pt>
                <c:pt idx="207">
                  <c:v>134.06756176142994</c:v>
                </c:pt>
                <c:pt idx="208">
                  <c:v>133.24929316253295</c:v>
                </c:pt>
                <c:pt idx="209">
                  <c:v>134.0565323637471</c:v>
                </c:pt>
                <c:pt idx="210">
                  <c:v>135.16100175653219</c:v>
                </c:pt>
                <c:pt idx="211">
                  <c:v>135.09377878525328</c:v>
                </c:pt>
                <c:pt idx="212">
                  <c:v>134.44030709918016</c:v>
                </c:pt>
                <c:pt idx="213">
                  <c:v>135.34439568296739</c:v>
                </c:pt>
                <c:pt idx="214">
                  <c:v>134.19693579118473</c:v>
                </c:pt>
                <c:pt idx="215">
                  <c:v>131.64310693500502</c:v>
                </c:pt>
                <c:pt idx="216">
                  <c:v>132.02583508525652</c:v>
                </c:pt>
                <c:pt idx="217">
                  <c:v>131.83157277424328</c:v>
                </c:pt>
                <c:pt idx="218">
                  <c:v>131.62837423591037</c:v>
                </c:pt>
                <c:pt idx="219">
                  <c:v>131.62837423591037</c:v>
                </c:pt>
                <c:pt idx="220">
                  <c:v>131.74704089419197</c:v>
                </c:pt>
                <c:pt idx="221">
                  <c:v>131.97769216690347</c:v>
                </c:pt>
                <c:pt idx="222">
                  <c:v>130.54733224988232</c:v>
                </c:pt>
                <c:pt idx="223">
                  <c:v>130.40910249936027</c:v>
                </c:pt>
                <c:pt idx="224">
                  <c:v>129.71561905672954</c:v>
                </c:pt>
                <c:pt idx="225">
                  <c:v>128.99154312417548</c:v>
                </c:pt>
                <c:pt idx="226">
                  <c:v>131.14155111336706</c:v>
                </c:pt>
                <c:pt idx="227">
                  <c:v>130.77057691977029</c:v>
                </c:pt>
                <c:pt idx="228">
                  <c:v>130.12974476242869</c:v>
                </c:pt>
                <c:pt idx="229">
                  <c:v>129.54897049319973</c:v>
                </c:pt>
                <c:pt idx="230">
                  <c:v>126.60412131186824</c:v>
                </c:pt>
                <c:pt idx="231">
                  <c:v>126.67013668486071</c:v>
                </c:pt>
                <c:pt idx="232">
                  <c:v>128.1199791875699</c:v>
                </c:pt>
                <c:pt idx="233">
                  <c:v>128.1199791875699</c:v>
                </c:pt>
                <c:pt idx="234">
                  <c:v>126.67383998627251</c:v>
                </c:pt>
                <c:pt idx="235">
                  <c:v>127.88771778380979</c:v>
                </c:pt>
                <c:pt idx="236">
                  <c:v>127.64523204789107</c:v>
                </c:pt>
                <c:pt idx="237">
                  <c:v>129.42394381727621</c:v>
                </c:pt>
                <c:pt idx="238">
                  <c:v>131.01902014056881</c:v>
                </c:pt>
                <c:pt idx="239">
                  <c:v>131.40102373184845</c:v>
                </c:pt>
                <c:pt idx="240">
                  <c:v>131.25458231297856</c:v>
                </c:pt>
                <c:pt idx="241">
                  <c:v>130.95002602513642</c:v>
                </c:pt>
                <c:pt idx="242">
                  <c:v>131.79953116637623</c:v>
                </c:pt>
                <c:pt idx="243">
                  <c:v>132.62134205358015</c:v>
                </c:pt>
                <c:pt idx="244">
                  <c:v>132.17420866138474</c:v>
                </c:pt>
                <c:pt idx="245">
                  <c:v>133.0611493495044</c:v>
                </c:pt>
                <c:pt idx="246">
                  <c:v>133.94503078863173</c:v>
                </c:pt>
                <c:pt idx="247">
                  <c:v>134.38902442528234</c:v>
                </c:pt>
                <c:pt idx="248">
                  <c:v>135.48608721524394</c:v>
                </c:pt>
                <c:pt idx="249">
                  <c:v>136.1712784829744</c:v>
                </c:pt>
                <c:pt idx="250">
                  <c:v>136.55609980358906</c:v>
                </c:pt>
                <c:pt idx="251">
                  <c:v>135.06487693293096</c:v>
                </c:pt>
                <c:pt idx="252">
                  <c:v>136.95001836462833</c:v>
                </c:pt>
                <c:pt idx="253">
                  <c:v>137.24620197101777</c:v>
                </c:pt>
                <c:pt idx="254">
                  <c:v>137.70613590504948</c:v>
                </c:pt>
                <c:pt idx="255">
                  <c:v>137.60896449626665</c:v>
                </c:pt>
                <c:pt idx="256">
                  <c:v>138.2232294913064</c:v>
                </c:pt>
                <c:pt idx="257">
                  <c:v>138.65764284821788</c:v>
                </c:pt>
                <c:pt idx="258">
                  <c:v>138.67100693592124</c:v>
                </c:pt>
                <c:pt idx="259">
                  <c:v>138.6792186042691</c:v>
                </c:pt>
                <c:pt idx="260">
                  <c:v>138.6792186042691</c:v>
                </c:pt>
                <c:pt idx="261">
                  <c:v>138.6792186042691</c:v>
                </c:pt>
                <c:pt idx="262">
                  <c:v>138.6792186042691</c:v>
                </c:pt>
                <c:pt idx="263">
                  <c:v>139.70841437053227</c:v>
                </c:pt>
                <c:pt idx="264">
                  <c:v>137.59849864445079</c:v>
                </c:pt>
                <c:pt idx="265">
                  <c:v>137.59849864445079</c:v>
                </c:pt>
                <c:pt idx="266">
                  <c:v>138.77534342787033</c:v>
                </c:pt>
                <c:pt idx="267">
                  <c:v>136.39742138874985</c:v>
                </c:pt>
                <c:pt idx="268">
                  <c:v>135.55830159277349</c:v>
                </c:pt>
                <c:pt idx="269">
                  <c:v>137.32010698614835</c:v>
                </c:pt>
                <c:pt idx="270">
                  <c:v>138.55113267935317</c:v>
                </c:pt>
                <c:pt idx="271">
                  <c:v>138.49107479124052</c:v>
                </c:pt>
                <c:pt idx="272">
                  <c:v>138.9651778784999</c:v>
                </c:pt>
                <c:pt idx="273">
                  <c:v>139.84736868002619</c:v>
                </c:pt>
                <c:pt idx="274">
                  <c:v>139.36038454437804</c:v>
                </c:pt>
                <c:pt idx="275">
                  <c:v>140.27606607171518</c:v>
                </c:pt>
                <c:pt idx="276">
                  <c:v>140.15039534337217</c:v>
                </c:pt>
                <c:pt idx="277">
                  <c:v>140.9460416010364</c:v>
                </c:pt>
                <c:pt idx="278">
                  <c:v>140.55075442860581</c:v>
                </c:pt>
                <c:pt idx="279">
                  <c:v>140.25795209741844</c:v>
                </c:pt>
                <c:pt idx="280">
                  <c:v>140.64865039636052</c:v>
                </c:pt>
                <c:pt idx="281">
                  <c:v>140.80748982430461</c:v>
                </c:pt>
                <c:pt idx="282">
                  <c:v>139.94792136401108</c:v>
                </c:pt>
                <c:pt idx="283">
                  <c:v>141.04345452947652</c:v>
                </c:pt>
                <c:pt idx="284">
                  <c:v>141.26573312073532</c:v>
                </c:pt>
                <c:pt idx="285">
                  <c:v>139.637005058527</c:v>
                </c:pt>
                <c:pt idx="286">
                  <c:v>140.13662872290666</c:v>
                </c:pt>
                <c:pt idx="287">
                  <c:v>139.21450667137515</c:v>
                </c:pt>
                <c:pt idx="288">
                  <c:v>139.21579477621404</c:v>
                </c:pt>
                <c:pt idx="289">
                  <c:v>140.92132608944044</c:v>
                </c:pt>
                <c:pt idx="290">
                  <c:v>140.92132608944044</c:v>
                </c:pt>
                <c:pt idx="291">
                  <c:v>141.86421883149885</c:v>
                </c:pt>
                <c:pt idx="292">
                  <c:v>142.92038429282604</c:v>
                </c:pt>
                <c:pt idx="293">
                  <c:v>144.08442853440923</c:v>
                </c:pt>
                <c:pt idx="294">
                  <c:v>143.91069539426564</c:v>
                </c:pt>
                <c:pt idx="295">
                  <c:v>144.42947961812359</c:v>
                </c:pt>
                <c:pt idx="296">
                  <c:v>144.42167048253788</c:v>
                </c:pt>
                <c:pt idx="297">
                  <c:v>144.21307800519213</c:v>
                </c:pt>
                <c:pt idx="298">
                  <c:v>145.78762515761517</c:v>
                </c:pt>
                <c:pt idx="299">
                  <c:v>146.42869883461404</c:v>
                </c:pt>
                <c:pt idx="300">
                  <c:v>146.64550298030764</c:v>
                </c:pt>
                <c:pt idx="301">
                  <c:v>145.87722895046957</c:v>
                </c:pt>
                <c:pt idx="302">
                  <c:v>141.72470097613791</c:v>
                </c:pt>
                <c:pt idx="303">
                  <c:v>140.5121917899919</c:v>
                </c:pt>
                <c:pt idx="304">
                  <c:v>138.61561842784951</c:v>
                </c:pt>
                <c:pt idx="305">
                  <c:v>133.98101721756788</c:v>
                </c:pt>
                <c:pt idx="306">
                  <c:v>135.60926224046159</c:v>
                </c:pt>
                <c:pt idx="307">
                  <c:v>134.96617589965194</c:v>
                </c:pt>
                <c:pt idx="308">
                  <c:v>137.58819380573976</c:v>
                </c:pt>
                <c:pt idx="309">
                  <c:v>138.18176861680504</c:v>
                </c:pt>
                <c:pt idx="310">
                  <c:v>139.21507021724219</c:v>
                </c:pt>
                <c:pt idx="311">
                  <c:v>138.3009183144012</c:v>
                </c:pt>
                <c:pt idx="312">
                  <c:v>134.25989191518485</c:v>
                </c:pt>
                <c:pt idx="313">
                  <c:v>135.73718715227264</c:v>
                </c:pt>
                <c:pt idx="314">
                  <c:v>134.80137898682807</c:v>
                </c:pt>
                <c:pt idx="315">
                  <c:v>136.93802288831625</c:v>
                </c:pt>
                <c:pt idx="316">
                  <c:v>138.17500606640095</c:v>
                </c:pt>
                <c:pt idx="317">
                  <c:v>138.17500606640095</c:v>
                </c:pt>
                <c:pt idx="318">
                  <c:v>140.23597380860511</c:v>
                </c:pt>
                <c:pt idx="319">
                  <c:v>140.73036454707682</c:v>
                </c:pt>
                <c:pt idx="320">
                  <c:v>141.06325914137423</c:v>
                </c:pt>
                <c:pt idx="321">
                  <c:v>139.80003082719745</c:v>
                </c:pt>
                <c:pt idx="322">
                  <c:v>138.91188254079134</c:v>
                </c:pt>
                <c:pt idx="323">
                  <c:v>138.98602907557924</c:v>
                </c:pt>
                <c:pt idx="324">
                  <c:v>139.17691011139044</c:v>
                </c:pt>
                <c:pt idx="325">
                  <c:v>137.08985824619896</c:v>
                </c:pt>
                <c:pt idx="326">
                  <c:v>138.82590154279626</c:v>
                </c:pt>
                <c:pt idx="327">
                  <c:v>141.2414201419015</c:v>
                </c:pt>
                <c:pt idx="328">
                  <c:v>140.81739213025347</c:v>
                </c:pt>
                <c:pt idx="329">
                  <c:v>140.76393577944006</c:v>
                </c:pt>
                <c:pt idx="330">
                  <c:v>142.84889447426832</c:v>
                </c:pt>
                <c:pt idx="331">
                  <c:v>142.2123291642055</c:v>
                </c:pt>
                <c:pt idx="332">
                  <c:v>142.25564168941276</c:v>
                </c:pt>
                <c:pt idx="333">
                  <c:v>141.21187423715972</c:v>
                </c:pt>
                <c:pt idx="334">
                  <c:v>139.79117510643019</c:v>
                </c:pt>
                <c:pt idx="335">
                  <c:v>141.91936581991328</c:v>
                </c:pt>
                <c:pt idx="336">
                  <c:v>141.10745723865824</c:v>
                </c:pt>
                <c:pt idx="337">
                  <c:v>142.233582894047</c:v>
                </c:pt>
                <c:pt idx="338">
                  <c:v>139.85574136147895</c:v>
                </c:pt>
                <c:pt idx="339">
                  <c:v>140.50502670682565</c:v>
                </c:pt>
                <c:pt idx="340">
                  <c:v>140.52716600874388</c:v>
                </c:pt>
                <c:pt idx="341">
                  <c:v>140.49818364986913</c:v>
                </c:pt>
                <c:pt idx="342">
                  <c:v>138.76238187292913</c:v>
                </c:pt>
                <c:pt idx="343">
                  <c:v>140.31623884137764</c:v>
                </c:pt>
                <c:pt idx="344">
                  <c:v>140.08470199658942</c:v>
                </c:pt>
                <c:pt idx="345">
                  <c:v>140.08470199658942</c:v>
                </c:pt>
                <c:pt idx="346">
                  <c:v>139.07490830946179</c:v>
                </c:pt>
                <c:pt idx="347">
                  <c:v>140.04050389930541</c:v>
                </c:pt>
                <c:pt idx="348">
                  <c:v>140.04050389930541</c:v>
                </c:pt>
                <c:pt idx="349">
                  <c:v>140.04050389930541</c:v>
                </c:pt>
                <c:pt idx="350">
                  <c:v>142.25370953215446</c:v>
                </c:pt>
                <c:pt idx="351">
                  <c:v>142.14913152054805</c:v>
                </c:pt>
                <c:pt idx="352">
                  <c:v>142.88399533112775</c:v>
                </c:pt>
                <c:pt idx="353">
                  <c:v>142.79415001861602</c:v>
                </c:pt>
                <c:pt idx="354">
                  <c:v>141.31894795189146</c:v>
                </c:pt>
                <c:pt idx="355">
                  <c:v>142.31900034617505</c:v>
                </c:pt>
                <c:pt idx="356">
                  <c:v>140.99096425729223</c:v>
                </c:pt>
                <c:pt idx="357">
                  <c:v>141.11993575428485</c:v>
                </c:pt>
                <c:pt idx="358">
                  <c:v>140.87519583489811</c:v>
                </c:pt>
                <c:pt idx="359">
                  <c:v>140.07801995273775</c:v>
                </c:pt>
                <c:pt idx="360">
                  <c:v>141.34430751590685</c:v>
                </c:pt>
                <c:pt idx="361">
                  <c:v>142.33598722873774</c:v>
                </c:pt>
                <c:pt idx="362">
                  <c:v>142.53781715567936</c:v>
                </c:pt>
                <c:pt idx="363">
                  <c:v>142.47220431544906</c:v>
                </c:pt>
                <c:pt idx="364">
                  <c:v>140.73519494022258</c:v>
                </c:pt>
                <c:pt idx="365">
                  <c:v>141.59162364497135</c:v>
                </c:pt>
                <c:pt idx="366">
                  <c:v>142.27568782096779</c:v>
                </c:pt>
                <c:pt idx="367">
                  <c:v>141.59701758398415</c:v>
                </c:pt>
                <c:pt idx="368">
                  <c:v>143.91150045978992</c:v>
                </c:pt>
                <c:pt idx="369">
                  <c:v>144.58075143013929</c:v>
                </c:pt>
                <c:pt idx="370">
                  <c:v>144.69780795737225</c:v>
                </c:pt>
                <c:pt idx="371">
                  <c:v>145.34500013235586</c:v>
                </c:pt>
                <c:pt idx="372">
                  <c:v>145.24130769282618</c:v>
                </c:pt>
                <c:pt idx="373">
                  <c:v>145.34153835060138</c:v>
                </c:pt>
                <c:pt idx="374">
                  <c:v>143.133324124003</c:v>
                </c:pt>
                <c:pt idx="375">
                  <c:v>143.57924991791194</c:v>
                </c:pt>
                <c:pt idx="376">
                  <c:v>142.98696321168552</c:v>
                </c:pt>
                <c:pt idx="377">
                  <c:v>142.76041777314791</c:v>
                </c:pt>
                <c:pt idx="378">
                  <c:v>143.64212553535964</c:v>
                </c:pt>
                <c:pt idx="379">
                  <c:v>144.68227019275332</c:v>
                </c:pt>
                <c:pt idx="380">
                  <c:v>146.11552834566194</c:v>
                </c:pt>
                <c:pt idx="381">
                  <c:v>146.22896207803561</c:v>
                </c:pt>
                <c:pt idx="382">
                  <c:v>146.61595707556589</c:v>
                </c:pt>
                <c:pt idx="383">
                  <c:v>146.84636682862012</c:v>
                </c:pt>
                <c:pt idx="384">
                  <c:v>146.4303894722151</c:v>
                </c:pt>
                <c:pt idx="385">
                  <c:v>145.61606569438715</c:v>
                </c:pt>
                <c:pt idx="386">
                  <c:v>145.44402319184456</c:v>
                </c:pt>
                <c:pt idx="387">
                  <c:v>143.69839961550809</c:v>
                </c:pt>
                <c:pt idx="388">
                  <c:v>144.36652349412344</c:v>
                </c:pt>
                <c:pt idx="389">
                  <c:v>146.02568303315024</c:v>
                </c:pt>
                <c:pt idx="390">
                  <c:v>146.08960523577952</c:v>
                </c:pt>
                <c:pt idx="391">
                  <c:v>146.11858759465429</c:v>
                </c:pt>
                <c:pt idx="392">
                  <c:v>146.27010092632727</c:v>
                </c:pt>
                <c:pt idx="393">
                  <c:v>146.69485349694716</c:v>
                </c:pt>
                <c:pt idx="394">
                  <c:v>146.04645372367713</c:v>
                </c:pt>
                <c:pt idx="395">
                  <c:v>147.02090503428803</c:v>
                </c:pt>
                <c:pt idx="396">
                  <c:v>146.94595343397583</c:v>
                </c:pt>
                <c:pt idx="397">
                  <c:v>145.31038231481099</c:v>
                </c:pt>
                <c:pt idx="398">
                  <c:v>144.78411098157707</c:v>
                </c:pt>
                <c:pt idx="399">
                  <c:v>146.83549844404209</c:v>
                </c:pt>
                <c:pt idx="400">
                  <c:v>146.83549844404209</c:v>
                </c:pt>
                <c:pt idx="401">
                  <c:v>146.66096023837417</c:v>
                </c:pt>
                <c:pt idx="402">
                  <c:v>145.03722358241652</c:v>
                </c:pt>
                <c:pt idx="403">
                  <c:v>145.85025925540558</c:v>
                </c:pt>
                <c:pt idx="404">
                  <c:v>146.18323435625544</c:v>
                </c:pt>
                <c:pt idx="405">
                  <c:v>144.61907254909588</c:v>
                </c:pt>
                <c:pt idx="406">
                  <c:v>144.92813720387409</c:v>
                </c:pt>
                <c:pt idx="407">
                  <c:v>143.77198260442898</c:v>
                </c:pt>
                <c:pt idx="408">
                  <c:v>142.51342367029315</c:v>
                </c:pt>
                <c:pt idx="409">
                  <c:v>139.14599559525738</c:v>
                </c:pt>
                <c:pt idx="410">
                  <c:v>139.19019369254133</c:v>
                </c:pt>
                <c:pt idx="411">
                  <c:v>138.86486671417231</c:v>
                </c:pt>
                <c:pt idx="412">
                  <c:v>135.82244359129584</c:v>
                </c:pt>
                <c:pt idx="413">
                  <c:v>136.73321421893473</c:v>
                </c:pt>
                <c:pt idx="414">
                  <c:v>136.69899893415206</c:v>
                </c:pt>
                <c:pt idx="415">
                  <c:v>136.17248608126081</c:v>
                </c:pt>
                <c:pt idx="416">
                  <c:v>136.23133637108705</c:v>
                </c:pt>
                <c:pt idx="417">
                  <c:v>137.09686231626037</c:v>
                </c:pt>
                <c:pt idx="418">
                  <c:v>138.23458091519899</c:v>
                </c:pt>
                <c:pt idx="419">
                  <c:v>134.96190905237319</c:v>
                </c:pt>
                <c:pt idx="420">
                  <c:v>135.2514106149109</c:v>
                </c:pt>
                <c:pt idx="421">
                  <c:v>135.61014781253832</c:v>
                </c:pt>
                <c:pt idx="422">
                  <c:v>132.63945602787686</c:v>
                </c:pt>
                <c:pt idx="423">
                  <c:v>130.00592568479158</c:v>
                </c:pt>
                <c:pt idx="424">
                  <c:v>122.96313197167584</c:v>
                </c:pt>
                <c:pt idx="425">
                  <c:v>126.65677259715737</c:v>
                </c:pt>
                <c:pt idx="426">
                  <c:v>128.01620624148782</c:v>
                </c:pt>
                <c:pt idx="427">
                  <c:v>128.01057078281772</c:v>
                </c:pt>
                <c:pt idx="428">
                  <c:v>131.35706715422174</c:v>
                </c:pt>
                <c:pt idx="429">
                  <c:v>130.8148555236067</c:v>
                </c:pt>
                <c:pt idx="430">
                  <c:v>131.23687087144398</c:v>
                </c:pt>
                <c:pt idx="431">
                  <c:v>131.12496676356648</c:v>
                </c:pt>
                <c:pt idx="432">
                  <c:v>128.91377379452823</c:v>
                </c:pt>
                <c:pt idx="433">
                  <c:v>130.0488356772367</c:v>
                </c:pt>
                <c:pt idx="434">
                  <c:v>133.39203127999107</c:v>
                </c:pt>
                <c:pt idx="435">
                  <c:v>133.03651434446087</c:v>
                </c:pt>
                <c:pt idx="436">
                  <c:v>132.19554289777867</c:v>
                </c:pt>
                <c:pt idx="437">
                  <c:v>130.08611021101171</c:v>
                </c:pt>
                <c:pt idx="438">
                  <c:v>130.87950228520788</c:v>
                </c:pt>
                <c:pt idx="439">
                  <c:v>129.7939519322438</c:v>
                </c:pt>
                <c:pt idx="440">
                  <c:v>126.91833838600195</c:v>
                </c:pt>
                <c:pt idx="441">
                  <c:v>127.82564723188636</c:v>
                </c:pt>
                <c:pt idx="442">
                  <c:v>127.18103126658056</c:v>
                </c:pt>
                <c:pt idx="443">
                  <c:v>127.37094622376257</c:v>
                </c:pt>
                <c:pt idx="444">
                  <c:v>129.83629837882188</c:v>
                </c:pt>
                <c:pt idx="445">
                  <c:v>129.83629837882188</c:v>
                </c:pt>
                <c:pt idx="446">
                  <c:v>127.21484401860108</c:v>
                </c:pt>
                <c:pt idx="447">
                  <c:v>131.88213088916925</c:v>
                </c:pt>
                <c:pt idx="448">
                  <c:v>132.14176452075552</c:v>
                </c:pt>
                <c:pt idx="449">
                  <c:v>131.3271992232703</c:v>
                </c:pt>
                <c:pt idx="450">
                  <c:v>131.3271992232703</c:v>
                </c:pt>
                <c:pt idx="451">
                  <c:v>132.04467361852511</c:v>
                </c:pt>
                <c:pt idx="452">
                  <c:v>132.31847640333905</c:v>
                </c:pt>
                <c:pt idx="453">
                  <c:v>135.51040019407773</c:v>
                </c:pt>
                <c:pt idx="454">
                  <c:v>135.13580320562164</c:v>
                </c:pt>
                <c:pt idx="455">
                  <c:v>135.62101619711635</c:v>
                </c:pt>
                <c:pt idx="456">
                  <c:v>137.23774878301259</c:v>
                </c:pt>
                <c:pt idx="457">
                  <c:v>138.47038460726603</c:v>
                </c:pt>
                <c:pt idx="458">
                  <c:v>137.60574423416946</c:v>
                </c:pt>
                <c:pt idx="459">
                  <c:v>137.38475374774953</c:v>
                </c:pt>
                <c:pt idx="460">
                  <c:v>137.38475374774953</c:v>
                </c:pt>
                <c:pt idx="461">
                  <c:v>138.14843890409909</c:v>
                </c:pt>
                <c:pt idx="462">
                  <c:v>138.29327019192036</c:v>
                </c:pt>
                <c:pt idx="463">
                  <c:v>140.55622887417104</c:v>
                </c:pt>
                <c:pt idx="464">
                  <c:v>139.52727462756511</c:v>
                </c:pt>
                <c:pt idx="465">
                  <c:v>139.74448130602087</c:v>
                </c:pt>
                <c:pt idx="466">
                  <c:v>137.97148550185824</c:v>
                </c:pt>
                <c:pt idx="467">
                  <c:v>136.50135534793679</c:v>
                </c:pt>
                <c:pt idx="468">
                  <c:v>137.71523314547406</c:v>
                </c:pt>
                <c:pt idx="469">
                  <c:v>135.36669599799046</c:v>
                </c:pt>
                <c:pt idx="470">
                  <c:v>132.34045469215238</c:v>
                </c:pt>
                <c:pt idx="471">
                  <c:v>132.43794812714492</c:v>
                </c:pt>
                <c:pt idx="472">
                  <c:v>131.69575822029412</c:v>
                </c:pt>
                <c:pt idx="473">
                  <c:v>131.0982385881598</c:v>
                </c:pt>
                <c:pt idx="474">
                  <c:v>132.88113669827126</c:v>
                </c:pt>
                <c:pt idx="475">
                  <c:v>134.43048529978375</c:v>
                </c:pt>
                <c:pt idx="476">
                  <c:v>134.0515409574964</c:v>
                </c:pt>
                <c:pt idx="477">
                  <c:v>134.74888871464378</c:v>
                </c:pt>
                <c:pt idx="478">
                  <c:v>135.81777421125491</c:v>
                </c:pt>
                <c:pt idx="479">
                  <c:v>132.97653696290061</c:v>
                </c:pt>
                <c:pt idx="480">
                  <c:v>130.97546609570426</c:v>
                </c:pt>
                <c:pt idx="481">
                  <c:v>130.82016895606708</c:v>
                </c:pt>
                <c:pt idx="482">
                  <c:v>129.58882123665251</c:v>
                </c:pt>
                <c:pt idx="483">
                  <c:v>126.97147271060565</c:v>
                </c:pt>
                <c:pt idx="484">
                  <c:v>125.45674192663803</c:v>
                </c:pt>
                <c:pt idx="485">
                  <c:v>122.3465322866156</c:v>
                </c:pt>
                <c:pt idx="486">
                  <c:v>121.77928311819488</c:v>
                </c:pt>
                <c:pt idx="487">
                  <c:v>124.78161397796129</c:v>
                </c:pt>
                <c:pt idx="488">
                  <c:v>123.95030331757064</c:v>
                </c:pt>
                <c:pt idx="489">
                  <c:v>122.00454045189359</c:v>
                </c:pt>
                <c:pt idx="490">
                  <c:v>121.10246453191714</c:v>
                </c:pt>
                <c:pt idx="491">
                  <c:v>122.46270324177189</c:v>
                </c:pt>
                <c:pt idx="492">
                  <c:v>119.45288527262949</c:v>
                </c:pt>
                <c:pt idx="493">
                  <c:v>119.86435426209844</c:v>
                </c:pt>
                <c:pt idx="494">
                  <c:v>119.86435426209844</c:v>
                </c:pt>
                <c:pt idx="495">
                  <c:v>121.84835774017968</c:v>
                </c:pt>
                <c:pt idx="496">
                  <c:v>122.5539171656749</c:v>
                </c:pt>
                <c:pt idx="497">
                  <c:v>121.99785840804194</c:v>
                </c:pt>
                <c:pt idx="498">
                  <c:v>124.89577226930682</c:v>
                </c:pt>
                <c:pt idx="499">
                  <c:v>126.2396681490183</c:v>
                </c:pt>
                <c:pt idx="500">
                  <c:v>125.82344927295598</c:v>
                </c:pt>
                <c:pt idx="501">
                  <c:v>124.62567278590468</c:v>
                </c:pt>
                <c:pt idx="502">
                  <c:v>125.66171160912441</c:v>
                </c:pt>
                <c:pt idx="503">
                  <c:v>127.79674537956404</c:v>
                </c:pt>
                <c:pt idx="504">
                  <c:v>128.45923379950929</c:v>
                </c:pt>
                <c:pt idx="505">
                  <c:v>128.20177384483861</c:v>
                </c:pt>
                <c:pt idx="506">
                  <c:v>129.17050919022702</c:v>
                </c:pt>
                <c:pt idx="507">
                  <c:v>128.26513250160093</c:v>
                </c:pt>
                <c:pt idx="508">
                  <c:v>125.07916619574202</c:v>
                </c:pt>
                <c:pt idx="509">
                  <c:v>124.90197127384393</c:v>
                </c:pt>
                <c:pt idx="510">
                  <c:v>122.77080181792093</c:v>
                </c:pt>
                <c:pt idx="511">
                  <c:v>122.43323784358256</c:v>
                </c:pt>
                <c:pt idx="512">
                  <c:v>121.00545413623915</c:v>
                </c:pt>
                <c:pt idx="513">
                  <c:v>121.014229350454</c:v>
                </c:pt>
                <c:pt idx="514">
                  <c:v>122.82884704222283</c:v>
                </c:pt>
                <c:pt idx="515">
                  <c:v>122.82884704222283</c:v>
                </c:pt>
                <c:pt idx="516">
                  <c:v>125.20854022549679</c:v>
                </c:pt>
                <c:pt idx="517">
                  <c:v>126.02125387227613</c:v>
                </c:pt>
                <c:pt idx="518">
                  <c:v>125.30595315393691</c:v>
                </c:pt>
                <c:pt idx="519">
                  <c:v>123.23765931546163</c:v>
                </c:pt>
                <c:pt idx="520">
                  <c:v>123.23765931546163</c:v>
                </c:pt>
                <c:pt idx="521">
                  <c:v>123.23765931546163</c:v>
                </c:pt>
                <c:pt idx="522">
                  <c:v>123.23765931546163</c:v>
                </c:pt>
                <c:pt idx="523">
                  <c:v>123.23765931546163</c:v>
                </c:pt>
                <c:pt idx="524">
                  <c:v>118.27547694334292</c:v>
                </c:pt>
                <c:pt idx="525">
                  <c:v>116.73892888366679</c:v>
                </c:pt>
                <c:pt idx="526">
                  <c:v>116.96531330909954</c:v>
                </c:pt>
                <c:pt idx="527">
                  <c:v>117.53280399717755</c:v>
                </c:pt>
                <c:pt idx="528">
                  <c:v>115.83371320814557</c:v>
                </c:pt>
                <c:pt idx="529">
                  <c:v>113.60110549616095</c:v>
                </c:pt>
                <c:pt idx="530">
                  <c:v>113.60110549616095</c:v>
                </c:pt>
                <c:pt idx="531">
                  <c:v>112.48882696779012</c:v>
                </c:pt>
                <c:pt idx="532">
                  <c:v>108.72015423544399</c:v>
                </c:pt>
                <c:pt idx="533">
                  <c:v>110.96580400892222</c:v>
                </c:pt>
                <c:pt idx="534">
                  <c:v>111.59246701303618</c:v>
                </c:pt>
                <c:pt idx="535">
                  <c:v>107.28254872870413</c:v>
                </c:pt>
                <c:pt idx="536">
                  <c:v>101.22129090281311</c:v>
                </c:pt>
                <c:pt idx="537">
                  <c:v>103.28233915156973</c:v>
                </c:pt>
                <c:pt idx="538">
                  <c:v>105.40545795224976</c:v>
                </c:pt>
                <c:pt idx="539">
                  <c:v>109.72366841148207</c:v>
                </c:pt>
                <c:pt idx="540">
                  <c:v>105.36625126121642</c:v>
                </c:pt>
                <c:pt idx="541">
                  <c:v>108.51365492846141</c:v>
                </c:pt>
                <c:pt idx="542">
                  <c:v>107.43623573729273</c:v>
                </c:pt>
                <c:pt idx="543">
                  <c:v>109.42828987061695</c:v>
                </c:pt>
                <c:pt idx="544">
                  <c:v>108.66098191940803</c:v>
                </c:pt>
                <c:pt idx="545">
                  <c:v>111.57966647119983</c:v>
                </c:pt>
                <c:pt idx="546">
                  <c:v>110.66028164245094</c:v>
                </c:pt>
                <c:pt idx="547">
                  <c:v>105.45746518511943</c:v>
                </c:pt>
                <c:pt idx="548">
                  <c:v>106.32621139238994</c:v>
                </c:pt>
                <c:pt idx="549">
                  <c:v>104.79731145519465</c:v>
                </c:pt>
                <c:pt idx="550">
                  <c:v>104.79731145519465</c:v>
                </c:pt>
                <c:pt idx="551">
                  <c:v>104.83531054794153</c:v>
                </c:pt>
                <c:pt idx="552">
                  <c:v>105.20837791190148</c:v>
                </c:pt>
                <c:pt idx="553">
                  <c:v>109.70185113577358</c:v>
                </c:pt>
                <c:pt idx="554">
                  <c:v>109.67053408687835</c:v>
                </c:pt>
                <c:pt idx="555">
                  <c:v>109.77390450019828</c:v>
                </c:pt>
                <c:pt idx="556">
                  <c:v>110.76019027401638</c:v>
                </c:pt>
                <c:pt idx="557">
                  <c:v>107.15720002657088</c:v>
                </c:pt>
                <c:pt idx="558">
                  <c:v>110.19962314944733</c:v>
                </c:pt>
                <c:pt idx="559">
                  <c:v>108.68754908170988</c:v>
                </c:pt>
                <c:pt idx="560">
                  <c:v>112.02140592438241</c:v>
                </c:pt>
                <c:pt idx="561">
                  <c:v>111.29805455080022</c:v>
                </c:pt>
                <c:pt idx="562">
                  <c:v>112.96115891089606</c:v>
                </c:pt>
                <c:pt idx="563">
                  <c:v>112.10948009274068</c:v>
                </c:pt>
                <c:pt idx="564">
                  <c:v>109.51322428343045</c:v>
                </c:pt>
                <c:pt idx="565">
                  <c:v>104.59556203480544</c:v>
                </c:pt>
                <c:pt idx="566">
                  <c:v>104.59636710032976</c:v>
                </c:pt>
                <c:pt idx="567">
                  <c:v>104.43358285131659</c:v>
                </c:pt>
                <c:pt idx="568">
                  <c:v>106.39279031124941</c:v>
                </c:pt>
                <c:pt idx="569">
                  <c:v>102.90991584002924</c:v>
                </c:pt>
                <c:pt idx="570">
                  <c:v>100.89185809027018</c:v>
                </c:pt>
                <c:pt idx="571">
                  <c:v>101.90744824917275</c:v>
                </c:pt>
                <c:pt idx="572">
                  <c:v>103.54052366521225</c:v>
                </c:pt>
                <c:pt idx="573">
                  <c:v>100.09733892433998</c:v>
                </c:pt>
                <c:pt idx="574">
                  <c:v>98.552901222525733</c:v>
                </c:pt>
                <c:pt idx="575">
                  <c:v>94.897179183238649</c:v>
                </c:pt>
                <c:pt idx="576">
                  <c:v>96.319327431911958</c:v>
                </c:pt>
                <c:pt idx="577">
                  <c:v>98.704575567303579</c:v>
                </c:pt>
                <c:pt idx="578">
                  <c:v>98.704575567303579</c:v>
                </c:pt>
                <c:pt idx="579">
                  <c:v>100.49286761642784</c:v>
                </c:pt>
                <c:pt idx="580">
                  <c:v>100.47290199142525</c:v>
                </c:pt>
                <c:pt idx="581">
                  <c:v>102.60737221599786</c:v>
                </c:pt>
                <c:pt idx="582">
                  <c:v>102.29669743017106</c:v>
                </c:pt>
                <c:pt idx="583">
                  <c:v>101.47512806262444</c:v>
                </c:pt>
                <c:pt idx="584">
                  <c:v>103.21318402303248</c:v>
                </c:pt>
                <c:pt idx="585">
                  <c:v>100.83880427221892</c:v>
                </c:pt>
                <c:pt idx="586">
                  <c:v>101.89247403042079</c:v>
                </c:pt>
                <c:pt idx="587">
                  <c:v>106.18299023561724</c:v>
                </c:pt>
                <c:pt idx="588">
                  <c:v>107.79746863804544</c:v>
                </c:pt>
                <c:pt idx="589">
                  <c:v>107.01913128915366</c:v>
                </c:pt>
                <c:pt idx="590">
                  <c:v>108.28316466885475</c:v>
                </c:pt>
                <c:pt idx="591">
                  <c:v>106.67464375130633</c:v>
                </c:pt>
                <c:pt idx="592">
                  <c:v>105.55930597394318</c:v>
                </c:pt>
                <c:pt idx="593">
                  <c:v>104.21814731701431</c:v>
                </c:pt>
                <c:pt idx="594">
                  <c:v>107.26475678061713</c:v>
                </c:pt>
                <c:pt idx="595">
                  <c:v>103.99441960781175</c:v>
                </c:pt>
                <c:pt idx="596">
                  <c:v>104.58268098641668</c:v>
                </c:pt>
                <c:pt idx="597">
                  <c:v>105.83496040946298</c:v>
                </c:pt>
                <c:pt idx="598">
                  <c:v>107.86509414208653</c:v>
                </c:pt>
                <c:pt idx="599">
                  <c:v>108.49425284932582</c:v>
                </c:pt>
                <c:pt idx="600">
                  <c:v>110.26620206830682</c:v>
                </c:pt>
                <c:pt idx="601">
                  <c:v>109.06882811401766</c:v>
                </c:pt>
                <c:pt idx="602">
                  <c:v>109.32113564933282</c:v>
                </c:pt>
                <c:pt idx="603">
                  <c:v>109.01287606007892</c:v>
                </c:pt>
                <c:pt idx="604">
                  <c:v>111.61001744146589</c:v>
                </c:pt>
                <c:pt idx="605">
                  <c:v>111.85878268847414</c:v>
                </c:pt>
                <c:pt idx="606">
                  <c:v>111.85878268847414</c:v>
                </c:pt>
                <c:pt idx="607">
                  <c:v>111.50149460879044</c:v>
                </c:pt>
                <c:pt idx="608">
                  <c:v>110.83224363844111</c:v>
                </c:pt>
                <c:pt idx="609">
                  <c:v>113.1057486790601</c:v>
                </c:pt>
                <c:pt idx="610">
                  <c:v>113.1057486790601</c:v>
                </c:pt>
                <c:pt idx="611">
                  <c:v>113.1057486790601</c:v>
                </c:pt>
                <c:pt idx="612">
                  <c:v>113.53420455109173</c:v>
                </c:pt>
                <c:pt idx="613">
                  <c:v>112.25237922330366</c:v>
                </c:pt>
                <c:pt idx="614">
                  <c:v>109.93443456574342</c:v>
                </c:pt>
                <c:pt idx="615">
                  <c:v>110.64305324023096</c:v>
                </c:pt>
                <c:pt idx="616">
                  <c:v>112.33666958369773</c:v>
                </c:pt>
                <c:pt idx="617">
                  <c:v>113.6635785808465</c:v>
                </c:pt>
                <c:pt idx="618">
                  <c:v>114.73584535265968</c:v>
                </c:pt>
                <c:pt idx="619">
                  <c:v>114.47613121452098</c:v>
                </c:pt>
                <c:pt idx="620">
                  <c:v>114.87971056185185</c:v>
                </c:pt>
                <c:pt idx="621">
                  <c:v>113.99800279964012</c:v>
                </c:pt>
                <c:pt idx="622">
                  <c:v>112.11584011038262</c:v>
                </c:pt>
                <c:pt idx="623">
                  <c:v>112.53576228785673</c:v>
                </c:pt>
                <c:pt idx="624">
                  <c:v>112.80739139575506</c:v>
                </c:pt>
                <c:pt idx="625">
                  <c:v>110.21499990096144</c:v>
                </c:pt>
                <c:pt idx="626">
                  <c:v>111.85024899391655</c:v>
                </c:pt>
                <c:pt idx="627">
                  <c:v>110.3699750143889</c:v>
                </c:pt>
                <c:pt idx="628">
                  <c:v>113.71123845988498</c:v>
                </c:pt>
                <c:pt idx="629">
                  <c:v>115.4346422277508</c:v>
                </c:pt>
                <c:pt idx="630">
                  <c:v>116.25258880043808</c:v>
                </c:pt>
                <c:pt idx="631">
                  <c:v>114.39312895896583</c:v>
                </c:pt>
                <c:pt idx="632">
                  <c:v>116.21579730597762</c:v>
                </c:pt>
                <c:pt idx="633">
                  <c:v>115.4554129182777</c:v>
                </c:pt>
                <c:pt idx="634">
                  <c:v>116.64948610391723</c:v>
                </c:pt>
                <c:pt idx="635">
                  <c:v>114.16940124976324</c:v>
                </c:pt>
                <c:pt idx="636">
                  <c:v>112.87960577328462</c:v>
                </c:pt>
                <c:pt idx="637">
                  <c:v>114.18630762577354</c:v>
                </c:pt>
                <c:pt idx="638">
                  <c:v>111.81233040772211</c:v>
                </c:pt>
                <c:pt idx="639">
                  <c:v>112.49768268855742</c:v>
                </c:pt>
                <c:pt idx="640">
                  <c:v>115.56208410024726</c:v>
                </c:pt>
                <c:pt idx="641">
                  <c:v>115.51378016878935</c:v>
                </c:pt>
                <c:pt idx="642">
                  <c:v>116.35467110891912</c:v>
                </c:pt>
                <c:pt idx="643">
                  <c:v>113.75712719477001</c:v>
                </c:pt>
                <c:pt idx="644">
                  <c:v>112.24287945011694</c:v>
                </c:pt>
                <c:pt idx="645">
                  <c:v>111.56171351000796</c:v>
                </c:pt>
                <c:pt idx="646">
                  <c:v>111.49803282703597</c:v>
                </c:pt>
                <c:pt idx="647">
                  <c:v>111.33991795806375</c:v>
                </c:pt>
                <c:pt idx="648">
                  <c:v>111.27873297821705</c:v>
                </c:pt>
                <c:pt idx="649">
                  <c:v>109.04097284687693</c:v>
                </c:pt>
                <c:pt idx="650">
                  <c:v>108.53394257967372</c:v>
                </c:pt>
                <c:pt idx="651">
                  <c:v>108.38758166735627</c:v>
                </c:pt>
                <c:pt idx="652">
                  <c:v>106.96398430073924</c:v>
                </c:pt>
                <c:pt idx="653">
                  <c:v>106.79516206029382</c:v>
                </c:pt>
                <c:pt idx="654">
                  <c:v>106.57368853455931</c:v>
                </c:pt>
                <c:pt idx="655">
                  <c:v>107.55707607248995</c:v>
                </c:pt>
                <c:pt idx="656">
                  <c:v>104.9249948473484</c:v>
                </c:pt>
                <c:pt idx="657">
                  <c:v>105.07819881662239</c:v>
                </c:pt>
                <c:pt idx="658">
                  <c:v>105.1996026976866</c:v>
                </c:pt>
                <c:pt idx="659">
                  <c:v>104.97804866539968</c:v>
                </c:pt>
                <c:pt idx="660">
                  <c:v>104.74031281607432</c:v>
                </c:pt>
                <c:pt idx="661">
                  <c:v>102.68256533596734</c:v>
                </c:pt>
                <c:pt idx="662">
                  <c:v>102.73280142468357</c:v>
                </c:pt>
                <c:pt idx="663">
                  <c:v>103.75644223882912</c:v>
                </c:pt>
                <c:pt idx="664">
                  <c:v>103.07817453460764</c:v>
                </c:pt>
                <c:pt idx="665">
                  <c:v>103.07817453460764</c:v>
                </c:pt>
                <c:pt idx="666">
                  <c:v>106.14756735254809</c:v>
                </c:pt>
                <c:pt idx="667">
                  <c:v>107.17780970399291</c:v>
                </c:pt>
                <c:pt idx="668">
                  <c:v>109.51555897345089</c:v>
                </c:pt>
                <c:pt idx="669">
                  <c:v>107.35355550794728</c:v>
                </c:pt>
                <c:pt idx="670">
                  <c:v>107.50667897066886</c:v>
                </c:pt>
                <c:pt idx="671">
                  <c:v>105.94219513729956</c:v>
                </c:pt>
                <c:pt idx="672">
                  <c:v>107.61946865062306</c:v>
                </c:pt>
                <c:pt idx="673">
                  <c:v>107.69208556091479</c:v>
                </c:pt>
                <c:pt idx="674">
                  <c:v>105.42002963823955</c:v>
                </c:pt>
                <c:pt idx="675">
                  <c:v>104.12057337546933</c:v>
                </c:pt>
                <c:pt idx="676">
                  <c:v>103.97147524036924</c:v>
                </c:pt>
                <c:pt idx="677">
                  <c:v>106.71054967369005</c:v>
                </c:pt>
                <c:pt idx="678">
                  <c:v>105.66476955762629</c:v>
                </c:pt>
                <c:pt idx="679">
                  <c:v>106.0143290082767</c:v>
                </c:pt>
                <c:pt idx="680">
                  <c:v>108.12762600956027</c:v>
                </c:pt>
                <c:pt idx="681">
                  <c:v>107.10269709057584</c:v>
                </c:pt>
                <c:pt idx="682">
                  <c:v>104.84408576215638</c:v>
                </c:pt>
                <c:pt idx="683">
                  <c:v>104.31072985230863</c:v>
                </c:pt>
                <c:pt idx="684">
                  <c:v>104.81478137707192</c:v>
                </c:pt>
                <c:pt idx="685">
                  <c:v>105.99049906875749</c:v>
                </c:pt>
                <c:pt idx="686">
                  <c:v>103.57208223376475</c:v>
                </c:pt>
                <c:pt idx="687">
                  <c:v>103.46452547971847</c:v>
                </c:pt>
                <c:pt idx="688">
                  <c:v>102.66364629614633</c:v>
                </c:pt>
                <c:pt idx="689">
                  <c:v>101.96992133385831</c:v>
                </c:pt>
                <c:pt idx="690">
                  <c:v>103.68165165162178</c:v>
                </c:pt>
                <c:pt idx="691">
                  <c:v>102.87698866008543</c:v>
                </c:pt>
                <c:pt idx="692">
                  <c:v>102.66968428757856</c:v>
                </c:pt>
                <c:pt idx="693">
                  <c:v>102.7927788062438</c:v>
                </c:pt>
                <c:pt idx="694">
                  <c:v>105.24516940636192</c:v>
                </c:pt>
                <c:pt idx="695">
                  <c:v>103.32355850641382</c:v>
                </c:pt>
                <c:pt idx="696">
                  <c:v>101.51449576676264</c:v>
                </c:pt>
                <c:pt idx="697">
                  <c:v>102.15951426483061</c:v>
                </c:pt>
                <c:pt idx="698">
                  <c:v>101.09739131862358</c:v>
                </c:pt>
                <c:pt idx="699">
                  <c:v>98.31645347803925</c:v>
                </c:pt>
                <c:pt idx="700">
                  <c:v>101.63517508885498</c:v>
                </c:pt>
                <c:pt idx="701">
                  <c:v>99.833357938922489</c:v>
                </c:pt>
                <c:pt idx="702">
                  <c:v>99.398461542696452</c:v>
                </c:pt>
                <c:pt idx="703">
                  <c:v>97.433055078226516</c:v>
                </c:pt>
                <c:pt idx="704">
                  <c:v>98.336821635804014</c:v>
                </c:pt>
                <c:pt idx="705">
                  <c:v>98.336821635804014</c:v>
                </c:pt>
                <c:pt idx="706">
                  <c:v>93.465853187588337</c:v>
                </c:pt>
                <c:pt idx="707">
                  <c:v>94.593508467473271</c:v>
                </c:pt>
                <c:pt idx="708">
                  <c:v>92.496393283228073</c:v>
                </c:pt>
                <c:pt idx="709">
                  <c:v>95.970734059890717</c:v>
                </c:pt>
                <c:pt idx="710">
                  <c:v>97.337171774282567</c:v>
                </c:pt>
                <c:pt idx="711">
                  <c:v>97.337171774282567</c:v>
                </c:pt>
                <c:pt idx="712">
                  <c:v>97.533929788421119</c:v>
                </c:pt>
                <c:pt idx="713">
                  <c:v>96.660433694557241</c:v>
                </c:pt>
                <c:pt idx="714">
                  <c:v>95.747730909660021</c:v>
                </c:pt>
                <c:pt idx="715">
                  <c:v>94.543755418071612</c:v>
                </c:pt>
                <c:pt idx="716">
                  <c:v>90.649250944277611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F5-454C-8900-2B88F4E362C8}"/>
            </c:ext>
          </c:extLst>
        </c:ser>
        <c:ser>
          <c:idx val="3"/>
          <c:order val="3"/>
          <c:tx>
            <c:strRef>
              <c:f>'График 1.1.11'!$F$4</c:f>
              <c:strCache>
                <c:ptCount val="1"/>
                <c:pt idx="0">
                  <c:v>Nikkei total banking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'График 1.1.11'!$B$5:$B$721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'График 1.1.11'!$F$5:$F$721</c:f>
              <c:numCache>
                <c:formatCode>0.00</c:formatCode>
                <c:ptCount val="717"/>
                <c:pt idx="0">
                  <c:v>141.19858619219633</c:v>
                </c:pt>
                <c:pt idx="1">
                  <c:v>141.19858619219633</c:v>
                </c:pt>
                <c:pt idx="2">
                  <c:v>142.97497937860874</c:v>
                </c:pt>
                <c:pt idx="3">
                  <c:v>142.6480736880537</c:v>
                </c:pt>
                <c:pt idx="4">
                  <c:v>140.11301257827768</c:v>
                </c:pt>
                <c:pt idx="5">
                  <c:v>140.11301257827768</c:v>
                </c:pt>
                <c:pt idx="6">
                  <c:v>135.04597437467424</c:v>
                </c:pt>
                <c:pt idx="7">
                  <c:v>136.80694748134351</c:v>
                </c:pt>
                <c:pt idx="8">
                  <c:v>136.27958075412729</c:v>
                </c:pt>
                <c:pt idx="9">
                  <c:v>135.52708086266094</c:v>
                </c:pt>
                <c:pt idx="10">
                  <c:v>135.51782881481503</c:v>
                </c:pt>
                <c:pt idx="11">
                  <c:v>134.0775933668036</c:v>
                </c:pt>
                <c:pt idx="12">
                  <c:v>130.59882337674603</c:v>
                </c:pt>
                <c:pt idx="13">
                  <c:v>134.03133312757413</c:v>
                </c:pt>
                <c:pt idx="14">
                  <c:v>133.97582084049873</c:v>
                </c:pt>
                <c:pt idx="15">
                  <c:v>131.19095443888347</c:v>
                </c:pt>
                <c:pt idx="16">
                  <c:v>132.9889357369363</c:v>
                </c:pt>
                <c:pt idx="17">
                  <c:v>134.27805440346472</c:v>
                </c:pt>
                <c:pt idx="18">
                  <c:v>138.01896574915611</c:v>
                </c:pt>
                <c:pt idx="19">
                  <c:v>144.85314509132604</c:v>
                </c:pt>
                <c:pt idx="20">
                  <c:v>145.45452820130939</c:v>
                </c:pt>
                <c:pt idx="21">
                  <c:v>147.28026564289991</c:v>
                </c:pt>
                <c:pt idx="22">
                  <c:v>145.01042990470629</c:v>
                </c:pt>
                <c:pt idx="23">
                  <c:v>146.03740721560095</c:v>
                </c:pt>
                <c:pt idx="24">
                  <c:v>145.58405687115194</c:v>
                </c:pt>
                <c:pt idx="25">
                  <c:v>144.14690543908915</c:v>
                </c:pt>
                <c:pt idx="26">
                  <c:v>143.33272522865013</c:v>
                </c:pt>
                <c:pt idx="27">
                  <c:v>139.82619909505482</c:v>
                </c:pt>
                <c:pt idx="28">
                  <c:v>141.5254918827514</c:v>
                </c:pt>
                <c:pt idx="29">
                  <c:v>139.07061518763985</c:v>
                </c:pt>
                <c:pt idx="30">
                  <c:v>136.00510333469899</c:v>
                </c:pt>
                <c:pt idx="31">
                  <c:v>137.46075886245362</c:v>
                </c:pt>
                <c:pt idx="32">
                  <c:v>137.5440272930667</c:v>
                </c:pt>
                <c:pt idx="33">
                  <c:v>139.47462127691071</c:v>
                </c:pt>
                <c:pt idx="34">
                  <c:v>136.95498024687785</c:v>
                </c:pt>
                <c:pt idx="35">
                  <c:v>132.85323903519645</c:v>
                </c:pt>
                <c:pt idx="36">
                  <c:v>136.19631232351423</c:v>
                </c:pt>
                <c:pt idx="37">
                  <c:v>134.92878176862621</c:v>
                </c:pt>
                <c:pt idx="38">
                  <c:v>137.93569731854302</c:v>
                </c:pt>
                <c:pt idx="39">
                  <c:v>140.29496951924699</c:v>
                </c:pt>
                <c:pt idx="40">
                  <c:v>141.65810456854263</c:v>
                </c:pt>
                <c:pt idx="41">
                  <c:v>143.11684411224584</c:v>
                </c:pt>
                <c:pt idx="42">
                  <c:v>141.16157800081277</c:v>
                </c:pt>
                <c:pt idx="43">
                  <c:v>141.08447760209694</c:v>
                </c:pt>
                <c:pt idx="44">
                  <c:v>139.39752087819491</c:v>
                </c:pt>
                <c:pt idx="45">
                  <c:v>139.71825853685269</c:v>
                </c:pt>
                <c:pt idx="46">
                  <c:v>138.76529760872521</c:v>
                </c:pt>
                <c:pt idx="47">
                  <c:v>137.37132239994324</c:v>
                </c:pt>
                <c:pt idx="48">
                  <c:v>140.60645513005889</c:v>
                </c:pt>
                <c:pt idx="49">
                  <c:v>141.10606571373739</c:v>
                </c:pt>
                <c:pt idx="50">
                  <c:v>143.1692723833726</c:v>
                </c:pt>
                <c:pt idx="51">
                  <c:v>142.28107579016643</c:v>
                </c:pt>
                <c:pt idx="52">
                  <c:v>140.57253095462391</c:v>
                </c:pt>
                <c:pt idx="53">
                  <c:v>137.38057444778914</c:v>
                </c:pt>
                <c:pt idx="54">
                  <c:v>138.55558452421818</c:v>
                </c:pt>
                <c:pt idx="55">
                  <c:v>140.6002870981616</c:v>
                </c:pt>
                <c:pt idx="56">
                  <c:v>140.6002870981616</c:v>
                </c:pt>
                <c:pt idx="57">
                  <c:v>140.64037930549384</c:v>
                </c:pt>
                <c:pt idx="58">
                  <c:v>139.38826883034901</c:v>
                </c:pt>
                <c:pt idx="59">
                  <c:v>141.03204933097021</c:v>
                </c:pt>
                <c:pt idx="60">
                  <c:v>141.39287919696022</c:v>
                </c:pt>
                <c:pt idx="61">
                  <c:v>141.02896531502157</c:v>
                </c:pt>
                <c:pt idx="62">
                  <c:v>142.73751015056405</c:v>
                </c:pt>
                <c:pt idx="63">
                  <c:v>146.95644396829348</c:v>
                </c:pt>
                <c:pt idx="64">
                  <c:v>148.13762207661975</c:v>
                </c:pt>
                <c:pt idx="65">
                  <c:v>151.14762164248523</c:v>
                </c:pt>
                <c:pt idx="66">
                  <c:v>149.78140257724098</c:v>
                </c:pt>
                <c:pt idx="67">
                  <c:v>151.00884092479674</c:v>
                </c:pt>
                <c:pt idx="68">
                  <c:v>154.48761091485437</c:v>
                </c:pt>
                <c:pt idx="69">
                  <c:v>154.53695517003248</c:v>
                </c:pt>
                <c:pt idx="70">
                  <c:v>154.38892240449812</c:v>
                </c:pt>
                <c:pt idx="71">
                  <c:v>153.49147376344601</c:v>
                </c:pt>
                <c:pt idx="72">
                  <c:v>150.35502954368661</c:v>
                </c:pt>
                <c:pt idx="73">
                  <c:v>149.95410747036439</c:v>
                </c:pt>
                <c:pt idx="74">
                  <c:v>149.59019358842573</c:v>
                </c:pt>
                <c:pt idx="75">
                  <c:v>147.07363657434152</c:v>
                </c:pt>
                <c:pt idx="76">
                  <c:v>149.7073861944738</c:v>
                </c:pt>
                <c:pt idx="77">
                  <c:v>149.85541896000817</c:v>
                </c:pt>
                <c:pt idx="78">
                  <c:v>148.30415893784595</c:v>
                </c:pt>
                <c:pt idx="79">
                  <c:v>148.19930239559241</c:v>
                </c:pt>
                <c:pt idx="80">
                  <c:v>144.59100373569225</c:v>
                </c:pt>
                <c:pt idx="81">
                  <c:v>146.43524527297456</c:v>
                </c:pt>
                <c:pt idx="82">
                  <c:v>145.39593189828537</c:v>
                </c:pt>
                <c:pt idx="83">
                  <c:v>145.49462040864159</c:v>
                </c:pt>
                <c:pt idx="84">
                  <c:v>144.18699764642136</c:v>
                </c:pt>
                <c:pt idx="85">
                  <c:v>143.98653660976024</c:v>
                </c:pt>
                <c:pt idx="86">
                  <c:v>145.65498923797051</c:v>
                </c:pt>
                <c:pt idx="87">
                  <c:v>145.65498923797051</c:v>
                </c:pt>
                <c:pt idx="88">
                  <c:v>145.65498923797051</c:v>
                </c:pt>
                <c:pt idx="89">
                  <c:v>145.65498923797051</c:v>
                </c:pt>
                <c:pt idx="90">
                  <c:v>148.328831065435</c:v>
                </c:pt>
                <c:pt idx="91">
                  <c:v>147.42521439248563</c:v>
                </c:pt>
                <c:pt idx="92">
                  <c:v>145.52546056812793</c:v>
                </c:pt>
                <c:pt idx="93">
                  <c:v>145.2016388935215</c:v>
                </c:pt>
                <c:pt idx="94">
                  <c:v>143.11992812819449</c:v>
                </c:pt>
                <c:pt idx="95">
                  <c:v>143.14151623983491</c:v>
                </c:pt>
                <c:pt idx="96">
                  <c:v>139.42836103768124</c:v>
                </c:pt>
                <c:pt idx="97">
                  <c:v>139.33584055922225</c:v>
                </c:pt>
                <c:pt idx="98">
                  <c:v>136.0328594782367</c:v>
                </c:pt>
                <c:pt idx="99">
                  <c:v>136.27958075412729</c:v>
                </c:pt>
                <c:pt idx="100">
                  <c:v>134.5216916634067</c:v>
                </c:pt>
                <c:pt idx="101">
                  <c:v>128.93037074853575</c:v>
                </c:pt>
                <c:pt idx="102">
                  <c:v>129.65203048051578</c:v>
                </c:pt>
                <c:pt idx="103">
                  <c:v>126.96276857330813</c:v>
                </c:pt>
                <c:pt idx="104">
                  <c:v>130.23182547885872</c:v>
                </c:pt>
                <c:pt idx="105">
                  <c:v>131.63505273548657</c:v>
                </c:pt>
                <c:pt idx="106">
                  <c:v>131.88794204327442</c:v>
                </c:pt>
                <c:pt idx="107">
                  <c:v>129.67978662405349</c:v>
                </c:pt>
                <c:pt idx="108">
                  <c:v>130.9658212746333</c:v>
                </c:pt>
                <c:pt idx="109">
                  <c:v>133.11538039083021</c:v>
                </c:pt>
                <c:pt idx="110">
                  <c:v>131.59496052815433</c:v>
                </c:pt>
                <c:pt idx="111">
                  <c:v>128.99513508345703</c:v>
                </c:pt>
                <c:pt idx="112">
                  <c:v>126.22260474563629</c:v>
                </c:pt>
                <c:pt idx="113">
                  <c:v>123.11083265346599</c:v>
                </c:pt>
                <c:pt idx="114">
                  <c:v>124.08846570918253</c:v>
                </c:pt>
                <c:pt idx="115">
                  <c:v>125.12777908387172</c:v>
                </c:pt>
                <c:pt idx="116">
                  <c:v>121.2326669407487</c:v>
                </c:pt>
                <c:pt idx="117">
                  <c:v>120.84099691527234</c:v>
                </c:pt>
                <c:pt idx="118">
                  <c:v>123.12316871726053</c:v>
                </c:pt>
                <c:pt idx="119">
                  <c:v>128.32590362260376</c:v>
                </c:pt>
                <c:pt idx="120">
                  <c:v>126.27503301676306</c:v>
                </c:pt>
                <c:pt idx="121">
                  <c:v>125.13703113171761</c:v>
                </c:pt>
                <c:pt idx="122">
                  <c:v>125.57496139642346</c:v>
                </c:pt>
                <c:pt idx="123">
                  <c:v>129.20176415201544</c:v>
                </c:pt>
                <c:pt idx="124">
                  <c:v>129.46082149170056</c:v>
                </c:pt>
                <c:pt idx="125">
                  <c:v>130.00977633055717</c:v>
                </c:pt>
                <c:pt idx="126">
                  <c:v>130.34593406895812</c:v>
                </c:pt>
                <c:pt idx="127">
                  <c:v>129.07840351407012</c:v>
                </c:pt>
                <c:pt idx="128">
                  <c:v>131.50552406564401</c:v>
                </c:pt>
                <c:pt idx="129">
                  <c:v>135.0891505979551</c:v>
                </c:pt>
                <c:pt idx="130">
                  <c:v>137.17394537923079</c:v>
                </c:pt>
                <c:pt idx="131">
                  <c:v>137.52552319737489</c:v>
                </c:pt>
                <c:pt idx="132">
                  <c:v>136.64966266796321</c:v>
                </c:pt>
                <c:pt idx="133">
                  <c:v>134.79925309878365</c:v>
                </c:pt>
                <c:pt idx="134">
                  <c:v>134.54019575909851</c:v>
                </c:pt>
                <c:pt idx="135">
                  <c:v>139.36359670275993</c:v>
                </c:pt>
                <c:pt idx="136">
                  <c:v>139.38518481440036</c:v>
                </c:pt>
                <c:pt idx="137">
                  <c:v>137.98812558966981</c:v>
                </c:pt>
                <c:pt idx="138">
                  <c:v>137.70131210644695</c:v>
                </c:pt>
                <c:pt idx="139">
                  <c:v>134.31506259484831</c:v>
                </c:pt>
                <c:pt idx="140">
                  <c:v>134.31506259484831</c:v>
                </c:pt>
                <c:pt idx="141">
                  <c:v>129.39297314083063</c:v>
                </c:pt>
                <c:pt idx="142">
                  <c:v>128.46160032434361</c:v>
                </c:pt>
                <c:pt idx="143">
                  <c:v>133.77844381978622</c:v>
                </c:pt>
                <c:pt idx="144">
                  <c:v>132.64044193474081</c:v>
                </c:pt>
                <c:pt idx="145">
                  <c:v>133.26649717231322</c:v>
                </c:pt>
                <c:pt idx="146">
                  <c:v>133.94806469696104</c:v>
                </c:pt>
                <c:pt idx="147">
                  <c:v>131.9773785057848</c:v>
                </c:pt>
                <c:pt idx="148">
                  <c:v>133.22640496498101</c:v>
                </c:pt>
                <c:pt idx="149">
                  <c:v>134.91336168888304</c:v>
                </c:pt>
                <c:pt idx="150">
                  <c:v>135.12615878933869</c:v>
                </c:pt>
                <c:pt idx="151">
                  <c:v>133.34051355508041</c:v>
                </c:pt>
                <c:pt idx="152">
                  <c:v>133.68592334132728</c:v>
                </c:pt>
                <c:pt idx="153">
                  <c:v>133.24490906067282</c:v>
                </c:pt>
                <c:pt idx="154">
                  <c:v>134.32739865864284</c:v>
                </c:pt>
                <c:pt idx="155">
                  <c:v>131.354407284161</c:v>
                </c:pt>
                <c:pt idx="156">
                  <c:v>132.72062634940528</c:v>
                </c:pt>
                <c:pt idx="157">
                  <c:v>134.50935559961218</c:v>
                </c:pt>
                <c:pt idx="158">
                  <c:v>135.50857676696916</c:v>
                </c:pt>
                <c:pt idx="159">
                  <c:v>134.72832073196511</c:v>
                </c:pt>
                <c:pt idx="160">
                  <c:v>136.40910942396988</c:v>
                </c:pt>
                <c:pt idx="161">
                  <c:v>136.911804023597</c:v>
                </c:pt>
                <c:pt idx="162">
                  <c:v>138.65735705052307</c:v>
                </c:pt>
                <c:pt idx="163">
                  <c:v>139.06753117169123</c:v>
                </c:pt>
                <c:pt idx="164">
                  <c:v>140.05441627525366</c:v>
                </c:pt>
                <c:pt idx="165">
                  <c:v>138.43530790222152</c:v>
                </c:pt>
                <c:pt idx="166">
                  <c:v>139.74601468039037</c:v>
                </c:pt>
                <c:pt idx="167">
                  <c:v>139.6596622338287</c:v>
                </c:pt>
                <c:pt idx="168">
                  <c:v>137.94186535044028</c:v>
                </c:pt>
                <c:pt idx="169">
                  <c:v>137.5563633568612</c:v>
                </c:pt>
                <c:pt idx="170">
                  <c:v>134.74682482765689</c:v>
                </c:pt>
                <c:pt idx="171">
                  <c:v>136.40602540802124</c:v>
                </c:pt>
                <c:pt idx="172">
                  <c:v>135.81389434588377</c:v>
                </c:pt>
                <c:pt idx="173">
                  <c:v>137.36207035209736</c:v>
                </c:pt>
                <c:pt idx="174">
                  <c:v>137.63654777152567</c:v>
                </c:pt>
                <c:pt idx="175">
                  <c:v>137.4021625594296</c:v>
                </c:pt>
                <c:pt idx="176">
                  <c:v>137.45150681460771</c:v>
                </c:pt>
                <c:pt idx="177">
                  <c:v>136.27649673817868</c:v>
                </c:pt>
                <c:pt idx="178">
                  <c:v>134.09301344654679</c:v>
                </c:pt>
                <c:pt idx="179">
                  <c:v>134.31506259484831</c:v>
                </c:pt>
                <c:pt idx="180">
                  <c:v>132.44923294592559</c:v>
                </c:pt>
                <c:pt idx="181">
                  <c:v>131.66280887902425</c:v>
                </c:pt>
                <c:pt idx="182">
                  <c:v>129.89566774045775</c:v>
                </c:pt>
                <c:pt idx="183">
                  <c:v>130.32742997326631</c:v>
                </c:pt>
                <c:pt idx="184">
                  <c:v>130.27191768619096</c:v>
                </c:pt>
                <c:pt idx="185">
                  <c:v>130.27191768619096</c:v>
                </c:pt>
                <c:pt idx="186">
                  <c:v>129.50091369903279</c:v>
                </c:pt>
                <c:pt idx="187">
                  <c:v>126.29970514435212</c:v>
                </c:pt>
                <c:pt idx="188">
                  <c:v>127.4407910453462</c:v>
                </c:pt>
                <c:pt idx="189">
                  <c:v>126.93501242977044</c:v>
                </c:pt>
                <c:pt idx="190">
                  <c:v>125.79701054472498</c:v>
                </c:pt>
                <c:pt idx="191">
                  <c:v>124.72685701054948</c:v>
                </c:pt>
                <c:pt idx="192">
                  <c:v>129.67978662405349</c:v>
                </c:pt>
                <c:pt idx="193">
                  <c:v>131.24338271001022</c:v>
                </c:pt>
                <c:pt idx="194">
                  <c:v>132.34746041962072</c:v>
                </c:pt>
                <c:pt idx="195">
                  <c:v>132.99201975288491</c:v>
                </c:pt>
                <c:pt idx="196">
                  <c:v>131.98971456957932</c:v>
                </c:pt>
                <c:pt idx="197">
                  <c:v>130.76227622202353</c:v>
                </c:pt>
                <c:pt idx="198">
                  <c:v>133.26341315636461</c:v>
                </c:pt>
                <c:pt idx="199">
                  <c:v>134.66047238109519</c:v>
                </c:pt>
                <c:pt idx="200">
                  <c:v>134.66047238109519</c:v>
                </c:pt>
                <c:pt idx="201">
                  <c:v>135.33895588979433</c:v>
                </c:pt>
                <c:pt idx="202">
                  <c:v>133.92030855342335</c:v>
                </c:pt>
                <c:pt idx="203">
                  <c:v>131.02441757765732</c:v>
                </c:pt>
                <c:pt idx="204">
                  <c:v>130.60499140864329</c:v>
                </c:pt>
                <c:pt idx="205">
                  <c:v>131.97121047388754</c:v>
                </c:pt>
                <c:pt idx="206">
                  <c:v>130.91956103540377</c:v>
                </c:pt>
                <c:pt idx="207">
                  <c:v>131.10768600827038</c:v>
                </c:pt>
                <c:pt idx="208">
                  <c:v>130.90722497160928</c:v>
                </c:pt>
                <c:pt idx="209">
                  <c:v>131.12002207206493</c:v>
                </c:pt>
                <c:pt idx="210">
                  <c:v>133.27883323610777</c:v>
                </c:pt>
                <c:pt idx="211">
                  <c:v>134.38599496166688</c:v>
                </c:pt>
                <c:pt idx="212">
                  <c:v>134.2564662918243</c:v>
                </c:pt>
                <c:pt idx="213">
                  <c:v>135.97426317521266</c:v>
                </c:pt>
                <c:pt idx="214">
                  <c:v>134.48159945607446</c:v>
                </c:pt>
                <c:pt idx="215">
                  <c:v>132.4430649140283</c:v>
                </c:pt>
                <c:pt idx="216">
                  <c:v>130.94423316299284</c:v>
                </c:pt>
                <c:pt idx="217">
                  <c:v>132.81623084381286</c:v>
                </c:pt>
                <c:pt idx="218">
                  <c:v>131.82626172430179</c:v>
                </c:pt>
                <c:pt idx="219">
                  <c:v>131.82626172430179</c:v>
                </c:pt>
                <c:pt idx="220">
                  <c:v>130.78078031771534</c:v>
                </c:pt>
                <c:pt idx="221">
                  <c:v>129.59960220938905</c:v>
                </c:pt>
                <c:pt idx="222">
                  <c:v>127.11388535479114</c:v>
                </c:pt>
                <c:pt idx="223">
                  <c:v>125.46085280632404</c:v>
                </c:pt>
                <c:pt idx="224">
                  <c:v>124.06996161349073</c:v>
                </c:pt>
                <c:pt idx="225">
                  <c:v>122.45085324045858</c:v>
                </c:pt>
                <c:pt idx="226">
                  <c:v>126.30587317624939</c:v>
                </c:pt>
                <c:pt idx="227">
                  <c:v>126.88258415864368</c:v>
                </c:pt>
                <c:pt idx="228">
                  <c:v>125.12161105197444</c:v>
                </c:pt>
                <c:pt idx="229">
                  <c:v>123.82324033760011</c:v>
                </c:pt>
                <c:pt idx="230">
                  <c:v>120.3537223953884</c:v>
                </c:pt>
                <c:pt idx="231">
                  <c:v>119.51178604141168</c:v>
                </c:pt>
                <c:pt idx="232">
                  <c:v>121.92348651324241</c:v>
                </c:pt>
                <c:pt idx="233">
                  <c:v>121.92348651324241</c:v>
                </c:pt>
                <c:pt idx="234">
                  <c:v>119.28665287716152</c:v>
                </c:pt>
                <c:pt idx="235">
                  <c:v>120.86258502691278</c:v>
                </c:pt>
                <c:pt idx="236">
                  <c:v>121.92965454513968</c:v>
                </c:pt>
                <c:pt idx="237">
                  <c:v>123.80782025785695</c:v>
                </c:pt>
                <c:pt idx="238">
                  <c:v>126.93501242977044</c:v>
                </c:pt>
                <c:pt idx="239">
                  <c:v>126.72221532931478</c:v>
                </c:pt>
                <c:pt idx="240">
                  <c:v>126.78081163233881</c:v>
                </c:pt>
                <c:pt idx="241">
                  <c:v>124.90881395151881</c:v>
                </c:pt>
                <c:pt idx="242">
                  <c:v>125.95121134215663</c:v>
                </c:pt>
                <c:pt idx="243">
                  <c:v>125.82785070421131</c:v>
                </c:pt>
                <c:pt idx="244">
                  <c:v>125.39608847140275</c:v>
                </c:pt>
                <c:pt idx="245">
                  <c:v>125.76308636929004</c:v>
                </c:pt>
                <c:pt idx="246">
                  <c:v>126.93501242977044</c:v>
                </c:pt>
                <c:pt idx="247">
                  <c:v>126.11466418743416</c:v>
                </c:pt>
                <c:pt idx="248">
                  <c:v>127.68442830528817</c:v>
                </c:pt>
                <c:pt idx="249">
                  <c:v>128.00208194799734</c:v>
                </c:pt>
                <c:pt idx="250">
                  <c:v>128.33515567044964</c:v>
                </c:pt>
                <c:pt idx="251">
                  <c:v>127.20948984919875</c:v>
                </c:pt>
                <c:pt idx="252">
                  <c:v>128.41842410106273</c:v>
                </c:pt>
                <c:pt idx="253">
                  <c:v>127.74302460831217</c:v>
                </c:pt>
                <c:pt idx="254">
                  <c:v>127.17248165781515</c:v>
                </c:pt>
                <c:pt idx="255">
                  <c:v>126.14858836286913</c:v>
                </c:pt>
                <c:pt idx="256">
                  <c:v>125.95121134215663</c:v>
                </c:pt>
                <c:pt idx="257">
                  <c:v>126.35213341547886</c:v>
                </c:pt>
                <c:pt idx="258">
                  <c:v>126.69137516982846</c:v>
                </c:pt>
                <c:pt idx="259">
                  <c:v>126.58651862757495</c:v>
                </c:pt>
                <c:pt idx="260">
                  <c:v>126.58651862757495</c:v>
                </c:pt>
                <c:pt idx="261">
                  <c:v>126.58651862757495</c:v>
                </c:pt>
                <c:pt idx="262">
                  <c:v>126.58651862757495</c:v>
                </c:pt>
                <c:pt idx="263">
                  <c:v>127.72452051262037</c:v>
                </c:pt>
                <c:pt idx="264">
                  <c:v>127.51480742811339</c:v>
                </c:pt>
                <c:pt idx="265">
                  <c:v>127.51480742811339</c:v>
                </c:pt>
                <c:pt idx="266">
                  <c:v>129.51016574687867</c:v>
                </c:pt>
                <c:pt idx="267">
                  <c:v>127.67517625744227</c:v>
                </c:pt>
                <c:pt idx="268">
                  <c:v>126.66361902629075</c:v>
                </c:pt>
                <c:pt idx="269">
                  <c:v>129.83398742148512</c:v>
                </c:pt>
                <c:pt idx="270">
                  <c:v>132.35054443556933</c:v>
                </c:pt>
                <c:pt idx="271">
                  <c:v>132.19942765408635</c:v>
                </c:pt>
                <c:pt idx="272">
                  <c:v>131.74607730963734</c:v>
                </c:pt>
                <c:pt idx="273">
                  <c:v>131.6658928949729</c:v>
                </c:pt>
                <c:pt idx="274">
                  <c:v>131.2217945983698</c:v>
                </c:pt>
                <c:pt idx="275">
                  <c:v>134.06834131895772</c:v>
                </c:pt>
                <c:pt idx="276">
                  <c:v>133.57181475122786</c:v>
                </c:pt>
                <c:pt idx="277">
                  <c:v>132.76688658863475</c:v>
                </c:pt>
                <c:pt idx="278">
                  <c:v>132.27961206875079</c:v>
                </c:pt>
                <c:pt idx="279">
                  <c:v>130.76844425392079</c:v>
                </c:pt>
                <c:pt idx="280">
                  <c:v>129.71371079948844</c:v>
                </c:pt>
                <c:pt idx="281">
                  <c:v>129.55642598610817</c:v>
                </c:pt>
                <c:pt idx="282">
                  <c:v>128.8409342860254</c:v>
                </c:pt>
                <c:pt idx="283">
                  <c:v>128.95812689207344</c:v>
                </c:pt>
                <c:pt idx="284">
                  <c:v>128.15936676137761</c:v>
                </c:pt>
                <c:pt idx="285">
                  <c:v>125.59346549211526</c:v>
                </c:pt>
                <c:pt idx="286">
                  <c:v>125.23571964207385</c:v>
                </c:pt>
                <c:pt idx="287">
                  <c:v>125.11852703602582</c:v>
                </c:pt>
                <c:pt idx="288">
                  <c:v>124.07612964538799</c:v>
                </c:pt>
                <c:pt idx="289">
                  <c:v>127.5363955397538</c:v>
                </c:pt>
                <c:pt idx="290">
                  <c:v>127.5363955397538</c:v>
                </c:pt>
                <c:pt idx="291">
                  <c:v>128.56645686659709</c:v>
                </c:pt>
                <c:pt idx="292">
                  <c:v>129.29736864642302</c:v>
                </c:pt>
                <c:pt idx="293">
                  <c:v>130.54947912156788</c:v>
                </c:pt>
                <c:pt idx="294">
                  <c:v>131.45001177856861</c:v>
                </c:pt>
                <c:pt idx="295">
                  <c:v>131.41917161908228</c:v>
                </c:pt>
                <c:pt idx="296">
                  <c:v>131.0984339604245</c:v>
                </c:pt>
                <c:pt idx="297">
                  <c:v>132.72062634940528</c:v>
                </c:pt>
                <c:pt idx="298">
                  <c:v>133.78461185168351</c:v>
                </c:pt>
                <c:pt idx="299">
                  <c:v>133.62732703830324</c:v>
                </c:pt>
                <c:pt idx="300">
                  <c:v>132.02672276096291</c:v>
                </c:pt>
                <c:pt idx="301">
                  <c:v>130.45387462716027</c:v>
                </c:pt>
                <c:pt idx="302">
                  <c:v>127.38527875827081</c:v>
                </c:pt>
                <c:pt idx="303">
                  <c:v>126.41072971850289</c:v>
                </c:pt>
                <c:pt idx="304">
                  <c:v>125.26039176966293</c:v>
                </c:pt>
                <c:pt idx="305">
                  <c:v>122.28431637923242</c:v>
                </c:pt>
                <c:pt idx="306">
                  <c:v>122.38608890553731</c:v>
                </c:pt>
                <c:pt idx="307">
                  <c:v>122.04376313523908</c:v>
                </c:pt>
                <c:pt idx="308">
                  <c:v>123.51792275868547</c:v>
                </c:pt>
                <c:pt idx="309">
                  <c:v>124.52639597388836</c:v>
                </c:pt>
                <c:pt idx="310">
                  <c:v>124.68368078726861</c:v>
                </c:pt>
                <c:pt idx="311">
                  <c:v>123.36680597720249</c:v>
                </c:pt>
                <c:pt idx="312">
                  <c:v>120.17484947036772</c:v>
                </c:pt>
                <c:pt idx="313">
                  <c:v>119.5395421849494</c:v>
                </c:pt>
                <c:pt idx="314">
                  <c:v>116.7145835760019</c:v>
                </c:pt>
                <c:pt idx="315">
                  <c:v>116.48328237985446</c:v>
                </c:pt>
                <c:pt idx="316">
                  <c:v>117.94202192355769</c:v>
                </c:pt>
                <c:pt idx="317">
                  <c:v>117.94202192355769</c:v>
                </c:pt>
                <c:pt idx="318">
                  <c:v>119.49944997761716</c:v>
                </c:pt>
                <c:pt idx="319">
                  <c:v>121.12781039849519</c:v>
                </c:pt>
                <c:pt idx="320">
                  <c:v>121.47630420069069</c:v>
                </c:pt>
                <c:pt idx="321">
                  <c:v>119.79243149273726</c:v>
                </c:pt>
                <c:pt idx="322">
                  <c:v>118.46322061887659</c:v>
                </c:pt>
                <c:pt idx="323">
                  <c:v>117.82174530156102</c:v>
                </c:pt>
                <c:pt idx="324">
                  <c:v>119.19104838275392</c:v>
                </c:pt>
                <c:pt idx="325">
                  <c:v>117.49175559505733</c:v>
                </c:pt>
                <c:pt idx="326">
                  <c:v>120.13784127898413</c:v>
                </c:pt>
                <c:pt idx="327">
                  <c:v>122.28123236328379</c:v>
                </c:pt>
                <c:pt idx="328">
                  <c:v>121.5163964080229</c:v>
                </c:pt>
                <c:pt idx="329">
                  <c:v>122.17637582103029</c:v>
                </c:pt>
                <c:pt idx="330">
                  <c:v>122.59271797409571</c:v>
                </c:pt>
                <c:pt idx="331">
                  <c:v>123.08307650992829</c:v>
                </c:pt>
                <c:pt idx="332">
                  <c:v>122.89186752111307</c:v>
                </c:pt>
                <c:pt idx="333">
                  <c:v>121.58116074294421</c:v>
                </c:pt>
                <c:pt idx="334">
                  <c:v>119.58580242417887</c:v>
                </c:pt>
                <c:pt idx="335">
                  <c:v>119.94046425827163</c:v>
                </c:pt>
                <c:pt idx="336">
                  <c:v>118.94124309091467</c:v>
                </c:pt>
                <c:pt idx="337">
                  <c:v>119.46860981813083</c:v>
                </c:pt>
                <c:pt idx="338">
                  <c:v>117.67679655197527</c:v>
                </c:pt>
                <c:pt idx="339">
                  <c:v>117.39923511659836</c:v>
                </c:pt>
                <c:pt idx="340">
                  <c:v>116.22730905611796</c:v>
                </c:pt>
                <c:pt idx="341">
                  <c:v>116.26740126345017</c:v>
                </c:pt>
                <c:pt idx="342">
                  <c:v>114.97519858097309</c:v>
                </c:pt>
                <c:pt idx="343">
                  <c:v>115.04921496374027</c:v>
                </c:pt>
                <c:pt idx="344">
                  <c:v>114.59894863523992</c:v>
                </c:pt>
                <c:pt idx="345">
                  <c:v>114.59894863523992</c:v>
                </c:pt>
                <c:pt idx="346">
                  <c:v>114.12709419509912</c:v>
                </c:pt>
                <c:pt idx="347">
                  <c:v>115.55807759526466</c:v>
                </c:pt>
                <c:pt idx="348">
                  <c:v>115.55807759526466</c:v>
                </c:pt>
                <c:pt idx="349">
                  <c:v>115.55807759526466</c:v>
                </c:pt>
                <c:pt idx="350">
                  <c:v>117.82174530156102</c:v>
                </c:pt>
                <c:pt idx="351">
                  <c:v>119.16020822326759</c:v>
                </c:pt>
                <c:pt idx="352">
                  <c:v>120.6837121018921</c:v>
                </c:pt>
                <c:pt idx="353">
                  <c:v>120.27970601262122</c:v>
                </c:pt>
                <c:pt idx="354">
                  <c:v>119.42543359484998</c:v>
                </c:pt>
                <c:pt idx="355">
                  <c:v>119.73691920566188</c:v>
                </c:pt>
                <c:pt idx="356">
                  <c:v>118.7191939426131</c:v>
                </c:pt>
                <c:pt idx="357">
                  <c:v>117.62436828084853</c:v>
                </c:pt>
                <c:pt idx="358">
                  <c:v>116.43702214062498</c:v>
                </c:pt>
                <c:pt idx="359">
                  <c:v>115.74620256813127</c:v>
                </c:pt>
                <c:pt idx="360">
                  <c:v>116.79785200661499</c:v>
                </c:pt>
                <c:pt idx="361">
                  <c:v>120.85950101096414</c:v>
                </c:pt>
                <c:pt idx="362">
                  <c:v>125.13394711576898</c:v>
                </c:pt>
                <c:pt idx="363">
                  <c:v>125.26347578561156</c:v>
                </c:pt>
                <c:pt idx="364">
                  <c:v>123.19718510002771</c:v>
                </c:pt>
                <c:pt idx="365">
                  <c:v>123.19410108407905</c:v>
                </c:pt>
                <c:pt idx="366">
                  <c:v>125.27272783345744</c:v>
                </c:pt>
                <c:pt idx="367">
                  <c:v>124.7854533135735</c:v>
                </c:pt>
                <c:pt idx="368">
                  <c:v>125.56262533262893</c:v>
                </c:pt>
                <c:pt idx="369">
                  <c:v>125.65514581108789</c:v>
                </c:pt>
                <c:pt idx="370">
                  <c:v>125.58112942832071</c:v>
                </c:pt>
                <c:pt idx="371">
                  <c:v>125.23571964207385</c:v>
                </c:pt>
                <c:pt idx="372">
                  <c:v>125.48244091796448</c:v>
                </c:pt>
                <c:pt idx="373">
                  <c:v>126.44773790988648</c:v>
                </c:pt>
                <c:pt idx="374">
                  <c:v>126.44773790988648</c:v>
                </c:pt>
                <c:pt idx="375">
                  <c:v>126.79931572803061</c:v>
                </c:pt>
                <c:pt idx="376">
                  <c:v>126.79931572803061</c:v>
                </c:pt>
                <c:pt idx="377">
                  <c:v>125.80934660851952</c:v>
                </c:pt>
                <c:pt idx="378">
                  <c:v>126.27503301676306</c:v>
                </c:pt>
                <c:pt idx="379">
                  <c:v>127.23724599273642</c:v>
                </c:pt>
                <c:pt idx="380">
                  <c:v>127.43153899750028</c:v>
                </c:pt>
                <c:pt idx="381">
                  <c:v>126.21026868184177</c:v>
                </c:pt>
                <c:pt idx="382">
                  <c:v>126.02214370897518</c:v>
                </c:pt>
                <c:pt idx="383">
                  <c:v>126.04064780466697</c:v>
                </c:pt>
                <c:pt idx="384">
                  <c:v>124.06379358159344</c:v>
                </c:pt>
                <c:pt idx="385">
                  <c:v>122.69757451634922</c:v>
                </c:pt>
                <c:pt idx="386">
                  <c:v>122.99364004741793</c:v>
                </c:pt>
                <c:pt idx="387">
                  <c:v>121.23575095669734</c:v>
                </c:pt>
                <c:pt idx="388">
                  <c:v>121.88647832185883</c:v>
                </c:pt>
                <c:pt idx="389">
                  <c:v>122.71607861204102</c:v>
                </c:pt>
                <c:pt idx="390">
                  <c:v>123.23419329141127</c:v>
                </c:pt>
                <c:pt idx="391">
                  <c:v>123.62277930093899</c:v>
                </c:pt>
                <c:pt idx="392">
                  <c:v>122.5001974956367</c:v>
                </c:pt>
                <c:pt idx="393">
                  <c:v>122.75617081937322</c:v>
                </c:pt>
                <c:pt idx="394">
                  <c:v>122.09619140636583</c:v>
                </c:pt>
                <c:pt idx="395">
                  <c:v>123.4901666151478</c:v>
                </c:pt>
                <c:pt idx="396">
                  <c:v>122.72533065988689</c:v>
                </c:pt>
                <c:pt idx="397">
                  <c:v>120.74539242086475</c:v>
                </c:pt>
                <c:pt idx="398">
                  <c:v>120.84716494716963</c:v>
                </c:pt>
                <c:pt idx="399">
                  <c:v>122.06843526282816</c:v>
                </c:pt>
                <c:pt idx="400">
                  <c:v>122.06843526282816</c:v>
                </c:pt>
                <c:pt idx="401">
                  <c:v>120.83791289932373</c:v>
                </c:pt>
                <c:pt idx="402">
                  <c:v>119.17562830301074</c:v>
                </c:pt>
                <c:pt idx="403">
                  <c:v>119.35141721208279</c:v>
                </c:pt>
                <c:pt idx="404">
                  <c:v>119.84485976386404</c:v>
                </c:pt>
                <c:pt idx="405">
                  <c:v>118.21958335893461</c:v>
                </c:pt>
                <c:pt idx="406">
                  <c:v>119.91579213068258</c:v>
                </c:pt>
                <c:pt idx="407">
                  <c:v>120.11008513544641</c:v>
                </c:pt>
                <c:pt idx="408">
                  <c:v>119.53645816900075</c:v>
                </c:pt>
                <c:pt idx="409">
                  <c:v>116.98289296353295</c:v>
                </c:pt>
                <c:pt idx="410">
                  <c:v>115.92199147720332</c:v>
                </c:pt>
                <c:pt idx="411">
                  <c:v>115.89731934961425</c:v>
                </c:pt>
                <c:pt idx="412">
                  <c:v>110.73776066755185</c:v>
                </c:pt>
                <c:pt idx="413">
                  <c:v>108.65296588627619</c:v>
                </c:pt>
                <c:pt idx="414">
                  <c:v>107.97448237757703</c:v>
                </c:pt>
                <c:pt idx="415">
                  <c:v>106.14566092003787</c:v>
                </c:pt>
                <c:pt idx="416">
                  <c:v>105.51960568246544</c:v>
                </c:pt>
                <c:pt idx="417">
                  <c:v>108.64679785437895</c:v>
                </c:pt>
                <c:pt idx="418">
                  <c:v>110.49412340760986</c:v>
                </c:pt>
                <c:pt idx="419">
                  <c:v>107.24048658180247</c:v>
                </c:pt>
                <c:pt idx="420">
                  <c:v>106.22584533470231</c:v>
                </c:pt>
                <c:pt idx="421">
                  <c:v>105.28522047036937</c:v>
                </c:pt>
                <c:pt idx="422">
                  <c:v>100.64994449957454</c:v>
                </c:pt>
                <c:pt idx="423">
                  <c:v>100.54200394137239</c:v>
                </c:pt>
                <c:pt idx="424">
                  <c:v>95.891307890834383</c:v>
                </c:pt>
                <c:pt idx="425">
                  <c:v>98.558981686401609</c:v>
                </c:pt>
                <c:pt idx="426">
                  <c:v>100.04856138959117</c:v>
                </c:pt>
                <c:pt idx="427">
                  <c:v>98.756358707114103</c:v>
                </c:pt>
                <c:pt idx="428">
                  <c:v>103.16341749771011</c:v>
                </c:pt>
                <c:pt idx="429">
                  <c:v>102.82725975930917</c:v>
                </c:pt>
                <c:pt idx="430">
                  <c:v>102.81492369551464</c:v>
                </c:pt>
                <c:pt idx="431">
                  <c:v>102.16728034630178</c:v>
                </c:pt>
                <c:pt idx="432">
                  <c:v>101.01077436556454</c:v>
                </c:pt>
                <c:pt idx="433">
                  <c:v>101.49188085355124</c:v>
                </c:pt>
                <c:pt idx="434">
                  <c:v>104.04853007496769</c:v>
                </c:pt>
                <c:pt idx="435">
                  <c:v>102.93211630156267</c:v>
                </c:pt>
                <c:pt idx="436">
                  <c:v>101.80336646436314</c:v>
                </c:pt>
                <c:pt idx="437">
                  <c:v>99.860436416724568</c:v>
                </c:pt>
                <c:pt idx="438">
                  <c:v>99.09560046146369</c:v>
                </c:pt>
                <c:pt idx="439">
                  <c:v>97.078654031057937</c:v>
                </c:pt>
                <c:pt idx="440">
                  <c:v>94.497332682052431</c:v>
                </c:pt>
                <c:pt idx="441">
                  <c:v>95.441041562334021</c:v>
                </c:pt>
                <c:pt idx="442">
                  <c:v>93.929873747504018</c:v>
                </c:pt>
                <c:pt idx="443">
                  <c:v>92.184320720577958</c:v>
                </c:pt>
                <c:pt idx="444">
                  <c:v>95.049371536857663</c:v>
                </c:pt>
                <c:pt idx="445">
                  <c:v>95.049371536857663</c:v>
                </c:pt>
                <c:pt idx="446">
                  <c:v>90.204382481555811</c:v>
                </c:pt>
                <c:pt idx="447">
                  <c:v>94.37088802815849</c:v>
                </c:pt>
                <c:pt idx="448">
                  <c:v>93.288398430188451</c:v>
                </c:pt>
                <c:pt idx="449">
                  <c:v>90.685488969542504</c:v>
                </c:pt>
                <c:pt idx="450">
                  <c:v>90.685488969542504</c:v>
                </c:pt>
                <c:pt idx="451">
                  <c:v>92.289177262831473</c:v>
                </c:pt>
                <c:pt idx="452">
                  <c:v>93.590631993154446</c:v>
                </c:pt>
                <c:pt idx="453">
                  <c:v>97.291451131513611</c:v>
                </c:pt>
                <c:pt idx="454">
                  <c:v>97.473408072482911</c:v>
                </c:pt>
                <c:pt idx="455">
                  <c:v>98.080959214363546</c:v>
                </c:pt>
                <c:pt idx="456">
                  <c:v>101.27291572119832</c:v>
                </c:pt>
                <c:pt idx="457">
                  <c:v>105.04775124232467</c:v>
                </c:pt>
                <c:pt idx="458">
                  <c:v>106.17033304762693</c:v>
                </c:pt>
                <c:pt idx="459">
                  <c:v>107.06469767273042</c:v>
                </c:pt>
                <c:pt idx="460">
                  <c:v>107.06469767273042</c:v>
                </c:pt>
                <c:pt idx="461">
                  <c:v>107.32375501241553</c:v>
                </c:pt>
                <c:pt idx="462">
                  <c:v>106.10556871270565</c:v>
                </c:pt>
                <c:pt idx="463">
                  <c:v>106.21350927090778</c:v>
                </c:pt>
                <c:pt idx="464">
                  <c:v>104.30450339870418</c:v>
                </c:pt>
                <c:pt idx="465">
                  <c:v>102.56820241962401</c:v>
                </c:pt>
                <c:pt idx="466">
                  <c:v>97.824985890627033</c:v>
                </c:pt>
                <c:pt idx="467">
                  <c:v>94.133418800113787</c:v>
                </c:pt>
                <c:pt idx="468">
                  <c:v>95.81420749211857</c:v>
                </c:pt>
                <c:pt idx="469">
                  <c:v>94.438736379028427</c:v>
                </c:pt>
                <c:pt idx="470">
                  <c:v>94.17351100744601</c:v>
                </c:pt>
                <c:pt idx="471">
                  <c:v>95.425621482590856</c:v>
                </c:pt>
                <c:pt idx="472">
                  <c:v>94.1827630552919</c:v>
                </c:pt>
                <c:pt idx="473">
                  <c:v>92.665427208564651</c:v>
                </c:pt>
                <c:pt idx="474">
                  <c:v>94.256779438059084</c:v>
                </c:pt>
                <c:pt idx="475">
                  <c:v>99.228213147254891</c:v>
                </c:pt>
                <c:pt idx="476">
                  <c:v>100.32303880901947</c:v>
                </c:pt>
                <c:pt idx="477">
                  <c:v>102.43867374978146</c:v>
                </c:pt>
                <c:pt idx="478">
                  <c:v>102.39241351055198</c:v>
                </c:pt>
                <c:pt idx="479">
                  <c:v>97.590600678530961</c:v>
                </c:pt>
                <c:pt idx="480">
                  <c:v>95.040119489011772</c:v>
                </c:pt>
                <c:pt idx="481">
                  <c:v>95.589074327868374</c:v>
                </c:pt>
                <c:pt idx="482">
                  <c:v>93.553623801770854</c:v>
                </c:pt>
                <c:pt idx="483">
                  <c:v>90.481943916932735</c:v>
                </c:pt>
                <c:pt idx="484">
                  <c:v>87.135786612666351</c:v>
                </c:pt>
                <c:pt idx="485">
                  <c:v>85.356309410305315</c:v>
                </c:pt>
                <c:pt idx="486">
                  <c:v>85.710971244398067</c:v>
                </c:pt>
                <c:pt idx="487">
                  <c:v>90.811933623436431</c:v>
                </c:pt>
                <c:pt idx="488">
                  <c:v>91.271451999782698</c:v>
                </c:pt>
                <c:pt idx="489">
                  <c:v>90.013173492740577</c:v>
                </c:pt>
                <c:pt idx="490">
                  <c:v>90.124198066891367</c:v>
                </c:pt>
                <c:pt idx="491">
                  <c:v>91.064822931224313</c:v>
                </c:pt>
                <c:pt idx="492">
                  <c:v>89.800376392284932</c:v>
                </c:pt>
                <c:pt idx="493">
                  <c:v>89.908316950487063</c:v>
                </c:pt>
                <c:pt idx="494">
                  <c:v>89.908316950487063</c:v>
                </c:pt>
                <c:pt idx="495">
                  <c:v>94.158090927702844</c:v>
                </c:pt>
                <c:pt idx="496">
                  <c:v>96.868940946550936</c:v>
                </c:pt>
                <c:pt idx="497">
                  <c:v>95.878971827039848</c:v>
                </c:pt>
                <c:pt idx="498">
                  <c:v>99.647639316268936</c:v>
                </c:pt>
                <c:pt idx="499">
                  <c:v>100.87816167977334</c:v>
                </c:pt>
                <c:pt idx="500">
                  <c:v>101.75093819323638</c:v>
                </c:pt>
                <c:pt idx="501">
                  <c:v>100.90591782331104</c:v>
                </c:pt>
                <c:pt idx="502">
                  <c:v>102.21045656958265</c:v>
                </c:pt>
                <c:pt idx="503">
                  <c:v>106.20117320711327</c:v>
                </c:pt>
                <c:pt idx="504">
                  <c:v>105.01382706688969</c:v>
                </c:pt>
                <c:pt idx="505">
                  <c:v>105.23896023113988</c:v>
                </c:pt>
                <c:pt idx="506">
                  <c:v>105.87118350060958</c:v>
                </c:pt>
                <c:pt idx="507">
                  <c:v>104.88738241299578</c:v>
                </c:pt>
                <c:pt idx="508">
                  <c:v>99.333069689508392</c:v>
                </c:pt>
                <c:pt idx="509">
                  <c:v>96.449514777536891</c:v>
                </c:pt>
                <c:pt idx="510">
                  <c:v>93.458019307363244</c:v>
                </c:pt>
                <c:pt idx="511">
                  <c:v>94.043982337603438</c:v>
                </c:pt>
                <c:pt idx="512">
                  <c:v>93.183541887934922</c:v>
                </c:pt>
                <c:pt idx="513">
                  <c:v>94.47574457041199</c:v>
                </c:pt>
                <c:pt idx="514">
                  <c:v>93.55053978582221</c:v>
                </c:pt>
                <c:pt idx="515">
                  <c:v>93.55053978582221</c:v>
                </c:pt>
                <c:pt idx="516">
                  <c:v>96.027004592574215</c:v>
                </c:pt>
                <c:pt idx="517">
                  <c:v>96.748664324554241</c:v>
                </c:pt>
                <c:pt idx="518">
                  <c:v>95.823459539964446</c:v>
                </c:pt>
                <c:pt idx="519">
                  <c:v>93.24213819095894</c:v>
                </c:pt>
                <c:pt idx="520">
                  <c:v>93.24213819095894</c:v>
                </c:pt>
                <c:pt idx="521">
                  <c:v>93.24213819095894</c:v>
                </c:pt>
                <c:pt idx="522">
                  <c:v>93.24213819095894</c:v>
                </c:pt>
                <c:pt idx="523">
                  <c:v>93.24213819095894</c:v>
                </c:pt>
                <c:pt idx="524">
                  <c:v>88.807323256825228</c:v>
                </c:pt>
                <c:pt idx="525">
                  <c:v>87.93146272741356</c:v>
                </c:pt>
                <c:pt idx="526">
                  <c:v>90.759505352309688</c:v>
                </c:pt>
                <c:pt idx="527">
                  <c:v>92.252169071447881</c:v>
                </c:pt>
                <c:pt idx="528">
                  <c:v>90.710161097131561</c:v>
                </c:pt>
                <c:pt idx="529">
                  <c:v>89.788040328490411</c:v>
                </c:pt>
                <c:pt idx="530">
                  <c:v>89.788040328490411</c:v>
                </c:pt>
                <c:pt idx="531">
                  <c:v>88.563685996883251</c:v>
                </c:pt>
                <c:pt idx="532">
                  <c:v>84.354004226999706</c:v>
                </c:pt>
                <c:pt idx="533">
                  <c:v>86.250674035408778</c:v>
                </c:pt>
                <c:pt idx="534">
                  <c:v>86.617671933296066</c:v>
                </c:pt>
                <c:pt idx="535">
                  <c:v>82.824332316477921</c:v>
                </c:pt>
                <c:pt idx="536">
                  <c:v>77.630849458980578</c:v>
                </c:pt>
                <c:pt idx="537">
                  <c:v>79.956197484249572</c:v>
                </c:pt>
                <c:pt idx="538">
                  <c:v>83.401043298872224</c:v>
                </c:pt>
                <c:pt idx="539">
                  <c:v>89.683183786236896</c:v>
                </c:pt>
                <c:pt idx="540">
                  <c:v>86.034792919004502</c:v>
                </c:pt>
                <c:pt idx="541">
                  <c:v>88.918347830976003</c:v>
                </c:pt>
                <c:pt idx="542">
                  <c:v>88.693214666725822</c:v>
                </c:pt>
                <c:pt idx="543">
                  <c:v>89.834300567719907</c:v>
                </c:pt>
                <c:pt idx="544">
                  <c:v>87.616893100653044</c:v>
                </c:pt>
                <c:pt idx="545">
                  <c:v>90.614556602723951</c:v>
                </c:pt>
                <c:pt idx="546">
                  <c:v>89.319269904298253</c:v>
                </c:pt>
                <c:pt idx="547">
                  <c:v>85.818911802600212</c:v>
                </c:pt>
                <c:pt idx="548">
                  <c:v>85.402569649534811</c:v>
                </c:pt>
                <c:pt idx="549">
                  <c:v>83.598420319584704</c:v>
                </c:pt>
                <c:pt idx="550">
                  <c:v>83.598420319584704</c:v>
                </c:pt>
                <c:pt idx="551">
                  <c:v>83.404127314820855</c:v>
                </c:pt>
                <c:pt idx="552">
                  <c:v>82.617703247919536</c:v>
                </c:pt>
                <c:pt idx="553">
                  <c:v>85.340889330562163</c:v>
                </c:pt>
                <c:pt idx="554">
                  <c:v>84.218307525259874</c:v>
                </c:pt>
                <c:pt idx="555">
                  <c:v>82.685551598789459</c:v>
                </c:pt>
                <c:pt idx="556">
                  <c:v>84.813522603345973</c:v>
                </c:pt>
                <c:pt idx="557">
                  <c:v>81.297744421904767</c:v>
                </c:pt>
                <c:pt idx="558">
                  <c:v>83.311606836361875</c:v>
                </c:pt>
                <c:pt idx="559">
                  <c:v>82.522098753511912</c:v>
                </c:pt>
                <c:pt idx="560">
                  <c:v>85.744895419833014</c:v>
                </c:pt>
                <c:pt idx="561">
                  <c:v>84.798102523602807</c:v>
                </c:pt>
                <c:pt idx="562">
                  <c:v>86.744116587189993</c:v>
                </c:pt>
                <c:pt idx="563">
                  <c:v>86.044044966850379</c:v>
                </c:pt>
                <c:pt idx="564">
                  <c:v>83.178994150570674</c:v>
                </c:pt>
                <c:pt idx="565">
                  <c:v>79.746484399742556</c:v>
                </c:pt>
                <c:pt idx="566">
                  <c:v>78.694834961258834</c:v>
                </c:pt>
                <c:pt idx="567">
                  <c:v>77.356372039552284</c:v>
                </c:pt>
                <c:pt idx="568">
                  <c:v>79.225285704423641</c:v>
                </c:pt>
                <c:pt idx="569">
                  <c:v>76.280050473479491</c:v>
                </c:pt>
                <c:pt idx="570">
                  <c:v>76.061085341126571</c:v>
                </c:pt>
                <c:pt idx="571">
                  <c:v>76.903021695103277</c:v>
                </c:pt>
                <c:pt idx="572">
                  <c:v>80.082642138143527</c:v>
                </c:pt>
                <c:pt idx="573">
                  <c:v>76.239958266147255</c:v>
                </c:pt>
                <c:pt idx="574">
                  <c:v>74.620849893115121</c:v>
                </c:pt>
                <c:pt idx="575">
                  <c:v>71.734210965194976</c:v>
                </c:pt>
                <c:pt idx="576">
                  <c:v>73.242294764076348</c:v>
                </c:pt>
                <c:pt idx="577">
                  <c:v>76.098093532510163</c:v>
                </c:pt>
                <c:pt idx="578">
                  <c:v>76.098093532510163</c:v>
                </c:pt>
                <c:pt idx="579">
                  <c:v>79.185193497091419</c:v>
                </c:pt>
                <c:pt idx="580">
                  <c:v>80.455808067928061</c:v>
                </c:pt>
                <c:pt idx="581">
                  <c:v>80.65935312053783</c:v>
                </c:pt>
                <c:pt idx="582">
                  <c:v>79.82050078250974</c:v>
                </c:pt>
                <c:pt idx="583">
                  <c:v>78.617734562543006</c:v>
                </c:pt>
                <c:pt idx="584">
                  <c:v>79.049496795351587</c:v>
                </c:pt>
                <c:pt idx="585">
                  <c:v>76.474343478243327</c:v>
                </c:pt>
                <c:pt idx="586">
                  <c:v>78.059527675840513</c:v>
                </c:pt>
                <c:pt idx="587">
                  <c:v>83.996258376958338</c:v>
                </c:pt>
                <c:pt idx="588">
                  <c:v>85.353225394356684</c:v>
                </c:pt>
                <c:pt idx="589">
                  <c:v>85.448829888764294</c:v>
                </c:pt>
                <c:pt idx="590">
                  <c:v>85.636954861630883</c:v>
                </c:pt>
                <c:pt idx="591">
                  <c:v>82.960029018217767</c:v>
                </c:pt>
                <c:pt idx="592">
                  <c:v>80.751873598996795</c:v>
                </c:pt>
                <c:pt idx="593">
                  <c:v>79.934609372609145</c:v>
                </c:pt>
                <c:pt idx="594">
                  <c:v>82.081084472857455</c:v>
                </c:pt>
                <c:pt idx="595">
                  <c:v>80.196750728242932</c:v>
                </c:pt>
                <c:pt idx="596">
                  <c:v>81.726422638764703</c:v>
                </c:pt>
                <c:pt idx="597">
                  <c:v>84.252231700694836</c:v>
                </c:pt>
                <c:pt idx="598">
                  <c:v>87.030930070412822</c:v>
                </c:pt>
                <c:pt idx="599">
                  <c:v>87.191298899741739</c:v>
                </c:pt>
                <c:pt idx="600">
                  <c:v>88.668542539136752</c:v>
                </c:pt>
                <c:pt idx="601">
                  <c:v>86.38328672119998</c:v>
                </c:pt>
                <c:pt idx="602">
                  <c:v>86.386370737148624</c:v>
                </c:pt>
                <c:pt idx="603">
                  <c:v>85.707887228449437</c:v>
                </c:pt>
                <c:pt idx="604">
                  <c:v>89.751032137106804</c:v>
                </c:pt>
                <c:pt idx="605">
                  <c:v>96.258305788721671</c:v>
                </c:pt>
                <c:pt idx="606">
                  <c:v>96.258305788721671</c:v>
                </c:pt>
                <c:pt idx="607">
                  <c:v>96.723992196965185</c:v>
                </c:pt>
                <c:pt idx="608">
                  <c:v>93.788009013866926</c:v>
                </c:pt>
                <c:pt idx="609">
                  <c:v>96.75483235645153</c:v>
                </c:pt>
                <c:pt idx="610">
                  <c:v>96.75483235645153</c:v>
                </c:pt>
                <c:pt idx="611">
                  <c:v>96.75483235645153</c:v>
                </c:pt>
                <c:pt idx="612">
                  <c:v>98.404780888969967</c:v>
                </c:pt>
                <c:pt idx="613">
                  <c:v>95.259084621364693</c:v>
                </c:pt>
                <c:pt idx="614">
                  <c:v>92.856636197379856</c:v>
                </c:pt>
                <c:pt idx="615">
                  <c:v>91.943767476584611</c:v>
                </c:pt>
                <c:pt idx="616">
                  <c:v>92.859720213328515</c:v>
                </c:pt>
                <c:pt idx="617">
                  <c:v>92.909064468506614</c:v>
                </c:pt>
                <c:pt idx="618">
                  <c:v>95.012363345474071</c:v>
                </c:pt>
                <c:pt idx="619">
                  <c:v>95.527394008895726</c:v>
                </c:pt>
                <c:pt idx="620">
                  <c:v>95.320764940337327</c:v>
                </c:pt>
                <c:pt idx="621">
                  <c:v>93.794177045764187</c:v>
                </c:pt>
                <c:pt idx="622">
                  <c:v>90.330827135449738</c:v>
                </c:pt>
                <c:pt idx="623">
                  <c:v>91.490417132135633</c:v>
                </c:pt>
                <c:pt idx="624">
                  <c:v>90.941462293279002</c:v>
                </c:pt>
                <c:pt idx="625">
                  <c:v>88.375561024016662</c:v>
                </c:pt>
                <c:pt idx="626">
                  <c:v>91.379392557984843</c:v>
                </c:pt>
                <c:pt idx="627">
                  <c:v>89.954577189716574</c:v>
                </c:pt>
                <c:pt idx="628">
                  <c:v>92.119556385656665</c:v>
                </c:pt>
                <c:pt idx="629">
                  <c:v>95.943736161961141</c:v>
                </c:pt>
                <c:pt idx="630">
                  <c:v>99.51502663047772</c:v>
                </c:pt>
                <c:pt idx="631">
                  <c:v>98.188899772565691</c:v>
                </c:pt>
                <c:pt idx="632">
                  <c:v>100.09173761287202</c:v>
                </c:pt>
                <c:pt idx="633">
                  <c:v>98.18273174066843</c:v>
                </c:pt>
                <c:pt idx="634">
                  <c:v>98.432537032507668</c:v>
                </c:pt>
                <c:pt idx="635">
                  <c:v>95.50888991320393</c:v>
                </c:pt>
                <c:pt idx="636">
                  <c:v>94.747137973891682</c:v>
                </c:pt>
                <c:pt idx="637">
                  <c:v>93.985386034579406</c:v>
                </c:pt>
                <c:pt idx="638">
                  <c:v>92.350857581804107</c:v>
                </c:pt>
                <c:pt idx="639">
                  <c:v>93.195877951729457</c:v>
                </c:pt>
                <c:pt idx="640">
                  <c:v>95.400949355001785</c:v>
                </c:pt>
                <c:pt idx="641">
                  <c:v>95.826543555913105</c:v>
                </c:pt>
                <c:pt idx="642">
                  <c:v>96.045508688266011</c:v>
                </c:pt>
                <c:pt idx="643">
                  <c:v>92.53589853872208</c:v>
                </c:pt>
                <c:pt idx="644">
                  <c:v>90.975386468713964</c:v>
                </c:pt>
                <c:pt idx="645">
                  <c:v>89.46730266983262</c:v>
                </c:pt>
                <c:pt idx="646">
                  <c:v>89.655427642699195</c:v>
                </c:pt>
                <c:pt idx="647">
                  <c:v>88.347804880478975</c:v>
                </c:pt>
                <c:pt idx="648">
                  <c:v>88.424905279194789</c:v>
                </c:pt>
                <c:pt idx="649">
                  <c:v>86.185909700487485</c:v>
                </c:pt>
                <c:pt idx="650">
                  <c:v>85.889844169418765</c:v>
                </c:pt>
                <c:pt idx="651">
                  <c:v>85.263788931846335</c:v>
                </c:pt>
                <c:pt idx="652">
                  <c:v>83.524403936817521</c:v>
                </c:pt>
                <c:pt idx="653">
                  <c:v>84.711750077041089</c:v>
                </c:pt>
                <c:pt idx="654">
                  <c:v>84.205971461465339</c:v>
                </c:pt>
                <c:pt idx="655">
                  <c:v>86.870561241083934</c:v>
                </c:pt>
                <c:pt idx="656">
                  <c:v>84.079526807571398</c:v>
                </c:pt>
                <c:pt idx="657">
                  <c:v>85.495090127993791</c:v>
                </c:pt>
                <c:pt idx="658">
                  <c:v>87.61997711660166</c:v>
                </c:pt>
                <c:pt idx="659">
                  <c:v>87.576800893320822</c:v>
                </c:pt>
                <c:pt idx="660">
                  <c:v>86.889065336775744</c:v>
                </c:pt>
                <c:pt idx="661">
                  <c:v>83.471975665690792</c:v>
                </c:pt>
                <c:pt idx="662">
                  <c:v>83.875981754961657</c:v>
                </c:pt>
                <c:pt idx="663">
                  <c:v>86.028624887107213</c:v>
                </c:pt>
                <c:pt idx="664">
                  <c:v>85.66162698921994</c:v>
                </c:pt>
                <c:pt idx="665">
                  <c:v>85.66162698921994</c:v>
                </c:pt>
                <c:pt idx="666">
                  <c:v>88.298460625300848</c:v>
                </c:pt>
                <c:pt idx="667">
                  <c:v>90.512784076419067</c:v>
                </c:pt>
                <c:pt idx="668">
                  <c:v>92.00853181150589</c:v>
                </c:pt>
                <c:pt idx="669">
                  <c:v>87.573716877372163</c:v>
                </c:pt>
                <c:pt idx="670">
                  <c:v>87.641565228242087</c:v>
                </c:pt>
                <c:pt idx="671">
                  <c:v>86.09647323797715</c:v>
                </c:pt>
                <c:pt idx="672">
                  <c:v>87.9252946955163</c:v>
                </c:pt>
                <c:pt idx="673">
                  <c:v>87.570632861423533</c:v>
                </c:pt>
                <c:pt idx="674">
                  <c:v>83.943830105831566</c:v>
                </c:pt>
                <c:pt idx="675">
                  <c:v>80.939998571863384</c:v>
                </c:pt>
                <c:pt idx="676">
                  <c:v>81.837447212915478</c:v>
                </c:pt>
                <c:pt idx="677">
                  <c:v>82.531350801357831</c:v>
                </c:pt>
                <c:pt idx="678">
                  <c:v>79.496679107903319</c:v>
                </c:pt>
                <c:pt idx="679">
                  <c:v>78.324753047422917</c:v>
                </c:pt>
                <c:pt idx="680">
                  <c:v>79.795828654920683</c:v>
                </c:pt>
                <c:pt idx="681">
                  <c:v>80.014793787273604</c:v>
                </c:pt>
                <c:pt idx="682">
                  <c:v>77.205255258069272</c:v>
                </c:pt>
                <c:pt idx="683">
                  <c:v>75.444282151400031</c:v>
                </c:pt>
                <c:pt idx="684">
                  <c:v>76.202950074763663</c:v>
                </c:pt>
                <c:pt idx="685">
                  <c:v>77.997847356867851</c:v>
                </c:pt>
                <c:pt idx="686">
                  <c:v>76.276966457530847</c:v>
                </c:pt>
                <c:pt idx="687">
                  <c:v>75.848288240670911</c:v>
                </c:pt>
                <c:pt idx="688">
                  <c:v>75.031024014283261</c:v>
                </c:pt>
                <c:pt idx="689">
                  <c:v>73.600040614117717</c:v>
                </c:pt>
                <c:pt idx="690">
                  <c:v>76.199866058815033</c:v>
                </c:pt>
                <c:pt idx="691">
                  <c:v>75.271577258276608</c:v>
                </c:pt>
                <c:pt idx="692">
                  <c:v>74.642438004755547</c:v>
                </c:pt>
                <c:pt idx="693">
                  <c:v>74.068811038309875</c:v>
                </c:pt>
                <c:pt idx="694">
                  <c:v>76.884517599411481</c:v>
                </c:pt>
                <c:pt idx="695">
                  <c:v>75.11429244489635</c:v>
                </c:pt>
                <c:pt idx="696">
                  <c:v>73.803585666727471</c:v>
                </c:pt>
                <c:pt idx="697">
                  <c:v>74.130491357282537</c:v>
                </c:pt>
                <c:pt idx="698">
                  <c:v>71.749631044938141</c:v>
                </c:pt>
                <c:pt idx="699">
                  <c:v>68.637858952767829</c:v>
                </c:pt>
                <c:pt idx="700">
                  <c:v>76.526771749370099</c:v>
                </c:pt>
                <c:pt idx="701">
                  <c:v>75.274661274225252</c:v>
                </c:pt>
                <c:pt idx="702">
                  <c:v>77.303943768425512</c:v>
                </c:pt>
                <c:pt idx="703">
                  <c:v>73.492100055915586</c:v>
                </c:pt>
                <c:pt idx="704">
                  <c:v>76.603872148085912</c:v>
                </c:pt>
                <c:pt idx="705">
                  <c:v>76.603872148085912</c:v>
                </c:pt>
                <c:pt idx="706">
                  <c:v>70.599293096098165</c:v>
                </c:pt>
                <c:pt idx="707">
                  <c:v>70.318647644772597</c:v>
                </c:pt>
                <c:pt idx="708">
                  <c:v>68.847572037274844</c:v>
                </c:pt>
                <c:pt idx="709">
                  <c:v>75.678667363496118</c:v>
                </c:pt>
                <c:pt idx="710">
                  <c:v>77.529076932675693</c:v>
                </c:pt>
                <c:pt idx="711">
                  <c:v>77.529076932675693</c:v>
                </c:pt>
                <c:pt idx="712">
                  <c:v>78.259988712501624</c:v>
                </c:pt>
                <c:pt idx="713">
                  <c:v>78.432693605625062</c:v>
                </c:pt>
                <c:pt idx="714">
                  <c:v>79.061832859146122</c:v>
                </c:pt>
                <c:pt idx="715">
                  <c:v>78.340173127166082</c:v>
                </c:pt>
                <c:pt idx="716">
                  <c:v>74.762714626752228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F5-454C-8900-2B88F4E362C8}"/>
            </c:ext>
          </c:extLst>
        </c:ser>
        <c:ser>
          <c:idx val="4"/>
          <c:order val="4"/>
          <c:tx>
            <c:strRef>
              <c:f>'График 1.1.11'!$G$4</c:f>
              <c:strCache>
                <c:ptCount val="1"/>
                <c:pt idx="0">
                  <c:v>Dow Jones IND.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'График 1.1.11'!$B$5:$B$721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'График 1.1.11'!$G$5:$G$721</c:f>
              <c:numCache>
                <c:formatCode>0.00</c:formatCode>
                <c:ptCount val="717"/>
                <c:pt idx="0">
                  <c:v>101.60116071400354</c:v>
                </c:pt>
                <c:pt idx="1">
                  <c:v>102.83269855289845</c:v>
                </c:pt>
                <c:pt idx="2">
                  <c:v>103.1430714945151</c:v>
                </c:pt>
                <c:pt idx="3">
                  <c:v>103.16203135655644</c:v>
                </c:pt>
                <c:pt idx="4">
                  <c:v>103.89350283411115</c:v>
                </c:pt>
                <c:pt idx="5">
                  <c:v>104.39205240648803</c:v>
                </c:pt>
                <c:pt idx="6">
                  <c:v>104.38901882856142</c:v>
                </c:pt>
                <c:pt idx="7">
                  <c:v>104.6910494308799</c:v>
                </c:pt>
                <c:pt idx="8">
                  <c:v>103.92241662372419</c:v>
                </c:pt>
                <c:pt idx="9">
                  <c:v>103.89881159548273</c:v>
                </c:pt>
                <c:pt idx="10">
                  <c:v>103.89881159548273</c:v>
                </c:pt>
                <c:pt idx="11">
                  <c:v>103.29636197911928</c:v>
                </c:pt>
                <c:pt idx="12">
                  <c:v>102.90332403900244</c:v>
                </c:pt>
                <c:pt idx="13">
                  <c:v>103.14838025588666</c:v>
                </c:pt>
                <c:pt idx="14">
                  <c:v>101.1261213705579</c:v>
                </c:pt>
                <c:pt idx="15">
                  <c:v>101.32880229577977</c:v>
                </c:pt>
                <c:pt idx="16">
                  <c:v>101.55110667821441</c:v>
                </c:pt>
                <c:pt idx="17">
                  <c:v>101.52759644928315</c:v>
                </c:pt>
                <c:pt idx="18">
                  <c:v>102.47302996997432</c:v>
                </c:pt>
                <c:pt idx="19">
                  <c:v>103.39959842793436</c:v>
                </c:pt>
                <c:pt idx="20">
                  <c:v>103.3304897307937</c:v>
                </c:pt>
                <c:pt idx="21">
                  <c:v>102.99850254644993</c:v>
                </c:pt>
                <c:pt idx="22">
                  <c:v>103.84269040384038</c:v>
                </c:pt>
                <c:pt idx="23">
                  <c:v>102.87602183766289</c:v>
                </c:pt>
                <c:pt idx="24">
                  <c:v>102.32277306329675</c:v>
                </c:pt>
                <c:pt idx="25">
                  <c:v>102.36685474254286</c:v>
                </c:pt>
                <c:pt idx="26">
                  <c:v>101.90698328873027</c:v>
                </c:pt>
                <c:pt idx="27">
                  <c:v>102.93896857964013</c:v>
                </c:pt>
                <c:pt idx="28">
                  <c:v>103.17340727378124</c:v>
                </c:pt>
                <c:pt idx="29">
                  <c:v>103.51184081121907</c:v>
                </c:pt>
                <c:pt idx="30">
                  <c:v>103.25844225503661</c:v>
                </c:pt>
                <c:pt idx="31">
                  <c:v>104.54837646901885</c:v>
                </c:pt>
                <c:pt idx="32">
                  <c:v>104.83827275963084</c:v>
                </c:pt>
                <c:pt idx="33">
                  <c:v>105.42327930291626</c:v>
                </c:pt>
                <c:pt idx="34">
                  <c:v>105.37246687264548</c:v>
                </c:pt>
                <c:pt idx="35">
                  <c:v>105.37246687264548</c:v>
                </c:pt>
                <c:pt idx="36">
                  <c:v>104.93392526362939</c:v>
                </c:pt>
                <c:pt idx="37">
                  <c:v>105.57960336544706</c:v>
                </c:pt>
                <c:pt idx="38">
                  <c:v>104.93544205259269</c:v>
                </c:pt>
                <c:pt idx="39">
                  <c:v>104.86557496097039</c:v>
                </c:pt>
                <c:pt idx="40">
                  <c:v>105.20400849840821</c:v>
                </c:pt>
                <c:pt idx="41">
                  <c:v>104.21676848191591</c:v>
                </c:pt>
                <c:pt idx="42">
                  <c:v>104.78670193487845</c:v>
                </c:pt>
                <c:pt idx="43">
                  <c:v>104.52107426767934</c:v>
                </c:pt>
                <c:pt idx="44">
                  <c:v>104.4839129380783</c:v>
                </c:pt>
                <c:pt idx="45">
                  <c:v>103.88667728377625</c:v>
                </c:pt>
                <c:pt idx="46">
                  <c:v>104.09618375933303</c:v>
                </c:pt>
                <c:pt idx="47">
                  <c:v>104.33365603140072</c:v>
                </c:pt>
                <c:pt idx="48">
                  <c:v>104.01645753944922</c:v>
                </c:pt>
                <c:pt idx="49">
                  <c:v>105.00293916145986</c:v>
                </c:pt>
                <c:pt idx="50">
                  <c:v>104.99990558353325</c:v>
                </c:pt>
                <c:pt idx="51">
                  <c:v>105.71393398800993</c:v>
                </c:pt>
                <c:pt idx="52">
                  <c:v>106.26784635754751</c:v>
                </c:pt>
                <c:pt idx="53">
                  <c:v>106.67993895901593</c:v>
                </c:pt>
                <c:pt idx="54">
                  <c:v>106.93030393727176</c:v>
                </c:pt>
                <c:pt idx="55">
                  <c:v>106.88176669044596</c:v>
                </c:pt>
                <c:pt idx="56">
                  <c:v>106.51148058477867</c:v>
                </c:pt>
                <c:pt idx="57">
                  <c:v>107.28845573123257</c:v>
                </c:pt>
                <c:pt idx="58">
                  <c:v>106.84157178291831</c:v>
                </c:pt>
                <c:pt idx="59">
                  <c:v>106.93333751519836</c:v>
                </c:pt>
                <c:pt idx="60">
                  <c:v>106.65026677492125</c:v>
                </c:pt>
                <c:pt idx="61">
                  <c:v>105.74426976727607</c:v>
                </c:pt>
                <c:pt idx="62">
                  <c:v>106.32406234850006</c:v>
                </c:pt>
                <c:pt idx="63">
                  <c:v>105.7078668321567</c:v>
                </c:pt>
                <c:pt idx="64">
                  <c:v>105.31558728652146</c:v>
                </c:pt>
                <c:pt idx="65">
                  <c:v>105.65326242947765</c:v>
                </c:pt>
                <c:pt idx="66">
                  <c:v>106.21172516590516</c:v>
                </c:pt>
                <c:pt idx="67">
                  <c:v>106.55015870334299</c:v>
                </c:pt>
                <c:pt idx="68">
                  <c:v>106.33164629331662</c:v>
                </c:pt>
                <c:pt idx="69">
                  <c:v>105.41721214706303</c:v>
                </c:pt>
                <c:pt idx="70">
                  <c:v>105.61903987849304</c:v>
                </c:pt>
                <c:pt idx="71">
                  <c:v>105.12892744472451</c:v>
                </c:pt>
                <c:pt idx="72">
                  <c:v>105.51134786209823</c:v>
                </c:pt>
                <c:pt idx="73">
                  <c:v>105.58415373233699</c:v>
                </c:pt>
                <c:pt idx="74">
                  <c:v>105.58415373233699</c:v>
                </c:pt>
                <c:pt idx="75">
                  <c:v>104.97867053804694</c:v>
                </c:pt>
                <c:pt idx="76">
                  <c:v>106.8271622877669</c:v>
                </c:pt>
                <c:pt idx="77">
                  <c:v>106.92196159797358</c:v>
                </c:pt>
                <c:pt idx="78">
                  <c:v>107.52981477501878</c:v>
                </c:pt>
                <c:pt idx="79">
                  <c:v>107.57304326047301</c:v>
                </c:pt>
                <c:pt idx="80">
                  <c:v>107.46753162821298</c:v>
                </c:pt>
                <c:pt idx="81">
                  <c:v>106.96443168894616</c:v>
                </c:pt>
                <c:pt idx="82">
                  <c:v>107.63978197485851</c:v>
                </c:pt>
                <c:pt idx="83">
                  <c:v>107.90540964205762</c:v>
                </c:pt>
                <c:pt idx="84">
                  <c:v>107.75970310226994</c:v>
                </c:pt>
                <c:pt idx="85">
                  <c:v>107.53360674742704</c:v>
                </c:pt>
                <c:pt idx="86">
                  <c:v>108.22715850089908</c:v>
                </c:pt>
                <c:pt idx="87">
                  <c:v>108.07386801629488</c:v>
                </c:pt>
                <c:pt idx="88">
                  <c:v>108.43960375507223</c:v>
                </c:pt>
                <c:pt idx="89">
                  <c:v>109.75617657522253</c:v>
                </c:pt>
                <c:pt idx="90">
                  <c:v>109.82064010616305</c:v>
                </c:pt>
                <c:pt idx="91">
                  <c:v>110.34421669643453</c:v>
                </c:pt>
                <c:pt idx="92">
                  <c:v>110.37151889777404</c:v>
                </c:pt>
                <c:pt idx="93">
                  <c:v>109.02612708732092</c:v>
                </c:pt>
                <c:pt idx="94">
                  <c:v>107.89100014690621</c:v>
                </c:pt>
                <c:pt idx="95">
                  <c:v>108.3439512510737</c:v>
                </c:pt>
                <c:pt idx="96">
                  <c:v>108.25976946361016</c:v>
                </c:pt>
                <c:pt idx="97">
                  <c:v>106.22840984450154</c:v>
                </c:pt>
                <c:pt idx="98">
                  <c:v>105.49542157798354</c:v>
                </c:pt>
                <c:pt idx="99">
                  <c:v>105.64492009017945</c:v>
                </c:pt>
                <c:pt idx="100">
                  <c:v>105.46736098216236</c:v>
                </c:pt>
                <c:pt idx="101">
                  <c:v>105.21159244322476</c:v>
                </c:pt>
                <c:pt idx="102">
                  <c:v>105.3914267346868</c:v>
                </c:pt>
                <c:pt idx="103">
                  <c:v>106.27998066925397</c:v>
                </c:pt>
                <c:pt idx="104">
                  <c:v>106.92044480901026</c:v>
                </c:pt>
                <c:pt idx="105">
                  <c:v>106.92044480901026</c:v>
                </c:pt>
                <c:pt idx="106">
                  <c:v>105.17443111362373</c:v>
                </c:pt>
                <c:pt idx="107">
                  <c:v>105.87480841743064</c:v>
                </c:pt>
                <c:pt idx="108">
                  <c:v>106.74667767340142</c:v>
                </c:pt>
                <c:pt idx="109">
                  <c:v>106.62903172943494</c:v>
                </c:pt>
                <c:pt idx="110">
                  <c:v>104.741103466669</c:v>
                </c:pt>
                <c:pt idx="111">
                  <c:v>104.29952827972633</c:v>
                </c:pt>
                <c:pt idx="112">
                  <c:v>103.62417799381399</c:v>
                </c:pt>
                <c:pt idx="113">
                  <c:v>103.69925904749766</c:v>
                </c:pt>
                <c:pt idx="114">
                  <c:v>103.25465028262838</c:v>
                </c:pt>
                <c:pt idx="115">
                  <c:v>102.31291393503525</c:v>
                </c:pt>
                <c:pt idx="116">
                  <c:v>101.49346869760876</c:v>
                </c:pt>
                <c:pt idx="117">
                  <c:v>102.54365545607831</c:v>
                </c:pt>
                <c:pt idx="118">
                  <c:v>104.42324137954604</c:v>
                </c:pt>
                <c:pt idx="119">
                  <c:v>104.41717422369281</c:v>
                </c:pt>
                <c:pt idx="120">
                  <c:v>103.73044802055567</c:v>
                </c:pt>
                <c:pt idx="121">
                  <c:v>104.04072616286211</c:v>
                </c:pt>
                <c:pt idx="122">
                  <c:v>105.03251654624432</c:v>
                </c:pt>
                <c:pt idx="123">
                  <c:v>104.46040270914708</c:v>
                </c:pt>
                <c:pt idx="124">
                  <c:v>104.17581517990662</c:v>
                </c:pt>
                <c:pt idx="125">
                  <c:v>104.70849250395793</c:v>
                </c:pt>
                <c:pt idx="126">
                  <c:v>103.56578161872667</c:v>
                </c:pt>
                <c:pt idx="127">
                  <c:v>104.02859185115565</c:v>
                </c:pt>
                <c:pt idx="128">
                  <c:v>106.08801206608544</c:v>
                </c:pt>
                <c:pt idx="129">
                  <c:v>105.70331646526677</c:v>
                </c:pt>
                <c:pt idx="130">
                  <c:v>106.44085509867469</c:v>
                </c:pt>
                <c:pt idx="131">
                  <c:v>106.44085509867469</c:v>
                </c:pt>
                <c:pt idx="132">
                  <c:v>105.71848435489983</c:v>
                </c:pt>
                <c:pt idx="133">
                  <c:v>106.41506968629848</c:v>
                </c:pt>
                <c:pt idx="134">
                  <c:v>105.13878657298604</c:v>
                </c:pt>
                <c:pt idx="135">
                  <c:v>105.2608880845322</c:v>
                </c:pt>
                <c:pt idx="136">
                  <c:v>105.55685153099745</c:v>
                </c:pt>
                <c:pt idx="137">
                  <c:v>104.4041867181945</c:v>
                </c:pt>
                <c:pt idx="138">
                  <c:v>102.82208103015532</c:v>
                </c:pt>
                <c:pt idx="139">
                  <c:v>101.80829720680514</c:v>
                </c:pt>
                <c:pt idx="140">
                  <c:v>101.88423145428067</c:v>
                </c:pt>
                <c:pt idx="141">
                  <c:v>102.3759554763227</c:v>
                </c:pt>
                <c:pt idx="142">
                  <c:v>104.38750203959812</c:v>
                </c:pt>
                <c:pt idx="143">
                  <c:v>103.59763418695611</c:v>
                </c:pt>
                <c:pt idx="144">
                  <c:v>103.03149270640183</c:v>
                </c:pt>
                <c:pt idx="145">
                  <c:v>104.76319170594716</c:v>
                </c:pt>
                <c:pt idx="146">
                  <c:v>105.26240487349551</c:v>
                </c:pt>
                <c:pt idx="147">
                  <c:v>105.25102895627072</c:v>
                </c:pt>
                <c:pt idx="148">
                  <c:v>105.23131069974774</c:v>
                </c:pt>
                <c:pt idx="149">
                  <c:v>106.36198207258273</c:v>
                </c:pt>
                <c:pt idx="150">
                  <c:v>106.03947481925964</c:v>
                </c:pt>
                <c:pt idx="151">
                  <c:v>105.47115295457061</c:v>
                </c:pt>
                <c:pt idx="152">
                  <c:v>106.17456383630415</c:v>
                </c:pt>
                <c:pt idx="153">
                  <c:v>106.57897769364581</c:v>
                </c:pt>
                <c:pt idx="154">
                  <c:v>106.55774264815953</c:v>
                </c:pt>
                <c:pt idx="155">
                  <c:v>106.35894849465612</c:v>
                </c:pt>
                <c:pt idx="156">
                  <c:v>105.92486245321977</c:v>
                </c:pt>
                <c:pt idx="157">
                  <c:v>105.00142237249655</c:v>
                </c:pt>
                <c:pt idx="158">
                  <c:v>105.45826024838252</c:v>
                </c:pt>
                <c:pt idx="159">
                  <c:v>105.11375955509146</c:v>
                </c:pt>
                <c:pt idx="160">
                  <c:v>105.20704207633483</c:v>
                </c:pt>
                <c:pt idx="161">
                  <c:v>106.462090144161</c:v>
                </c:pt>
                <c:pt idx="162">
                  <c:v>107.38031626282284</c:v>
                </c:pt>
                <c:pt idx="163">
                  <c:v>107.45463892202487</c:v>
                </c:pt>
                <c:pt idx="164">
                  <c:v>107.89555051379611</c:v>
                </c:pt>
                <c:pt idx="165">
                  <c:v>107.55029142602339</c:v>
                </c:pt>
                <c:pt idx="166">
                  <c:v>107.50090098540572</c:v>
                </c:pt>
                <c:pt idx="167">
                  <c:v>107.10331267839894</c:v>
                </c:pt>
                <c:pt idx="168">
                  <c:v>107.1655010258945</c:v>
                </c:pt>
                <c:pt idx="169">
                  <c:v>106.97201563376268</c:v>
                </c:pt>
                <c:pt idx="170">
                  <c:v>107.61627174592725</c:v>
                </c:pt>
                <c:pt idx="171">
                  <c:v>107.78624690912784</c:v>
                </c:pt>
                <c:pt idx="172">
                  <c:v>107.90920161446589</c:v>
                </c:pt>
                <c:pt idx="173">
                  <c:v>107.89251693586949</c:v>
                </c:pt>
                <c:pt idx="174">
                  <c:v>108.6793512105849</c:v>
                </c:pt>
                <c:pt idx="175">
                  <c:v>108.6793512105849</c:v>
                </c:pt>
                <c:pt idx="176">
                  <c:v>108.72798325672093</c:v>
                </c:pt>
                <c:pt idx="177">
                  <c:v>108.12998920793724</c:v>
                </c:pt>
                <c:pt idx="178">
                  <c:v>107.42126956483213</c:v>
                </c:pt>
                <c:pt idx="179">
                  <c:v>107.99641697985602</c:v>
                </c:pt>
                <c:pt idx="180">
                  <c:v>108.04125705358378</c:v>
                </c:pt>
                <c:pt idx="181">
                  <c:v>109.00110006942636</c:v>
                </c:pt>
                <c:pt idx="182">
                  <c:v>109.42987734949115</c:v>
                </c:pt>
                <c:pt idx="183">
                  <c:v>109.2788620483319</c:v>
                </c:pt>
                <c:pt idx="184">
                  <c:v>109.5953021458018</c:v>
                </c:pt>
                <c:pt idx="185">
                  <c:v>109.54060294381253</c:v>
                </c:pt>
                <c:pt idx="186">
                  <c:v>109.40703071573135</c:v>
                </c:pt>
                <c:pt idx="187">
                  <c:v>110.09224012990519</c:v>
                </c:pt>
                <c:pt idx="188">
                  <c:v>109.3342248454926</c:v>
                </c:pt>
                <c:pt idx="189">
                  <c:v>109.09599417894324</c:v>
                </c:pt>
                <c:pt idx="190">
                  <c:v>109.73788030835263</c:v>
                </c:pt>
                <c:pt idx="191">
                  <c:v>110.62501225326669</c:v>
                </c:pt>
                <c:pt idx="192">
                  <c:v>110.81318888402694</c:v>
                </c:pt>
                <c:pt idx="193">
                  <c:v>111.09009766914065</c:v>
                </c:pt>
                <c:pt idx="194">
                  <c:v>110.71677798554676</c:v>
                </c:pt>
                <c:pt idx="195">
                  <c:v>110.63411298704654</c:v>
                </c:pt>
                <c:pt idx="196">
                  <c:v>111.17437425591436</c:v>
                </c:pt>
                <c:pt idx="197">
                  <c:v>112.34296535283205</c:v>
                </c:pt>
                <c:pt idx="198">
                  <c:v>112.4954026436444</c:v>
                </c:pt>
                <c:pt idx="199">
                  <c:v>112.33917338042379</c:v>
                </c:pt>
                <c:pt idx="200">
                  <c:v>112.41112605687064</c:v>
                </c:pt>
                <c:pt idx="201">
                  <c:v>112.4999530105343</c:v>
                </c:pt>
                <c:pt idx="202">
                  <c:v>112.35737484798345</c:v>
                </c:pt>
                <c:pt idx="203">
                  <c:v>113.26337185562866</c:v>
                </c:pt>
                <c:pt idx="204">
                  <c:v>113.38480977200341</c:v>
                </c:pt>
                <c:pt idx="205">
                  <c:v>113.57526158620861</c:v>
                </c:pt>
                <c:pt idx="206">
                  <c:v>113.28536529559661</c:v>
                </c:pt>
                <c:pt idx="207">
                  <c:v>113.68977915293827</c:v>
                </c:pt>
                <c:pt idx="208">
                  <c:v>113.87037183888199</c:v>
                </c:pt>
                <c:pt idx="209">
                  <c:v>113.78163968452854</c:v>
                </c:pt>
                <c:pt idx="210">
                  <c:v>114.86747098363578</c:v>
                </c:pt>
                <c:pt idx="211">
                  <c:v>114.97146582693252</c:v>
                </c:pt>
                <c:pt idx="212">
                  <c:v>115.03592935787306</c:v>
                </c:pt>
                <c:pt idx="213">
                  <c:v>115.310657758852</c:v>
                </c:pt>
                <c:pt idx="214">
                  <c:v>114.61483082193502</c:v>
                </c:pt>
                <c:pt idx="215">
                  <c:v>114.57918628129731</c:v>
                </c:pt>
                <c:pt idx="216">
                  <c:v>114.52448707930805</c:v>
                </c:pt>
                <c:pt idx="217">
                  <c:v>114.05323970827068</c:v>
                </c:pt>
                <c:pt idx="218">
                  <c:v>113.93493016913274</c:v>
                </c:pt>
                <c:pt idx="219">
                  <c:v>113.62683241096106</c:v>
                </c:pt>
                <c:pt idx="220">
                  <c:v>114.759778967241</c:v>
                </c:pt>
                <c:pt idx="221">
                  <c:v>115.2453410341196</c:v>
                </c:pt>
                <c:pt idx="222">
                  <c:v>115.43275927039819</c:v>
                </c:pt>
                <c:pt idx="223">
                  <c:v>114.73844912244451</c:v>
                </c:pt>
                <c:pt idx="224">
                  <c:v>114.78708116858054</c:v>
                </c:pt>
                <c:pt idx="225">
                  <c:v>115.00938555101519</c:v>
                </c:pt>
                <c:pt idx="226">
                  <c:v>115.82589200982527</c:v>
                </c:pt>
                <c:pt idx="227">
                  <c:v>116.14536568522176</c:v>
                </c:pt>
                <c:pt idx="228">
                  <c:v>116.65832475275009</c:v>
                </c:pt>
                <c:pt idx="229">
                  <c:v>117.00661741844939</c:v>
                </c:pt>
                <c:pt idx="230">
                  <c:v>116.75994961329165</c:v>
                </c:pt>
                <c:pt idx="231">
                  <c:v>116.80782326494601</c:v>
                </c:pt>
                <c:pt idx="232">
                  <c:v>116.85863569521679</c:v>
                </c:pt>
                <c:pt idx="233">
                  <c:v>116.85863569521679</c:v>
                </c:pt>
                <c:pt idx="234">
                  <c:v>116.41516452206997</c:v>
                </c:pt>
                <c:pt idx="235">
                  <c:v>114.91297465253498</c:v>
                </c:pt>
                <c:pt idx="236">
                  <c:v>115.05270883577965</c:v>
                </c:pt>
                <c:pt idx="237">
                  <c:v>115.9085570083255</c:v>
                </c:pt>
                <c:pt idx="238">
                  <c:v>115.8630533394263</c:v>
                </c:pt>
                <c:pt idx="239">
                  <c:v>115.59951125705172</c:v>
                </c:pt>
                <c:pt idx="240">
                  <c:v>116.45005066822603</c:v>
                </c:pt>
                <c:pt idx="241">
                  <c:v>116.9027173744629</c:v>
                </c:pt>
                <c:pt idx="242">
                  <c:v>116.69084091615099</c:v>
                </c:pt>
                <c:pt idx="243">
                  <c:v>116.39847984347359</c:v>
                </c:pt>
                <c:pt idx="244">
                  <c:v>116.6741562375546</c:v>
                </c:pt>
                <c:pt idx="245">
                  <c:v>116.87313998967841</c:v>
                </c:pt>
                <c:pt idx="246">
                  <c:v>116.75084887951179</c:v>
                </c:pt>
                <c:pt idx="247">
                  <c:v>116.76905034707148</c:v>
                </c:pt>
                <c:pt idx="248">
                  <c:v>117.71002830018293</c:v>
                </c:pt>
                <c:pt idx="249">
                  <c:v>117.98267111633733</c:v>
                </c:pt>
                <c:pt idx="250">
                  <c:v>117.9423814094995</c:v>
                </c:pt>
                <c:pt idx="251">
                  <c:v>118.22725333667054</c:v>
                </c:pt>
                <c:pt idx="252">
                  <c:v>118.15662785056659</c:v>
                </c:pt>
                <c:pt idx="253">
                  <c:v>117.75259319046573</c:v>
                </c:pt>
                <c:pt idx="254">
                  <c:v>117.01287417292305</c:v>
                </c:pt>
                <c:pt idx="255">
                  <c:v>117.01287417292305</c:v>
                </c:pt>
                <c:pt idx="256">
                  <c:v>117.62347652996424</c:v>
                </c:pt>
                <c:pt idx="257">
                  <c:v>118.59934062923175</c:v>
                </c:pt>
                <c:pt idx="258">
                  <c:v>118.51354725349472</c:v>
                </c:pt>
                <c:pt idx="259">
                  <c:v>118.14980230023168</c:v>
                </c:pt>
                <c:pt idx="260">
                  <c:v>118.14980230023168</c:v>
                </c:pt>
                <c:pt idx="261">
                  <c:v>118.14980230023168</c:v>
                </c:pt>
                <c:pt idx="262">
                  <c:v>118.2575891159367</c:v>
                </c:pt>
                <c:pt idx="263">
                  <c:v>118.3160802903342</c:v>
                </c:pt>
                <c:pt idx="264">
                  <c:v>117.53227959354543</c:v>
                </c:pt>
                <c:pt idx="265">
                  <c:v>117.77382823595201</c:v>
                </c:pt>
                <c:pt idx="266">
                  <c:v>117.70851151121964</c:v>
                </c:pt>
                <c:pt idx="267">
                  <c:v>117.95081854810789</c:v>
                </c:pt>
                <c:pt idx="268">
                  <c:v>118.64114712503289</c:v>
                </c:pt>
                <c:pt idx="269">
                  <c:v>119.03077228998234</c:v>
                </c:pt>
                <c:pt idx="270">
                  <c:v>119.03077228998234</c:v>
                </c:pt>
                <c:pt idx="271">
                  <c:v>119.28208526134023</c:v>
                </c:pt>
                <c:pt idx="272">
                  <c:v>119.23051443658778</c:v>
                </c:pt>
                <c:pt idx="273">
                  <c:v>119.14310947257725</c:v>
                </c:pt>
                <c:pt idx="274">
                  <c:v>119.12035763812764</c:v>
                </c:pt>
                <c:pt idx="275">
                  <c:v>118.28261613383124</c:v>
                </c:pt>
                <c:pt idx="276">
                  <c:v>118.81955942684186</c:v>
                </c:pt>
                <c:pt idx="277">
                  <c:v>119.65350895872997</c:v>
                </c:pt>
                <c:pt idx="278">
                  <c:v>118.41173279433275</c:v>
                </c:pt>
                <c:pt idx="279">
                  <c:v>118.37608825369503</c:v>
                </c:pt>
                <c:pt idx="280">
                  <c:v>118.41173279433275</c:v>
                </c:pt>
                <c:pt idx="281">
                  <c:v>118.72011495043505</c:v>
                </c:pt>
                <c:pt idx="282">
                  <c:v>119.65275056424834</c:v>
                </c:pt>
                <c:pt idx="283">
                  <c:v>120.14561217801283</c:v>
                </c:pt>
                <c:pt idx="284">
                  <c:v>119.95421237070553</c:v>
                </c:pt>
                <c:pt idx="285">
                  <c:v>120.03242180162606</c:v>
                </c:pt>
                <c:pt idx="286">
                  <c:v>120.0757450863905</c:v>
                </c:pt>
                <c:pt idx="287">
                  <c:v>120.08105384776209</c:v>
                </c:pt>
                <c:pt idx="288">
                  <c:v>119.80386066471776</c:v>
                </c:pt>
                <c:pt idx="289">
                  <c:v>119.26540058274384</c:v>
                </c:pt>
                <c:pt idx="290">
                  <c:v>118.99730813347938</c:v>
                </c:pt>
                <c:pt idx="291">
                  <c:v>119.96710507689366</c:v>
                </c:pt>
                <c:pt idx="292">
                  <c:v>120.79195387500195</c:v>
                </c:pt>
                <c:pt idx="293">
                  <c:v>121.01141427813037</c:v>
                </c:pt>
                <c:pt idx="294">
                  <c:v>121.0356829015433</c:v>
                </c:pt>
                <c:pt idx="295">
                  <c:v>121.0356829015433</c:v>
                </c:pt>
                <c:pt idx="296">
                  <c:v>121.2164651861074</c:v>
                </c:pt>
                <c:pt idx="297">
                  <c:v>120.75924811298063</c:v>
                </c:pt>
                <c:pt idx="298">
                  <c:v>120.26259452680786</c:v>
                </c:pt>
                <c:pt idx="299">
                  <c:v>119.89723798527132</c:v>
                </c:pt>
                <c:pt idx="300">
                  <c:v>119.75295343513676</c:v>
                </c:pt>
                <c:pt idx="301">
                  <c:v>115.8091125319187</c:v>
                </c:pt>
                <c:pt idx="302">
                  <c:v>116.30576611809144</c:v>
                </c:pt>
                <c:pt idx="303">
                  <c:v>115.98069928339278</c:v>
                </c:pt>
                <c:pt idx="304">
                  <c:v>114.84083237746772</c:v>
                </c:pt>
                <c:pt idx="305">
                  <c:v>114.2370555707614</c:v>
                </c:pt>
                <c:pt idx="306">
                  <c:v>115.72711112858994</c:v>
                </c:pt>
                <c:pt idx="307">
                  <c:v>115.58358497293702</c:v>
                </c:pt>
                <c:pt idx="308">
                  <c:v>116.23059026509759</c:v>
                </c:pt>
                <c:pt idx="309">
                  <c:v>116.3786667876404</c:v>
                </c:pt>
                <c:pt idx="310">
                  <c:v>116.77947827119422</c:v>
                </c:pt>
                <c:pt idx="311">
                  <c:v>114.47926780833946</c:v>
                </c:pt>
                <c:pt idx="312">
                  <c:v>115.0237950461666</c:v>
                </c:pt>
                <c:pt idx="313">
                  <c:v>115.27292763338974</c:v>
                </c:pt>
                <c:pt idx="314">
                  <c:v>114.80585143200146</c:v>
                </c:pt>
                <c:pt idx="315">
                  <c:v>115.90324824695392</c:v>
                </c:pt>
                <c:pt idx="316">
                  <c:v>116.49034037506387</c:v>
                </c:pt>
                <c:pt idx="317">
                  <c:v>118.00163097837869</c:v>
                </c:pt>
                <c:pt idx="318">
                  <c:v>118.13074763888017</c:v>
                </c:pt>
                <c:pt idx="319">
                  <c:v>118.31911386826081</c:v>
                </c:pt>
                <c:pt idx="320">
                  <c:v>118.20592349187405</c:v>
                </c:pt>
                <c:pt idx="321">
                  <c:v>117.52545404321056</c:v>
                </c:pt>
                <c:pt idx="322">
                  <c:v>116.60656432937726</c:v>
                </c:pt>
                <c:pt idx="323">
                  <c:v>117.06529819146733</c:v>
                </c:pt>
                <c:pt idx="324">
                  <c:v>117.11838580518308</c:v>
                </c:pt>
                <c:pt idx="325">
                  <c:v>117.38334987721073</c:v>
                </c:pt>
                <c:pt idx="326">
                  <c:v>118.59678104785615</c:v>
                </c:pt>
                <c:pt idx="327">
                  <c:v>118.78400968551435</c:v>
                </c:pt>
                <c:pt idx="328">
                  <c:v>119.06982960578749</c:v>
                </c:pt>
                <c:pt idx="329">
                  <c:v>119.06982960578749</c:v>
                </c:pt>
                <c:pt idx="330">
                  <c:v>119.15458018911225</c:v>
                </c:pt>
                <c:pt idx="331">
                  <c:v>119.1992306642196</c:v>
                </c:pt>
                <c:pt idx="332">
                  <c:v>118.35333641924544</c:v>
                </c:pt>
                <c:pt idx="333">
                  <c:v>119.00119490519782</c:v>
                </c:pt>
                <c:pt idx="334">
                  <c:v>119.56212242369074</c:v>
                </c:pt>
                <c:pt idx="335">
                  <c:v>120.58908335115963</c:v>
                </c:pt>
                <c:pt idx="336">
                  <c:v>121.08753812422634</c:v>
                </c:pt>
                <c:pt idx="337">
                  <c:v>121.3795199996629</c:v>
                </c:pt>
                <c:pt idx="338">
                  <c:v>121.42492886925189</c:v>
                </c:pt>
                <c:pt idx="339">
                  <c:v>122.87867629127125</c:v>
                </c:pt>
                <c:pt idx="340">
                  <c:v>122.47502082841122</c:v>
                </c:pt>
                <c:pt idx="341">
                  <c:v>122.80245764586508</c:v>
                </c:pt>
                <c:pt idx="342">
                  <c:v>124.09125426812481</c:v>
                </c:pt>
                <c:pt idx="343">
                  <c:v>124.23923599135745</c:v>
                </c:pt>
                <c:pt idx="344">
                  <c:v>124.38560612631655</c:v>
                </c:pt>
                <c:pt idx="345">
                  <c:v>123.83548572918721</c:v>
                </c:pt>
                <c:pt idx="346">
                  <c:v>124.52970107783071</c:v>
                </c:pt>
                <c:pt idx="347">
                  <c:v>125.24771105333605</c:v>
                </c:pt>
                <c:pt idx="348">
                  <c:v>125.52736901844573</c:v>
                </c:pt>
                <c:pt idx="349">
                  <c:v>125.74768261536606</c:v>
                </c:pt>
                <c:pt idx="350">
                  <c:v>126.20603728021531</c:v>
                </c:pt>
                <c:pt idx="351">
                  <c:v>126.16906554923473</c:v>
                </c:pt>
                <c:pt idx="352">
                  <c:v>126.67908583814665</c:v>
                </c:pt>
                <c:pt idx="353">
                  <c:v>125.27852082915321</c:v>
                </c:pt>
                <c:pt idx="354">
                  <c:v>126.33164636623917</c:v>
                </c:pt>
                <c:pt idx="355">
                  <c:v>126.5265537480241</c:v>
                </c:pt>
                <c:pt idx="356">
                  <c:v>126.87787999165003</c:v>
                </c:pt>
                <c:pt idx="357">
                  <c:v>127.86085403918304</c:v>
                </c:pt>
                <c:pt idx="358">
                  <c:v>127.75837598484962</c:v>
                </c:pt>
                <c:pt idx="359">
                  <c:v>128.51496927960909</c:v>
                </c:pt>
                <c:pt idx="360">
                  <c:v>128.38556822117698</c:v>
                </c:pt>
                <c:pt idx="361">
                  <c:v>128.35779202328644</c:v>
                </c:pt>
                <c:pt idx="362">
                  <c:v>128.22222900969086</c:v>
                </c:pt>
                <c:pt idx="363">
                  <c:v>127.42098523982406</c:v>
                </c:pt>
                <c:pt idx="364">
                  <c:v>128.04808267684123</c:v>
                </c:pt>
                <c:pt idx="365">
                  <c:v>128.04808267684123</c:v>
                </c:pt>
                <c:pt idx="366">
                  <c:v>128.18137050699181</c:v>
                </c:pt>
                <c:pt idx="367">
                  <c:v>129.24065799924119</c:v>
                </c:pt>
                <c:pt idx="368">
                  <c:v>129.18908717448875</c:v>
                </c:pt>
                <c:pt idx="369">
                  <c:v>129.57273998289517</c:v>
                </c:pt>
                <c:pt idx="370">
                  <c:v>129.65057021657483</c:v>
                </c:pt>
                <c:pt idx="371">
                  <c:v>128.88402299424365</c:v>
                </c:pt>
                <c:pt idx="372">
                  <c:v>127.65362274707124</c:v>
                </c:pt>
                <c:pt idx="373">
                  <c:v>125.76768526981965</c:v>
                </c:pt>
                <c:pt idx="374">
                  <c:v>127.26229119453809</c:v>
                </c:pt>
                <c:pt idx="375">
                  <c:v>127.26769475521986</c:v>
                </c:pt>
                <c:pt idx="376">
                  <c:v>126.03577771908414</c:v>
                </c:pt>
                <c:pt idx="377">
                  <c:v>127.81174799649597</c:v>
                </c:pt>
                <c:pt idx="378">
                  <c:v>128.488330673441</c:v>
                </c:pt>
                <c:pt idx="379">
                  <c:v>129.30132955777344</c:v>
                </c:pt>
                <c:pt idx="380">
                  <c:v>129.05011138572578</c:v>
                </c:pt>
                <c:pt idx="381">
                  <c:v>129.26284103782956</c:v>
                </c:pt>
                <c:pt idx="382">
                  <c:v>127.87877110881209</c:v>
                </c:pt>
                <c:pt idx="383">
                  <c:v>128.41362881699817</c:v>
                </c:pt>
                <c:pt idx="384">
                  <c:v>126.6543432181827</c:v>
                </c:pt>
                <c:pt idx="385">
                  <c:v>126.57651298450301</c:v>
                </c:pt>
                <c:pt idx="386">
                  <c:v>126.44009677711561</c:v>
                </c:pt>
                <c:pt idx="387">
                  <c:v>127.29395416414712</c:v>
                </c:pt>
                <c:pt idx="388">
                  <c:v>127.24228854008447</c:v>
                </c:pt>
                <c:pt idx="389">
                  <c:v>127.11279268234217</c:v>
                </c:pt>
                <c:pt idx="390">
                  <c:v>128.314942735073</c:v>
                </c:pt>
                <c:pt idx="391">
                  <c:v>128.71186744690834</c:v>
                </c:pt>
                <c:pt idx="392">
                  <c:v>128.71186744690834</c:v>
                </c:pt>
                <c:pt idx="393">
                  <c:v>128.6032274374115</c:v>
                </c:pt>
                <c:pt idx="394">
                  <c:v>129.03778747539891</c:v>
                </c:pt>
                <c:pt idx="395">
                  <c:v>129.40077403418024</c:v>
                </c:pt>
                <c:pt idx="396">
                  <c:v>127.99518466174591</c:v>
                </c:pt>
                <c:pt idx="397">
                  <c:v>128.71727100759014</c:v>
                </c:pt>
                <c:pt idx="398">
                  <c:v>131.4082442271168</c:v>
                </c:pt>
                <c:pt idx="399">
                  <c:v>131.83977068717758</c:v>
                </c:pt>
                <c:pt idx="400">
                  <c:v>132.25432807071135</c:v>
                </c:pt>
                <c:pt idx="401">
                  <c:v>132.44933025180649</c:v>
                </c:pt>
                <c:pt idx="402">
                  <c:v>131.94376553047431</c:v>
                </c:pt>
                <c:pt idx="403">
                  <c:v>132.72292106106295</c:v>
                </c:pt>
                <c:pt idx="404">
                  <c:v>131.30728296174669</c:v>
                </c:pt>
                <c:pt idx="405">
                  <c:v>132.18265979219512</c:v>
                </c:pt>
                <c:pt idx="406">
                  <c:v>130.03573981394459</c:v>
                </c:pt>
                <c:pt idx="407">
                  <c:v>130.68151271507242</c:v>
                </c:pt>
                <c:pt idx="408">
                  <c:v>127.72851420213452</c:v>
                </c:pt>
                <c:pt idx="409">
                  <c:v>125.75574055673361</c:v>
                </c:pt>
                <c:pt idx="410">
                  <c:v>126.63585735269238</c:v>
                </c:pt>
                <c:pt idx="411">
                  <c:v>125.24875384574831</c:v>
                </c:pt>
                <c:pt idx="412">
                  <c:v>126.67434587263631</c:v>
                </c:pt>
                <c:pt idx="413">
                  <c:v>127.63143970848287</c:v>
                </c:pt>
                <c:pt idx="414">
                  <c:v>124.96359752064666</c:v>
                </c:pt>
                <c:pt idx="415">
                  <c:v>127.68310533254552</c:v>
                </c:pt>
                <c:pt idx="416">
                  <c:v>128.01983248239964</c:v>
                </c:pt>
                <c:pt idx="417">
                  <c:v>129.47557068993333</c:v>
                </c:pt>
                <c:pt idx="418">
                  <c:v>125.80513099735131</c:v>
                </c:pt>
                <c:pt idx="419">
                  <c:v>125.50992594536771</c:v>
                </c:pt>
                <c:pt idx="420">
                  <c:v>125.48139135299552</c:v>
                </c:pt>
                <c:pt idx="421">
                  <c:v>123.51326287379474</c:v>
                </c:pt>
                <c:pt idx="422">
                  <c:v>121.92584842438396</c:v>
                </c:pt>
                <c:pt idx="423">
                  <c:v>121.7771083066697</c:v>
                </c:pt>
                <c:pt idx="424">
                  <c:v>123.98877621379141</c:v>
                </c:pt>
                <c:pt idx="425">
                  <c:v>124.38949289803503</c:v>
                </c:pt>
                <c:pt idx="426">
                  <c:v>124.10044980121488</c:v>
                </c:pt>
                <c:pt idx="427">
                  <c:v>125.47759938058722</c:v>
                </c:pt>
                <c:pt idx="428">
                  <c:v>125.47522939783207</c:v>
                </c:pt>
                <c:pt idx="429">
                  <c:v>126.83076473447731</c:v>
                </c:pt>
                <c:pt idx="430">
                  <c:v>126.29287344836465</c:v>
                </c:pt>
                <c:pt idx="431">
                  <c:v>123.63583838189196</c:v>
                </c:pt>
                <c:pt idx="432">
                  <c:v>125.98155251364594</c:v>
                </c:pt>
                <c:pt idx="433">
                  <c:v>125.50224720124096</c:v>
                </c:pt>
                <c:pt idx="434">
                  <c:v>126.63045379201061</c:v>
                </c:pt>
                <c:pt idx="435">
                  <c:v>126.63045379201061</c:v>
                </c:pt>
                <c:pt idx="436">
                  <c:v>127.49426510661384</c:v>
                </c:pt>
                <c:pt idx="437">
                  <c:v>126.13493779756031</c:v>
                </c:pt>
                <c:pt idx="438">
                  <c:v>126.68363620503655</c:v>
                </c:pt>
                <c:pt idx="439">
                  <c:v>124.31393784780029</c:v>
                </c:pt>
                <c:pt idx="440">
                  <c:v>124.45111244966938</c:v>
                </c:pt>
                <c:pt idx="441">
                  <c:v>126.16261919614067</c:v>
                </c:pt>
                <c:pt idx="442">
                  <c:v>126.0039251508547</c:v>
                </c:pt>
                <c:pt idx="443">
                  <c:v>127.2669363607382</c:v>
                </c:pt>
                <c:pt idx="444">
                  <c:v>127.4341623439428</c:v>
                </c:pt>
                <c:pt idx="445">
                  <c:v>127.06349704103471</c:v>
                </c:pt>
                <c:pt idx="446">
                  <c:v>130.24846946604833</c:v>
                </c:pt>
                <c:pt idx="447">
                  <c:v>130.97055581189258</c:v>
                </c:pt>
                <c:pt idx="448">
                  <c:v>130.50736638222278</c:v>
                </c:pt>
                <c:pt idx="449">
                  <c:v>131.01444789251829</c:v>
                </c:pt>
                <c:pt idx="450">
                  <c:v>130.43493970922486</c:v>
                </c:pt>
                <c:pt idx="451">
                  <c:v>130.62065155791976</c:v>
                </c:pt>
                <c:pt idx="452">
                  <c:v>131.56390469447615</c:v>
                </c:pt>
                <c:pt idx="453">
                  <c:v>131.89371149468519</c:v>
                </c:pt>
                <c:pt idx="454">
                  <c:v>131.72961388871741</c:v>
                </c:pt>
                <c:pt idx="455">
                  <c:v>133.54900225020393</c:v>
                </c:pt>
                <c:pt idx="456">
                  <c:v>133.16752982593226</c:v>
                </c:pt>
                <c:pt idx="457">
                  <c:v>132.41615049323417</c:v>
                </c:pt>
                <c:pt idx="458">
                  <c:v>132.47549486142353</c:v>
                </c:pt>
                <c:pt idx="459">
                  <c:v>133.34480453601876</c:v>
                </c:pt>
                <c:pt idx="460">
                  <c:v>133.13359167287828</c:v>
                </c:pt>
                <c:pt idx="461">
                  <c:v>134.27876734017491</c:v>
                </c:pt>
                <c:pt idx="462">
                  <c:v>133.46501006136083</c:v>
                </c:pt>
                <c:pt idx="463">
                  <c:v>132.86237084637699</c:v>
                </c:pt>
                <c:pt idx="464">
                  <c:v>133.60142626874821</c:v>
                </c:pt>
                <c:pt idx="465">
                  <c:v>132.57493933783033</c:v>
                </c:pt>
                <c:pt idx="466">
                  <c:v>131.89371149468519</c:v>
                </c:pt>
                <c:pt idx="467">
                  <c:v>131.70032090186356</c:v>
                </c:pt>
                <c:pt idx="468">
                  <c:v>131.66638274880958</c:v>
                </c:pt>
                <c:pt idx="469">
                  <c:v>128.18781686008586</c:v>
                </c:pt>
                <c:pt idx="470">
                  <c:v>128.61393975946484</c:v>
                </c:pt>
                <c:pt idx="471">
                  <c:v>129.64971702278299</c:v>
                </c:pt>
                <c:pt idx="472">
                  <c:v>129.64042669038272</c:v>
                </c:pt>
                <c:pt idx="473">
                  <c:v>129.60885852008391</c:v>
                </c:pt>
                <c:pt idx="474">
                  <c:v>130.88656362304945</c:v>
                </c:pt>
                <c:pt idx="475">
                  <c:v>131.48910803872309</c:v>
                </c:pt>
                <c:pt idx="476">
                  <c:v>130.75166420462537</c:v>
                </c:pt>
                <c:pt idx="477">
                  <c:v>132.05553391720798</c:v>
                </c:pt>
                <c:pt idx="478">
                  <c:v>128.62247169738347</c:v>
                </c:pt>
                <c:pt idx="479">
                  <c:v>128.88061021907623</c:v>
                </c:pt>
                <c:pt idx="480">
                  <c:v>128.39049778530773</c:v>
                </c:pt>
                <c:pt idx="481">
                  <c:v>129.50476887747701</c:v>
                </c:pt>
                <c:pt idx="482">
                  <c:v>126.08327217349769</c:v>
                </c:pt>
                <c:pt idx="483">
                  <c:v>125.76351410017057</c:v>
                </c:pt>
                <c:pt idx="484">
                  <c:v>123.64427552050034</c:v>
                </c:pt>
                <c:pt idx="485">
                  <c:v>123.1210781274697</c:v>
                </c:pt>
                <c:pt idx="486">
                  <c:v>126.15029528581381</c:v>
                </c:pt>
                <c:pt idx="487">
                  <c:v>125.42906213376142</c:v>
                </c:pt>
                <c:pt idx="488">
                  <c:v>124.28236967750148</c:v>
                </c:pt>
                <c:pt idx="489">
                  <c:v>124.91506027382084</c:v>
                </c:pt>
                <c:pt idx="490">
                  <c:v>122.84511733545808</c:v>
                </c:pt>
                <c:pt idx="491">
                  <c:v>123.3352297692266</c:v>
                </c:pt>
                <c:pt idx="492">
                  <c:v>121.3340163307637</c:v>
                </c:pt>
                <c:pt idx="493">
                  <c:v>121.3340163307637</c:v>
                </c:pt>
                <c:pt idx="494">
                  <c:v>123.05784698756186</c:v>
                </c:pt>
                <c:pt idx="495">
                  <c:v>120.80693216601459</c:v>
                </c:pt>
                <c:pt idx="496">
                  <c:v>122.84511733545808</c:v>
                </c:pt>
                <c:pt idx="497">
                  <c:v>125.98306930260922</c:v>
                </c:pt>
                <c:pt idx="498">
                  <c:v>126.19428216574968</c:v>
                </c:pt>
                <c:pt idx="499">
                  <c:v>126.76298322767954</c:v>
                </c:pt>
                <c:pt idx="500">
                  <c:v>126.22120516984839</c:v>
                </c:pt>
                <c:pt idx="501">
                  <c:v>125.59704651144766</c:v>
                </c:pt>
                <c:pt idx="502">
                  <c:v>127.45729337563321</c:v>
                </c:pt>
                <c:pt idx="503">
                  <c:v>129.11561770907858</c:v>
                </c:pt>
                <c:pt idx="504">
                  <c:v>129.16955851658619</c:v>
                </c:pt>
                <c:pt idx="505">
                  <c:v>130.13129751863289</c:v>
                </c:pt>
                <c:pt idx="506">
                  <c:v>127.3417330164913</c:v>
                </c:pt>
                <c:pt idx="507">
                  <c:v>127.73164257937133</c:v>
                </c:pt>
                <c:pt idx="508">
                  <c:v>128.14932834014195</c:v>
                </c:pt>
                <c:pt idx="509">
                  <c:v>126.46085782605087</c:v>
                </c:pt>
                <c:pt idx="510">
                  <c:v>124.82414773533263</c:v>
                </c:pt>
                <c:pt idx="511">
                  <c:v>125.44290283305159</c:v>
                </c:pt>
                <c:pt idx="512">
                  <c:v>125.20400857133079</c:v>
                </c:pt>
                <c:pt idx="513">
                  <c:v>125.56775352459377</c:v>
                </c:pt>
                <c:pt idx="514">
                  <c:v>127.51123418314081</c:v>
                </c:pt>
                <c:pt idx="515">
                  <c:v>128.44671377626028</c:v>
                </c:pt>
                <c:pt idx="516">
                  <c:v>128.44671377626028</c:v>
                </c:pt>
                <c:pt idx="517">
                  <c:v>128.46908641346906</c:v>
                </c:pt>
                <c:pt idx="518">
                  <c:v>126.64818126301927</c:v>
                </c:pt>
                <c:pt idx="519">
                  <c:v>126.70752563120864</c:v>
                </c:pt>
                <c:pt idx="520">
                  <c:v>125.74957860157019</c:v>
                </c:pt>
                <c:pt idx="521">
                  <c:v>125.74957860157019</c:v>
                </c:pt>
                <c:pt idx="522">
                  <c:v>123.65584103634558</c:v>
                </c:pt>
                <c:pt idx="523">
                  <c:v>123.77680495616927</c:v>
                </c:pt>
                <c:pt idx="524">
                  <c:v>121.34482345212724</c:v>
                </c:pt>
                <c:pt idx="525">
                  <c:v>121.60372036830169</c:v>
                </c:pt>
                <c:pt idx="526">
                  <c:v>119.34351521435414</c:v>
                </c:pt>
                <c:pt idx="527">
                  <c:v>120.72986032681656</c:v>
                </c:pt>
                <c:pt idx="528">
                  <c:v>121.84640660243078</c:v>
                </c:pt>
                <c:pt idx="529">
                  <c:v>119.50685442584023</c:v>
                </c:pt>
                <c:pt idx="530">
                  <c:v>121.13598057174195</c:v>
                </c:pt>
                <c:pt idx="531">
                  <c:v>118.50966048177625</c:v>
                </c:pt>
                <c:pt idx="532">
                  <c:v>118.17833689260391</c:v>
                </c:pt>
                <c:pt idx="533">
                  <c:v>115.26847206581002</c:v>
                </c:pt>
                <c:pt idx="534">
                  <c:v>114.70052939836184</c:v>
                </c:pt>
                <c:pt idx="535">
                  <c:v>114.70052939836184</c:v>
                </c:pt>
                <c:pt idx="536">
                  <c:v>113.48605543530414</c:v>
                </c:pt>
                <c:pt idx="537">
                  <c:v>116.32036521186329</c:v>
                </c:pt>
                <c:pt idx="538">
                  <c:v>117.34836893174447</c:v>
                </c:pt>
                <c:pt idx="539">
                  <c:v>115.72312955756124</c:v>
                </c:pt>
                <c:pt idx="540">
                  <c:v>117.39842296753361</c:v>
                </c:pt>
                <c:pt idx="541">
                  <c:v>118.31238311723612</c:v>
                </c:pt>
                <c:pt idx="542">
                  <c:v>117.95717010189173</c:v>
                </c:pt>
                <c:pt idx="543">
                  <c:v>119.92454018661087</c:v>
                </c:pt>
                <c:pt idx="544">
                  <c:v>120.80456218325941</c:v>
                </c:pt>
                <c:pt idx="545">
                  <c:v>119.78044523509669</c:v>
                </c:pt>
                <c:pt idx="546">
                  <c:v>116.27258635951911</c:v>
                </c:pt>
                <c:pt idx="547">
                  <c:v>115.65610644524513</c:v>
                </c:pt>
                <c:pt idx="548">
                  <c:v>116.10071521011443</c:v>
                </c:pt>
                <c:pt idx="549">
                  <c:v>115.48575208480372</c:v>
                </c:pt>
                <c:pt idx="550">
                  <c:v>116.03445049227996</c:v>
                </c:pt>
                <c:pt idx="551">
                  <c:v>117.29907329043701</c:v>
                </c:pt>
                <c:pt idx="552">
                  <c:v>118.99436935486295</c:v>
                </c:pt>
                <c:pt idx="553">
                  <c:v>117.33291664418077</c:v>
                </c:pt>
                <c:pt idx="554">
                  <c:v>117.06017902871618</c:v>
                </c:pt>
                <c:pt idx="555">
                  <c:v>117.06017902871618</c:v>
                </c:pt>
                <c:pt idx="556">
                  <c:v>116.95599458679904</c:v>
                </c:pt>
                <c:pt idx="557">
                  <c:v>117.80956757589995</c:v>
                </c:pt>
                <c:pt idx="558">
                  <c:v>116.4543166371853</c:v>
                </c:pt>
                <c:pt idx="559">
                  <c:v>117.3712155655043</c:v>
                </c:pt>
                <c:pt idx="560">
                  <c:v>119.16481851461455</c:v>
                </c:pt>
                <c:pt idx="561">
                  <c:v>120.25216660268512</c:v>
                </c:pt>
                <c:pt idx="562">
                  <c:v>120.34089875703857</c:v>
                </c:pt>
                <c:pt idx="563">
                  <c:v>119.27819848962176</c:v>
                </c:pt>
                <c:pt idx="564">
                  <c:v>116.28453107260516</c:v>
                </c:pt>
                <c:pt idx="565">
                  <c:v>116.21352638926037</c:v>
                </c:pt>
                <c:pt idx="566">
                  <c:v>115.78598150022825</c:v>
                </c:pt>
                <c:pt idx="567">
                  <c:v>116.17645985896957</c:v>
                </c:pt>
                <c:pt idx="568">
                  <c:v>114.14206666193432</c:v>
                </c:pt>
                <c:pt idx="569">
                  <c:v>112.75136078120241</c:v>
                </c:pt>
                <c:pt idx="570">
                  <c:v>111.29581217228912</c:v>
                </c:pt>
                <c:pt idx="571">
                  <c:v>115.24572023136042</c:v>
                </c:pt>
                <c:pt idx="572">
                  <c:v>114.80423984372794</c:v>
                </c:pt>
                <c:pt idx="573">
                  <c:v>115.14039819772081</c:v>
                </c:pt>
                <c:pt idx="574">
                  <c:v>113.29550882178872</c:v>
                </c:pt>
                <c:pt idx="575">
                  <c:v>113.49610416218606</c:v>
                </c:pt>
                <c:pt idx="576">
                  <c:v>117.48156196258486</c:v>
                </c:pt>
                <c:pt idx="577">
                  <c:v>114.70394217352928</c:v>
                </c:pt>
                <c:pt idx="578">
                  <c:v>117.18446092439714</c:v>
                </c:pt>
                <c:pt idx="579">
                  <c:v>117.18446092439714</c:v>
                </c:pt>
                <c:pt idx="580">
                  <c:v>118.96024160318856</c:v>
                </c:pt>
                <c:pt idx="581">
                  <c:v>118.80818350961707</c:v>
                </c:pt>
                <c:pt idx="582">
                  <c:v>117.76785587940901</c:v>
                </c:pt>
                <c:pt idx="583">
                  <c:v>116.62647218452065</c:v>
                </c:pt>
                <c:pt idx="584">
                  <c:v>115.810629320882</c:v>
                </c:pt>
                <c:pt idx="585">
                  <c:v>116.25135131403283</c:v>
                </c:pt>
                <c:pt idx="586">
                  <c:v>119.96245991069354</c:v>
                </c:pt>
                <c:pt idx="587">
                  <c:v>119.50239885826053</c:v>
                </c:pt>
                <c:pt idx="588">
                  <c:v>119.69389346487802</c:v>
                </c:pt>
                <c:pt idx="589">
                  <c:v>119.53643181062472</c:v>
                </c:pt>
                <c:pt idx="590">
                  <c:v>119.56496640299694</c:v>
                </c:pt>
                <c:pt idx="591">
                  <c:v>119.22378368556312</c:v>
                </c:pt>
                <c:pt idx="592">
                  <c:v>118.75756067796669</c:v>
                </c:pt>
                <c:pt idx="593">
                  <c:v>119.27630250341761</c:v>
                </c:pt>
                <c:pt idx="594">
                  <c:v>116.84413140075517</c:v>
                </c:pt>
                <c:pt idx="595">
                  <c:v>116.62268021211237</c:v>
                </c:pt>
                <c:pt idx="596">
                  <c:v>117.1953628450709</c:v>
                </c:pt>
                <c:pt idx="597">
                  <c:v>119.62980913117831</c:v>
                </c:pt>
                <c:pt idx="598">
                  <c:v>119.64137464702351</c:v>
                </c:pt>
                <c:pt idx="599">
                  <c:v>121.8110464597237</c:v>
                </c:pt>
                <c:pt idx="600">
                  <c:v>121.58030493868064</c:v>
                </c:pt>
                <c:pt idx="601">
                  <c:v>120.58690296702488</c:v>
                </c:pt>
                <c:pt idx="602">
                  <c:v>120.99444520160338</c:v>
                </c:pt>
                <c:pt idx="603">
                  <c:v>121.80715968800521</c:v>
                </c:pt>
                <c:pt idx="604">
                  <c:v>122.21394352810206</c:v>
                </c:pt>
                <c:pt idx="605">
                  <c:v>122.02330211527644</c:v>
                </c:pt>
                <c:pt idx="606">
                  <c:v>121.64590606134367</c:v>
                </c:pt>
                <c:pt idx="607">
                  <c:v>121.53394807598956</c:v>
                </c:pt>
                <c:pt idx="608">
                  <c:v>123.33390257888371</c:v>
                </c:pt>
                <c:pt idx="609">
                  <c:v>123.79083525407988</c:v>
                </c:pt>
                <c:pt idx="610">
                  <c:v>122.9503445697875</c:v>
                </c:pt>
                <c:pt idx="611">
                  <c:v>123.43657023183754</c:v>
                </c:pt>
                <c:pt idx="612">
                  <c:v>121.47915407469011</c:v>
                </c:pt>
                <c:pt idx="613">
                  <c:v>121.97618685810372</c:v>
                </c:pt>
                <c:pt idx="614">
                  <c:v>120.830063197705</c:v>
                </c:pt>
                <c:pt idx="615">
                  <c:v>122.06653060073067</c:v>
                </c:pt>
                <c:pt idx="616">
                  <c:v>121.64837084340903</c:v>
                </c:pt>
                <c:pt idx="617">
                  <c:v>122.2757526783568</c:v>
                </c:pt>
                <c:pt idx="618">
                  <c:v>123.16952057498534</c:v>
                </c:pt>
                <c:pt idx="619">
                  <c:v>123.11396817920422</c:v>
                </c:pt>
                <c:pt idx="620">
                  <c:v>123.50605812621902</c:v>
                </c:pt>
                <c:pt idx="621">
                  <c:v>121.61500148621629</c:v>
                </c:pt>
                <c:pt idx="622">
                  <c:v>119.45841197832465</c:v>
                </c:pt>
                <c:pt idx="623">
                  <c:v>119.69000669315955</c:v>
                </c:pt>
                <c:pt idx="624">
                  <c:v>118.30603156345229</c:v>
                </c:pt>
                <c:pt idx="625">
                  <c:v>118.30603156345229</c:v>
                </c:pt>
                <c:pt idx="626">
                  <c:v>118.95749242319258</c:v>
                </c:pt>
                <c:pt idx="627">
                  <c:v>119.39053567221667</c:v>
                </c:pt>
                <c:pt idx="628">
                  <c:v>119.88529327218529</c:v>
                </c:pt>
                <c:pt idx="629">
                  <c:v>119.8102122185016</c:v>
                </c:pt>
                <c:pt idx="630">
                  <c:v>118.53535109484224</c:v>
                </c:pt>
                <c:pt idx="631">
                  <c:v>117.57816245968546</c:v>
                </c:pt>
                <c:pt idx="632">
                  <c:v>117.4608957129598</c:v>
                </c:pt>
                <c:pt idx="633">
                  <c:v>119.48931655345203</c:v>
                </c:pt>
                <c:pt idx="634">
                  <c:v>115.74806177614559</c:v>
                </c:pt>
                <c:pt idx="635">
                  <c:v>116.41658651172307</c:v>
                </c:pt>
                <c:pt idx="636">
                  <c:v>116.50607706055818</c:v>
                </c:pt>
                <c:pt idx="637">
                  <c:v>114.55330606961087</c:v>
                </c:pt>
                <c:pt idx="638">
                  <c:v>115.10134088191566</c:v>
                </c:pt>
                <c:pt idx="639">
                  <c:v>116.67282904721172</c:v>
                </c:pt>
                <c:pt idx="640">
                  <c:v>116.31003208705077</c:v>
                </c:pt>
                <c:pt idx="641">
                  <c:v>115.27880519062255</c:v>
                </c:pt>
                <c:pt idx="642">
                  <c:v>114.03465904347017</c:v>
                </c:pt>
                <c:pt idx="643">
                  <c:v>114.35726109610347</c:v>
                </c:pt>
                <c:pt idx="644">
                  <c:v>112.26788429914838</c:v>
                </c:pt>
                <c:pt idx="645">
                  <c:v>112.26475592191154</c:v>
                </c:pt>
                <c:pt idx="646">
                  <c:v>111.93362193135962</c:v>
                </c:pt>
                <c:pt idx="647">
                  <c:v>111.97533362785057</c:v>
                </c:pt>
                <c:pt idx="648">
                  <c:v>108.57763155073314</c:v>
                </c:pt>
                <c:pt idx="649">
                  <c:v>107.56413212531359</c:v>
                </c:pt>
                <c:pt idx="650">
                  <c:v>107.59731188388592</c:v>
                </c:pt>
                <c:pt idx="651">
                  <c:v>107.90303965930246</c:v>
                </c:pt>
                <c:pt idx="652">
                  <c:v>106.32226116160615</c:v>
                </c:pt>
                <c:pt idx="653">
                  <c:v>107.01458052404548</c:v>
                </c:pt>
                <c:pt idx="654">
                  <c:v>107.01458052404548</c:v>
                </c:pt>
                <c:pt idx="655">
                  <c:v>106.47820602689613</c:v>
                </c:pt>
                <c:pt idx="656">
                  <c:v>107.92152552479276</c:v>
                </c:pt>
                <c:pt idx="657">
                  <c:v>105.67696225702932</c:v>
                </c:pt>
                <c:pt idx="658">
                  <c:v>106.45033502969537</c:v>
                </c:pt>
                <c:pt idx="659">
                  <c:v>105.23235349216003</c:v>
                </c:pt>
                <c:pt idx="660">
                  <c:v>104.80243862037275</c:v>
                </c:pt>
                <c:pt idx="661">
                  <c:v>103.92412301130791</c:v>
                </c:pt>
                <c:pt idx="662">
                  <c:v>106.54759912196741</c:v>
                </c:pt>
                <c:pt idx="663">
                  <c:v>108.51354721703343</c:v>
                </c:pt>
                <c:pt idx="664">
                  <c:v>108.98669057427495</c:v>
                </c:pt>
                <c:pt idx="665">
                  <c:v>108.70959219054083</c:v>
                </c:pt>
                <c:pt idx="666">
                  <c:v>109.99089966729426</c:v>
                </c:pt>
                <c:pt idx="667">
                  <c:v>110.27416000619179</c:v>
                </c:pt>
                <c:pt idx="668">
                  <c:v>107.59039153424084</c:v>
                </c:pt>
                <c:pt idx="669">
                  <c:v>107.79345165670352</c:v>
                </c:pt>
                <c:pt idx="670">
                  <c:v>105.52187058553119</c:v>
                </c:pt>
                <c:pt idx="671">
                  <c:v>108.04808260391864</c:v>
                </c:pt>
                <c:pt idx="672">
                  <c:v>109.8125821647955</c:v>
                </c:pt>
                <c:pt idx="673">
                  <c:v>107.86284475177482</c:v>
                </c:pt>
                <c:pt idx="674">
                  <c:v>107.3727323180063</c:v>
                </c:pt>
                <c:pt idx="675">
                  <c:v>106.97296362686475</c:v>
                </c:pt>
                <c:pt idx="676">
                  <c:v>110.11669835193851</c:v>
                </c:pt>
                <c:pt idx="677">
                  <c:v>110.49873957207139</c:v>
                </c:pt>
                <c:pt idx="678">
                  <c:v>108.36916786758867</c:v>
                </c:pt>
                <c:pt idx="679">
                  <c:v>111.24054417443863</c:v>
                </c:pt>
                <c:pt idx="680">
                  <c:v>111.69586526136131</c:v>
                </c:pt>
                <c:pt idx="681">
                  <c:v>110.36981251019031</c:v>
                </c:pt>
                <c:pt idx="682">
                  <c:v>109.33166526411702</c:v>
                </c:pt>
                <c:pt idx="683">
                  <c:v>110.11821514090181</c:v>
                </c:pt>
                <c:pt idx="684">
                  <c:v>110.53504770788057</c:v>
                </c:pt>
                <c:pt idx="685">
                  <c:v>108.82382535933988</c:v>
                </c:pt>
                <c:pt idx="686">
                  <c:v>107.58347118459575</c:v>
                </c:pt>
                <c:pt idx="687">
                  <c:v>108.23644883329932</c:v>
                </c:pt>
                <c:pt idx="688">
                  <c:v>108.35760235174344</c:v>
                </c:pt>
                <c:pt idx="689">
                  <c:v>110.23358590142334</c:v>
                </c:pt>
                <c:pt idx="690">
                  <c:v>107.9408645840749</c:v>
                </c:pt>
                <c:pt idx="691">
                  <c:v>108.19322034784508</c:v>
                </c:pt>
                <c:pt idx="692">
                  <c:v>109.0430013645377</c:v>
                </c:pt>
                <c:pt idx="693">
                  <c:v>111.05909829470306</c:v>
                </c:pt>
                <c:pt idx="694">
                  <c:v>109.4320577336259</c:v>
                </c:pt>
                <c:pt idx="695">
                  <c:v>109.4320577336259</c:v>
                </c:pt>
                <c:pt idx="696">
                  <c:v>109.17960717054554</c:v>
                </c:pt>
                <c:pt idx="697">
                  <c:v>109.33090686963538</c:v>
                </c:pt>
                <c:pt idx="698">
                  <c:v>106.06364864336233</c:v>
                </c:pt>
                <c:pt idx="699">
                  <c:v>106.37392678566877</c:v>
                </c:pt>
                <c:pt idx="700">
                  <c:v>109.1210211968378</c:v>
                </c:pt>
                <c:pt idx="701">
                  <c:v>106.46654571174071</c:v>
                </c:pt>
                <c:pt idx="702">
                  <c:v>106.82858427741999</c:v>
                </c:pt>
                <c:pt idx="703">
                  <c:v>108.39078211031578</c:v>
                </c:pt>
                <c:pt idx="704">
                  <c:v>108.27967731875357</c:v>
                </c:pt>
                <c:pt idx="705">
                  <c:v>103.49724171744725</c:v>
                </c:pt>
                <c:pt idx="706">
                  <c:v>104.83874675618191</c:v>
                </c:pt>
                <c:pt idx="707">
                  <c:v>100.57884495273477</c:v>
                </c:pt>
                <c:pt idx="708">
                  <c:v>104.46590106913905</c:v>
                </c:pt>
                <c:pt idx="709">
                  <c:v>107.96162563301017</c:v>
                </c:pt>
                <c:pt idx="710">
                  <c:v>104.42798134505638</c:v>
                </c:pt>
                <c:pt idx="711">
                  <c:v>102.89678288659816</c:v>
                </c:pt>
                <c:pt idx="712">
                  <c:v>102.62186488699881</c:v>
                </c:pt>
                <c:pt idx="713">
                  <c:v>104.48836850565802</c:v>
                </c:pt>
                <c:pt idx="714">
                  <c:v>105.63610375433024</c:v>
                </c:pt>
                <c:pt idx="715">
                  <c:v>98.263750998177571</c:v>
                </c:pt>
                <c:pt idx="716">
                  <c:v>102.86350832871562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F5-454C-8900-2B88F4E362C8}"/>
            </c:ext>
          </c:extLst>
        </c:ser>
        <c:ser>
          <c:idx val="5"/>
          <c:order val="5"/>
          <c:tx>
            <c:strRef>
              <c:f>'График 1.1.11'!$H$4</c:f>
              <c:strCache>
                <c:ptCount val="1"/>
                <c:pt idx="0">
                  <c:v>DJTM US Banks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'График 1.1.11'!$B$5:$B$721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'График 1.1.11'!$H$5:$H$721</c:f>
              <c:numCache>
                <c:formatCode>0.00</c:formatCode>
                <c:ptCount val="717"/>
                <c:pt idx="0">
                  <c:v>103.27568284450041</c:v>
                </c:pt>
                <c:pt idx="1">
                  <c:v>104.92855650105713</c:v>
                </c:pt>
                <c:pt idx="2">
                  <c:v>104.34421548657762</c:v>
                </c:pt>
                <c:pt idx="3">
                  <c:v>104.57374153039029</c:v>
                </c:pt>
                <c:pt idx="4">
                  <c:v>104.88379585671608</c:v>
                </c:pt>
                <c:pt idx="5">
                  <c:v>105.0607945690418</c:v>
                </c:pt>
                <c:pt idx="6">
                  <c:v>104.87889058062392</c:v>
                </c:pt>
                <c:pt idx="7">
                  <c:v>105.0090847835702</c:v>
                </c:pt>
                <c:pt idx="8">
                  <c:v>104.22015287874653</c:v>
                </c:pt>
                <c:pt idx="9">
                  <c:v>104.46398597782806</c:v>
                </c:pt>
                <c:pt idx="10">
                  <c:v>104.46398597782806</c:v>
                </c:pt>
                <c:pt idx="11">
                  <c:v>103.51869839756655</c:v>
                </c:pt>
                <c:pt idx="12">
                  <c:v>103.42100164873086</c:v>
                </c:pt>
                <c:pt idx="13">
                  <c:v>102.59650649223902</c:v>
                </c:pt>
                <c:pt idx="14">
                  <c:v>100.01612688125492</c:v>
                </c:pt>
                <c:pt idx="15">
                  <c:v>100.30615133020433</c:v>
                </c:pt>
                <c:pt idx="16">
                  <c:v>100.58350381591565</c:v>
                </c:pt>
                <c:pt idx="17">
                  <c:v>101.11736136394657</c:v>
                </c:pt>
                <c:pt idx="18">
                  <c:v>102.63963204454933</c:v>
                </c:pt>
                <c:pt idx="19">
                  <c:v>102.68480146189802</c:v>
                </c:pt>
                <c:pt idx="20">
                  <c:v>102.31383995742785</c:v>
                </c:pt>
                <c:pt idx="21">
                  <c:v>102.03648747171653</c:v>
                </c:pt>
                <c:pt idx="22">
                  <c:v>101.77732538484699</c:v>
                </c:pt>
                <c:pt idx="23">
                  <c:v>100.67077685305547</c:v>
                </c:pt>
                <c:pt idx="24">
                  <c:v>100.12813068535942</c:v>
                </c:pt>
                <c:pt idx="25">
                  <c:v>100.31780136092323</c:v>
                </c:pt>
                <c:pt idx="26">
                  <c:v>100.04637608382328</c:v>
                </c:pt>
                <c:pt idx="27">
                  <c:v>100.71717258942724</c:v>
                </c:pt>
                <c:pt idx="28">
                  <c:v>101.00678826536897</c:v>
                </c:pt>
                <c:pt idx="29">
                  <c:v>101.50998783782386</c:v>
                </c:pt>
                <c:pt idx="30">
                  <c:v>101.09160866446271</c:v>
                </c:pt>
                <c:pt idx="31">
                  <c:v>102.3663672889148</c:v>
                </c:pt>
                <c:pt idx="32">
                  <c:v>102.9065608185648</c:v>
                </c:pt>
                <c:pt idx="33">
                  <c:v>103.67628039202744</c:v>
                </c:pt>
                <c:pt idx="34">
                  <c:v>103.38973051364331</c:v>
                </c:pt>
                <c:pt idx="35">
                  <c:v>103.38973051364331</c:v>
                </c:pt>
                <c:pt idx="36">
                  <c:v>103.03307606444194</c:v>
                </c:pt>
                <c:pt idx="37">
                  <c:v>104.90668714514619</c:v>
                </c:pt>
                <c:pt idx="38">
                  <c:v>104.6994392302521</c:v>
                </c:pt>
                <c:pt idx="39">
                  <c:v>105.17382030566549</c:v>
                </c:pt>
                <c:pt idx="40">
                  <c:v>105.16625800502342</c:v>
                </c:pt>
                <c:pt idx="41">
                  <c:v>104.24529241871892</c:v>
                </c:pt>
                <c:pt idx="42">
                  <c:v>104.66264965956084</c:v>
                </c:pt>
                <c:pt idx="43">
                  <c:v>103.87821425782168</c:v>
                </c:pt>
                <c:pt idx="44">
                  <c:v>103.52217296813184</c:v>
                </c:pt>
                <c:pt idx="45">
                  <c:v>103.21518443936368</c:v>
                </c:pt>
                <c:pt idx="46">
                  <c:v>103.85184839882629</c:v>
                </c:pt>
                <c:pt idx="47">
                  <c:v>104.10733152862667</c:v>
                </c:pt>
                <c:pt idx="48">
                  <c:v>103.40056299834683</c:v>
                </c:pt>
                <c:pt idx="49">
                  <c:v>104.21197741859294</c:v>
                </c:pt>
                <c:pt idx="50">
                  <c:v>104.57966873900166</c:v>
                </c:pt>
                <c:pt idx="51">
                  <c:v>105.56031518442757</c:v>
                </c:pt>
                <c:pt idx="52">
                  <c:v>105.67068389650134</c:v>
                </c:pt>
                <c:pt idx="53">
                  <c:v>106.05881386729411</c:v>
                </c:pt>
                <c:pt idx="54">
                  <c:v>106.40218319374584</c:v>
                </c:pt>
                <c:pt idx="55">
                  <c:v>106.46165966636339</c:v>
                </c:pt>
                <c:pt idx="56">
                  <c:v>105.8276527314507</c:v>
                </c:pt>
                <c:pt idx="57">
                  <c:v>106.7588376429472</c:v>
                </c:pt>
                <c:pt idx="58">
                  <c:v>106.35456113835104</c:v>
                </c:pt>
                <c:pt idx="59">
                  <c:v>106.41322006495324</c:v>
                </c:pt>
                <c:pt idx="60">
                  <c:v>106.30877856149081</c:v>
                </c:pt>
                <c:pt idx="61">
                  <c:v>105.3217961344459</c:v>
                </c:pt>
                <c:pt idx="62">
                  <c:v>105.4190841102739</c:v>
                </c:pt>
                <c:pt idx="63">
                  <c:v>104.79366140852248</c:v>
                </c:pt>
                <c:pt idx="64">
                  <c:v>104.86213088730901</c:v>
                </c:pt>
                <c:pt idx="65">
                  <c:v>105.11025610297118</c:v>
                </c:pt>
                <c:pt idx="66">
                  <c:v>106.14649567744159</c:v>
                </c:pt>
                <c:pt idx="67">
                  <c:v>106.49252202844326</c:v>
                </c:pt>
                <c:pt idx="68">
                  <c:v>106.09315079993928</c:v>
                </c:pt>
                <c:pt idx="69">
                  <c:v>105.31791279087292</c:v>
                </c:pt>
                <c:pt idx="70">
                  <c:v>105.51064926399437</c:v>
                </c:pt>
                <c:pt idx="71">
                  <c:v>104.83780889335199</c:v>
                </c:pt>
                <c:pt idx="72">
                  <c:v>104.98190137855943</c:v>
                </c:pt>
                <c:pt idx="73">
                  <c:v>105.41397444767789</c:v>
                </c:pt>
                <c:pt idx="74">
                  <c:v>105.41397444767789</c:v>
                </c:pt>
                <c:pt idx="75">
                  <c:v>105.25598368020933</c:v>
                </c:pt>
                <c:pt idx="76">
                  <c:v>106.81688341003786</c:v>
                </c:pt>
                <c:pt idx="77">
                  <c:v>106.52113613898091</c:v>
                </c:pt>
                <c:pt idx="78">
                  <c:v>106.62148991236653</c:v>
                </c:pt>
                <c:pt idx="79">
                  <c:v>106.48986500389334</c:v>
                </c:pt>
                <c:pt idx="80">
                  <c:v>106.4156727029993</c:v>
                </c:pt>
                <c:pt idx="81">
                  <c:v>105.96970135161972</c:v>
                </c:pt>
                <c:pt idx="82">
                  <c:v>106.71407699860617</c:v>
                </c:pt>
                <c:pt idx="83">
                  <c:v>108.73893409215228</c:v>
                </c:pt>
                <c:pt idx="84">
                  <c:v>111.06280864081674</c:v>
                </c:pt>
                <c:pt idx="85">
                  <c:v>109.65008912627245</c:v>
                </c:pt>
                <c:pt idx="86">
                  <c:v>110.0934034531021</c:v>
                </c:pt>
                <c:pt idx="87">
                  <c:v>109.93214250157209</c:v>
                </c:pt>
                <c:pt idx="88">
                  <c:v>110.36462434369821</c:v>
                </c:pt>
                <c:pt idx="89">
                  <c:v>111.81413342893379</c:v>
                </c:pt>
                <c:pt idx="90">
                  <c:v>111.08508676973534</c:v>
                </c:pt>
                <c:pt idx="91">
                  <c:v>111.03419453027909</c:v>
                </c:pt>
                <c:pt idx="92">
                  <c:v>110.9495785176892</c:v>
                </c:pt>
                <c:pt idx="93">
                  <c:v>109.68401728590993</c:v>
                </c:pt>
                <c:pt idx="94">
                  <c:v>108.69029010423827</c:v>
                </c:pt>
                <c:pt idx="95">
                  <c:v>109.50211329749204</c:v>
                </c:pt>
                <c:pt idx="96">
                  <c:v>109.39889811305268</c:v>
                </c:pt>
                <c:pt idx="97">
                  <c:v>107.55287921036687</c:v>
                </c:pt>
                <c:pt idx="98">
                  <c:v>106.57570733550628</c:v>
                </c:pt>
                <c:pt idx="99">
                  <c:v>107.00348828804407</c:v>
                </c:pt>
                <c:pt idx="100">
                  <c:v>107.25283982272929</c:v>
                </c:pt>
                <c:pt idx="101">
                  <c:v>106.66992951377668</c:v>
                </c:pt>
                <c:pt idx="102">
                  <c:v>106.93501880925757</c:v>
                </c:pt>
                <c:pt idx="103">
                  <c:v>107.68940939493218</c:v>
                </c:pt>
                <c:pt idx="104">
                  <c:v>108.28907939719974</c:v>
                </c:pt>
                <c:pt idx="105">
                  <c:v>108.28907939719974</c:v>
                </c:pt>
                <c:pt idx="106">
                  <c:v>106.88208270476294</c:v>
                </c:pt>
                <c:pt idx="107">
                  <c:v>107.32805405614252</c:v>
                </c:pt>
                <c:pt idx="108">
                  <c:v>108.86177038096029</c:v>
                </c:pt>
                <c:pt idx="109">
                  <c:v>109.46184915623549</c:v>
                </c:pt>
                <c:pt idx="110">
                  <c:v>107.8739704079</c:v>
                </c:pt>
                <c:pt idx="111">
                  <c:v>107.70739540727017</c:v>
                </c:pt>
                <c:pt idx="112">
                  <c:v>108.23123801661292</c:v>
                </c:pt>
                <c:pt idx="113">
                  <c:v>108.7730666382936</c:v>
                </c:pt>
                <c:pt idx="114">
                  <c:v>108.38779807855458</c:v>
                </c:pt>
                <c:pt idx="115">
                  <c:v>107.54797393427469</c:v>
                </c:pt>
                <c:pt idx="116">
                  <c:v>105.45587368096514</c:v>
                </c:pt>
                <c:pt idx="117">
                  <c:v>104.29148376858683</c:v>
                </c:pt>
                <c:pt idx="118">
                  <c:v>106.24030908270431</c:v>
                </c:pt>
                <c:pt idx="119">
                  <c:v>105.48632727003735</c:v>
                </c:pt>
                <c:pt idx="120">
                  <c:v>104.76545607099254</c:v>
                </c:pt>
                <c:pt idx="121">
                  <c:v>105.0213479738006</c:v>
                </c:pt>
                <c:pt idx="122">
                  <c:v>105.65126717863649</c:v>
                </c:pt>
                <c:pt idx="123">
                  <c:v>105.41193058263949</c:v>
                </c:pt>
                <c:pt idx="124">
                  <c:v>104.50016238900778</c:v>
                </c:pt>
                <c:pt idx="125">
                  <c:v>105.42255868083916</c:v>
                </c:pt>
                <c:pt idx="126">
                  <c:v>104.50200186754235</c:v>
                </c:pt>
                <c:pt idx="127">
                  <c:v>105.18138260630758</c:v>
                </c:pt>
                <c:pt idx="128">
                  <c:v>107.30168819714712</c:v>
                </c:pt>
                <c:pt idx="129">
                  <c:v>106.44122101597935</c:v>
                </c:pt>
                <c:pt idx="130">
                  <c:v>107.61766973208424</c:v>
                </c:pt>
                <c:pt idx="131">
                  <c:v>107.61766973208424</c:v>
                </c:pt>
                <c:pt idx="132">
                  <c:v>106.8616440543789</c:v>
                </c:pt>
                <c:pt idx="133">
                  <c:v>107.29187764496277</c:v>
                </c:pt>
                <c:pt idx="134">
                  <c:v>107.05540246001952</c:v>
                </c:pt>
                <c:pt idx="135">
                  <c:v>107.54715638825935</c:v>
                </c:pt>
                <c:pt idx="136">
                  <c:v>107.89543099080325</c:v>
                </c:pt>
                <c:pt idx="137">
                  <c:v>106.55833448267984</c:v>
                </c:pt>
                <c:pt idx="138">
                  <c:v>105.2067265327838</c:v>
                </c:pt>
                <c:pt idx="139">
                  <c:v>105.2220555205718</c:v>
                </c:pt>
                <c:pt idx="140">
                  <c:v>105.10064993729067</c:v>
                </c:pt>
                <c:pt idx="141">
                  <c:v>104.85395542715538</c:v>
                </c:pt>
                <c:pt idx="142">
                  <c:v>108.36981206621665</c:v>
                </c:pt>
                <c:pt idx="143">
                  <c:v>107.85680194157746</c:v>
                </c:pt>
                <c:pt idx="144">
                  <c:v>107.82082991690154</c:v>
                </c:pt>
                <c:pt idx="145">
                  <c:v>108.79473160770068</c:v>
                </c:pt>
                <c:pt idx="146">
                  <c:v>108.95640133223839</c:v>
                </c:pt>
                <c:pt idx="147">
                  <c:v>109.04878403197419</c:v>
                </c:pt>
                <c:pt idx="148">
                  <c:v>108.3381321581214</c:v>
                </c:pt>
                <c:pt idx="149">
                  <c:v>110.44229121515754</c:v>
                </c:pt>
                <c:pt idx="150">
                  <c:v>110.09319906659827</c:v>
                </c:pt>
                <c:pt idx="151">
                  <c:v>110.17495366813439</c:v>
                </c:pt>
                <c:pt idx="152">
                  <c:v>110.45373685937261</c:v>
                </c:pt>
                <c:pt idx="153">
                  <c:v>110.85290370137275</c:v>
                </c:pt>
                <c:pt idx="154">
                  <c:v>111.26801269067244</c:v>
                </c:pt>
                <c:pt idx="155">
                  <c:v>110.96531627848492</c:v>
                </c:pt>
                <c:pt idx="156">
                  <c:v>110.40100514138177</c:v>
                </c:pt>
                <c:pt idx="157">
                  <c:v>109.00586286616773</c:v>
                </c:pt>
                <c:pt idx="158">
                  <c:v>109.05552878660095</c:v>
                </c:pt>
                <c:pt idx="159">
                  <c:v>108.60894427570982</c:v>
                </c:pt>
                <c:pt idx="160">
                  <c:v>108.46893952057921</c:v>
                </c:pt>
                <c:pt idx="161">
                  <c:v>110.31250578521895</c:v>
                </c:pt>
                <c:pt idx="162">
                  <c:v>110.79465354777824</c:v>
                </c:pt>
                <c:pt idx="163">
                  <c:v>110.74171744328363</c:v>
                </c:pt>
                <c:pt idx="164">
                  <c:v>110.9195337016247</c:v>
                </c:pt>
                <c:pt idx="165">
                  <c:v>110.49502293314835</c:v>
                </c:pt>
                <c:pt idx="166">
                  <c:v>110.50462909882883</c:v>
                </c:pt>
                <c:pt idx="167">
                  <c:v>110.3499085154217</c:v>
                </c:pt>
                <c:pt idx="168">
                  <c:v>110.75847713659851</c:v>
                </c:pt>
                <c:pt idx="169">
                  <c:v>110.02513836081943</c:v>
                </c:pt>
                <c:pt idx="170">
                  <c:v>110.68673747375057</c:v>
                </c:pt>
                <c:pt idx="171">
                  <c:v>110.37647876092096</c:v>
                </c:pt>
                <c:pt idx="172">
                  <c:v>110.183129128288</c:v>
                </c:pt>
                <c:pt idx="173">
                  <c:v>109.91660912728022</c:v>
                </c:pt>
                <c:pt idx="174">
                  <c:v>110.13816409744312</c:v>
                </c:pt>
                <c:pt idx="175">
                  <c:v>110.13816409744312</c:v>
                </c:pt>
                <c:pt idx="176">
                  <c:v>110.38669808611297</c:v>
                </c:pt>
                <c:pt idx="177">
                  <c:v>110.20254584615283</c:v>
                </c:pt>
                <c:pt idx="178">
                  <c:v>109.10826050459173</c:v>
                </c:pt>
                <c:pt idx="179">
                  <c:v>109.54401253077933</c:v>
                </c:pt>
                <c:pt idx="180">
                  <c:v>109.4217894014828</c:v>
                </c:pt>
                <c:pt idx="181">
                  <c:v>110.4335025954924</c:v>
                </c:pt>
                <c:pt idx="182">
                  <c:v>110.93588462193192</c:v>
                </c:pt>
                <c:pt idx="183">
                  <c:v>111.09121836485056</c:v>
                </c:pt>
                <c:pt idx="184">
                  <c:v>111.38696563590752</c:v>
                </c:pt>
                <c:pt idx="185">
                  <c:v>111.32626284426692</c:v>
                </c:pt>
                <c:pt idx="186">
                  <c:v>111.53943796777239</c:v>
                </c:pt>
                <c:pt idx="187">
                  <c:v>112.40808060909376</c:v>
                </c:pt>
                <c:pt idx="188">
                  <c:v>111.79982637366494</c:v>
                </c:pt>
                <c:pt idx="189">
                  <c:v>111.66636198665725</c:v>
                </c:pt>
                <c:pt idx="190">
                  <c:v>112.64271631550247</c:v>
                </c:pt>
                <c:pt idx="191">
                  <c:v>113.03002874027987</c:v>
                </c:pt>
                <c:pt idx="192">
                  <c:v>112.65804530329049</c:v>
                </c:pt>
                <c:pt idx="193">
                  <c:v>112.97831895480827</c:v>
                </c:pt>
                <c:pt idx="194">
                  <c:v>112.59345916807695</c:v>
                </c:pt>
                <c:pt idx="195">
                  <c:v>112.25887846129035</c:v>
                </c:pt>
                <c:pt idx="196">
                  <c:v>113.33190760645205</c:v>
                </c:pt>
                <c:pt idx="197">
                  <c:v>114.3372848188426</c:v>
                </c:pt>
                <c:pt idx="198">
                  <c:v>114.22098889815744</c:v>
                </c:pt>
                <c:pt idx="199">
                  <c:v>113.74906046079015</c:v>
                </c:pt>
                <c:pt idx="200">
                  <c:v>114.15272380587479</c:v>
                </c:pt>
                <c:pt idx="201">
                  <c:v>114.05931917361976</c:v>
                </c:pt>
                <c:pt idx="202">
                  <c:v>113.78114914189308</c:v>
                </c:pt>
                <c:pt idx="203">
                  <c:v>114.1989151557427</c:v>
                </c:pt>
                <c:pt idx="204">
                  <c:v>114.35690592321126</c:v>
                </c:pt>
                <c:pt idx="205">
                  <c:v>113.48294923279003</c:v>
                </c:pt>
                <c:pt idx="206">
                  <c:v>113.49316855798206</c:v>
                </c:pt>
                <c:pt idx="207">
                  <c:v>113.42183766814178</c:v>
                </c:pt>
                <c:pt idx="208">
                  <c:v>112.59448110059613</c:v>
                </c:pt>
                <c:pt idx="209">
                  <c:v>112.64394263452549</c:v>
                </c:pt>
                <c:pt idx="210">
                  <c:v>113.31637423216017</c:v>
                </c:pt>
                <c:pt idx="211">
                  <c:v>113.06150426187128</c:v>
                </c:pt>
                <c:pt idx="212">
                  <c:v>113.53731604281157</c:v>
                </c:pt>
                <c:pt idx="213">
                  <c:v>113.89131346746299</c:v>
                </c:pt>
                <c:pt idx="214">
                  <c:v>112.99528303462702</c:v>
                </c:pt>
                <c:pt idx="215">
                  <c:v>113.21091079617855</c:v>
                </c:pt>
                <c:pt idx="216">
                  <c:v>113.20457481455952</c:v>
                </c:pt>
                <c:pt idx="217">
                  <c:v>112.48595186705694</c:v>
                </c:pt>
                <c:pt idx="218">
                  <c:v>112.02403836837782</c:v>
                </c:pt>
                <c:pt idx="219">
                  <c:v>111.87320112854364</c:v>
                </c:pt>
                <c:pt idx="220">
                  <c:v>113.19578619489438</c:v>
                </c:pt>
                <c:pt idx="221">
                  <c:v>113.50870193227394</c:v>
                </c:pt>
                <c:pt idx="222">
                  <c:v>113.91236527735855</c:v>
                </c:pt>
                <c:pt idx="223">
                  <c:v>113.53792920232308</c:v>
                </c:pt>
                <c:pt idx="224">
                  <c:v>113.89070030795148</c:v>
                </c:pt>
                <c:pt idx="225">
                  <c:v>113.81425975551518</c:v>
                </c:pt>
                <c:pt idx="226">
                  <c:v>114.26043549339863</c:v>
                </c:pt>
                <c:pt idx="227">
                  <c:v>113.78462371245834</c:v>
                </c:pt>
                <c:pt idx="228">
                  <c:v>114.4599167211468</c:v>
                </c:pt>
                <c:pt idx="229">
                  <c:v>114.30110840766285</c:v>
                </c:pt>
                <c:pt idx="230">
                  <c:v>114.36876034043399</c:v>
                </c:pt>
                <c:pt idx="231">
                  <c:v>113.83081506232627</c:v>
                </c:pt>
                <c:pt idx="232">
                  <c:v>113.7631631295551</c:v>
                </c:pt>
                <c:pt idx="233">
                  <c:v>113.7631631295551</c:v>
                </c:pt>
                <c:pt idx="234">
                  <c:v>113.36011294398199</c:v>
                </c:pt>
                <c:pt idx="235">
                  <c:v>112.10947192698306</c:v>
                </c:pt>
                <c:pt idx="236">
                  <c:v>111.93165566864198</c:v>
                </c:pt>
                <c:pt idx="237">
                  <c:v>112.66581199043641</c:v>
                </c:pt>
                <c:pt idx="238">
                  <c:v>112.26705392144396</c:v>
                </c:pt>
                <c:pt idx="239">
                  <c:v>111.93513023920725</c:v>
                </c:pt>
                <c:pt idx="240">
                  <c:v>112.9597197829588</c:v>
                </c:pt>
                <c:pt idx="241">
                  <c:v>113.47007288304809</c:v>
                </c:pt>
                <c:pt idx="242">
                  <c:v>113.41386659449199</c:v>
                </c:pt>
                <c:pt idx="243">
                  <c:v>113.09032275891278</c:v>
                </c:pt>
                <c:pt idx="244">
                  <c:v>113.2378898146855</c:v>
                </c:pt>
                <c:pt idx="245">
                  <c:v>114.43804736523586</c:v>
                </c:pt>
                <c:pt idx="246">
                  <c:v>114.54330641471361</c:v>
                </c:pt>
                <c:pt idx="247">
                  <c:v>114.89566874733434</c:v>
                </c:pt>
                <c:pt idx="248">
                  <c:v>115.71260160318413</c:v>
                </c:pt>
                <c:pt idx="249">
                  <c:v>116.48089047111992</c:v>
                </c:pt>
                <c:pt idx="250">
                  <c:v>117.14882556567008</c:v>
                </c:pt>
                <c:pt idx="251">
                  <c:v>117.13533605641662</c:v>
                </c:pt>
                <c:pt idx="252">
                  <c:v>117.25551532067475</c:v>
                </c:pt>
                <c:pt idx="253">
                  <c:v>117.53572921743982</c:v>
                </c:pt>
                <c:pt idx="254">
                  <c:v>116.52749059399552</c:v>
                </c:pt>
                <c:pt idx="255">
                  <c:v>116.67158307920293</c:v>
                </c:pt>
                <c:pt idx="256">
                  <c:v>117.55289768376241</c:v>
                </c:pt>
                <c:pt idx="257">
                  <c:v>118.61856891478585</c:v>
                </c:pt>
                <c:pt idx="258">
                  <c:v>118.15481593757218</c:v>
                </c:pt>
                <c:pt idx="259">
                  <c:v>117.25878550473618</c:v>
                </c:pt>
                <c:pt idx="260">
                  <c:v>117.25878550473618</c:v>
                </c:pt>
                <c:pt idx="261">
                  <c:v>117.25878550473618</c:v>
                </c:pt>
                <c:pt idx="262">
                  <c:v>117.25898989124002</c:v>
                </c:pt>
                <c:pt idx="263">
                  <c:v>117.34871556642592</c:v>
                </c:pt>
                <c:pt idx="264">
                  <c:v>116.19883709582027</c:v>
                </c:pt>
                <c:pt idx="265">
                  <c:v>116.42999823166366</c:v>
                </c:pt>
                <c:pt idx="266">
                  <c:v>116.18963970314744</c:v>
                </c:pt>
                <c:pt idx="267">
                  <c:v>116.14957994839475</c:v>
                </c:pt>
                <c:pt idx="268">
                  <c:v>116.23460473399231</c:v>
                </c:pt>
                <c:pt idx="269">
                  <c:v>116.33332341534719</c:v>
                </c:pt>
                <c:pt idx="270">
                  <c:v>116.33332341534719</c:v>
                </c:pt>
                <c:pt idx="271">
                  <c:v>116.63479350851166</c:v>
                </c:pt>
                <c:pt idx="272">
                  <c:v>116.15203258644084</c:v>
                </c:pt>
                <c:pt idx="273">
                  <c:v>116.16347823065587</c:v>
                </c:pt>
                <c:pt idx="274">
                  <c:v>116.30409614529802</c:v>
                </c:pt>
                <c:pt idx="275">
                  <c:v>116.4371517592981</c:v>
                </c:pt>
                <c:pt idx="276">
                  <c:v>116.45779479618596</c:v>
                </c:pt>
                <c:pt idx="277">
                  <c:v>117.08996225256408</c:v>
                </c:pt>
                <c:pt idx="278">
                  <c:v>115.78515881204746</c:v>
                </c:pt>
                <c:pt idx="279">
                  <c:v>116.00712255521803</c:v>
                </c:pt>
                <c:pt idx="280">
                  <c:v>115.35553838097508</c:v>
                </c:pt>
                <c:pt idx="281">
                  <c:v>116.06864289287398</c:v>
                </c:pt>
                <c:pt idx="282">
                  <c:v>117.06584464511091</c:v>
                </c:pt>
                <c:pt idx="283">
                  <c:v>117.26144252928611</c:v>
                </c:pt>
                <c:pt idx="284">
                  <c:v>117.38714022914792</c:v>
                </c:pt>
                <c:pt idx="285">
                  <c:v>117.4909685730988</c:v>
                </c:pt>
                <c:pt idx="286">
                  <c:v>118.00724888179946</c:v>
                </c:pt>
                <c:pt idx="287">
                  <c:v>118.30892336146779</c:v>
                </c:pt>
                <c:pt idx="288">
                  <c:v>117.6988296475044</c:v>
                </c:pt>
                <c:pt idx="289">
                  <c:v>116.71777442907083</c:v>
                </c:pt>
                <c:pt idx="290">
                  <c:v>117.00616378598954</c:v>
                </c:pt>
                <c:pt idx="291">
                  <c:v>117.99273744002679</c:v>
                </c:pt>
                <c:pt idx="292">
                  <c:v>118.65903744254625</c:v>
                </c:pt>
                <c:pt idx="293">
                  <c:v>118.59731271838648</c:v>
                </c:pt>
                <c:pt idx="294">
                  <c:v>118.86097130834048</c:v>
                </c:pt>
                <c:pt idx="295">
                  <c:v>118.86097130834048</c:v>
                </c:pt>
                <c:pt idx="296">
                  <c:v>119.29529262900115</c:v>
                </c:pt>
                <c:pt idx="297">
                  <c:v>118.99770587940968</c:v>
                </c:pt>
                <c:pt idx="298">
                  <c:v>118.85790551078289</c:v>
                </c:pt>
                <c:pt idx="299">
                  <c:v>117.89340559916039</c:v>
                </c:pt>
                <c:pt idx="300">
                  <c:v>117.02353663881595</c:v>
                </c:pt>
                <c:pt idx="301">
                  <c:v>113.17636947702954</c:v>
                </c:pt>
                <c:pt idx="302">
                  <c:v>113.46639392597895</c:v>
                </c:pt>
                <c:pt idx="303">
                  <c:v>113.39424549012334</c:v>
                </c:pt>
                <c:pt idx="304">
                  <c:v>112.13358953443621</c:v>
                </c:pt>
                <c:pt idx="305">
                  <c:v>110.49052643006385</c:v>
                </c:pt>
                <c:pt idx="306">
                  <c:v>112.76923156137964</c:v>
                </c:pt>
                <c:pt idx="307">
                  <c:v>111.98173036208286</c:v>
                </c:pt>
                <c:pt idx="308">
                  <c:v>112.72017880045794</c:v>
                </c:pt>
                <c:pt idx="309">
                  <c:v>112.80009392345951</c:v>
                </c:pt>
                <c:pt idx="310">
                  <c:v>112.83075189903558</c:v>
                </c:pt>
                <c:pt idx="311">
                  <c:v>109.17264225330146</c:v>
                </c:pt>
                <c:pt idx="312">
                  <c:v>109.90414155054596</c:v>
                </c:pt>
                <c:pt idx="313">
                  <c:v>111.1517167699873</c:v>
                </c:pt>
                <c:pt idx="314">
                  <c:v>110.43186750346167</c:v>
                </c:pt>
                <c:pt idx="315">
                  <c:v>111.60116269193216</c:v>
                </c:pt>
                <c:pt idx="316">
                  <c:v>112.53827481204006</c:v>
                </c:pt>
                <c:pt idx="317">
                  <c:v>115.22881874859408</c:v>
                </c:pt>
                <c:pt idx="318">
                  <c:v>114.38163669017594</c:v>
                </c:pt>
                <c:pt idx="319">
                  <c:v>114.43273331613601</c:v>
                </c:pt>
                <c:pt idx="320">
                  <c:v>114.12022635176417</c:v>
                </c:pt>
                <c:pt idx="321">
                  <c:v>113.43185260682995</c:v>
                </c:pt>
                <c:pt idx="322">
                  <c:v>112.08719379806446</c:v>
                </c:pt>
                <c:pt idx="323">
                  <c:v>113.0271673292261</c:v>
                </c:pt>
                <c:pt idx="324">
                  <c:v>112.65007422964072</c:v>
                </c:pt>
                <c:pt idx="325">
                  <c:v>111.35017606521626</c:v>
                </c:pt>
                <c:pt idx="326">
                  <c:v>112.5719985851737</c:v>
                </c:pt>
                <c:pt idx="327">
                  <c:v>112.24232315447928</c:v>
                </c:pt>
                <c:pt idx="328">
                  <c:v>112.45876846204617</c:v>
                </c:pt>
                <c:pt idx="329">
                  <c:v>112.45876846204617</c:v>
                </c:pt>
                <c:pt idx="330">
                  <c:v>112.1730361296774</c:v>
                </c:pt>
                <c:pt idx="331">
                  <c:v>112.69830944454704</c:v>
                </c:pt>
                <c:pt idx="332">
                  <c:v>112.23108189676805</c:v>
                </c:pt>
                <c:pt idx="333">
                  <c:v>111.51388965479234</c:v>
                </c:pt>
                <c:pt idx="334">
                  <c:v>111.94371447236855</c:v>
                </c:pt>
                <c:pt idx="335">
                  <c:v>114.18419932746619</c:v>
                </c:pt>
                <c:pt idx="336">
                  <c:v>113.92994251668883</c:v>
                </c:pt>
                <c:pt idx="337">
                  <c:v>115.56442138789991</c:v>
                </c:pt>
                <c:pt idx="338">
                  <c:v>115.22105206144815</c:v>
                </c:pt>
                <c:pt idx="339">
                  <c:v>115.84340896564194</c:v>
                </c:pt>
                <c:pt idx="340">
                  <c:v>114.93307147753713</c:v>
                </c:pt>
                <c:pt idx="341">
                  <c:v>114.49037031021901</c:v>
                </c:pt>
                <c:pt idx="342">
                  <c:v>115.93660921139313</c:v>
                </c:pt>
                <c:pt idx="343">
                  <c:v>115.63248209367873</c:v>
                </c:pt>
                <c:pt idx="344">
                  <c:v>115.38905776760488</c:v>
                </c:pt>
                <c:pt idx="345">
                  <c:v>114.92673549591809</c:v>
                </c:pt>
                <c:pt idx="346">
                  <c:v>115.39028408662793</c:v>
                </c:pt>
                <c:pt idx="347">
                  <c:v>115.64597160293219</c:v>
                </c:pt>
                <c:pt idx="348">
                  <c:v>115.97012859802294</c:v>
                </c:pt>
                <c:pt idx="349">
                  <c:v>116.20476430443163</c:v>
                </c:pt>
                <c:pt idx="350">
                  <c:v>116.40547185120282</c:v>
                </c:pt>
                <c:pt idx="351">
                  <c:v>116.08928592976187</c:v>
                </c:pt>
                <c:pt idx="352">
                  <c:v>116.86840728240118</c:v>
                </c:pt>
                <c:pt idx="353">
                  <c:v>114.92673549591809</c:v>
                </c:pt>
                <c:pt idx="354">
                  <c:v>115.51373353494749</c:v>
                </c:pt>
                <c:pt idx="355">
                  <c:v>114.85560899258165</c:v>
                </c:pt>
                <c:pt idx="356">
                  <c:v>114.89771261237276</c:v>
                </c:pt>
                <c:pt idx="357">
                  <c:v>116.76253507341188</c:v>
                </c:pt>
                <c:pt idx="358">
                  <c:v>116.52319847741485</c:v>
                </c:pt>
                <c:pt idx="359">
                  <c:v>116.81424485888347</c:v>
                </c:pt>
                <c:pt idx="360">
                  <c:v>116.66688218961461</c:v>
                </c:pt>
                <c:pt idx="361">
                  <c:v>116.80177728214922</c:v>
                </c:pt>
                <c:pt idx="362">
                  <c:v>116.48763522574663</c:v>
                </c:pt>
                <c:pt idx="363">
                  <c:v>115.80580184893532</c:v>
                </c:pt>
                <c:pt idx="364">
                  <c:v>116.02429102154063</c:v>
                </c:pt>
                <c:pt idx="365">
                  <c:v>116.02429102154063</c:v>
                </c:pt>
                <c:pt idx="366">
                  <c:v>115.91494424198605</c:v>
                </c:pt>
                <c:pt idx="367">
                  <c:v>116.1661352552058</c:v>
                </c:pt>
                <c:pt idx="368">
                  <c:v>115.63329963969409</c:v>
                </c:pt>
                <c:pt idx="369">
                  <c:v>116.12076145135326</c:v>
                </c:pt>
                <c:pt idx="370">
                  <c:v>115.74959556037922</c:v>
                </c:pt>
                <c:pt idx="371">
                  <c:v>114.9694522752207</c:v>
                </c:pt>
                <c:pt idx="372">
                  <c:v>113.89376610550907</c:v>
                </c:pt>
                <c:pt idx="373">
                  <c:v>112.35841468866057</c:v>
                </c:pt>
                <c:pt idx="374">
                  <c:v>113.5947486503907</c:v>
                </c:pt>
                <c:pt idx="375">
                  <c:v>113.84614405011429</c:v>
                </c:pt>
                <c:pt idx="376">
                  <c:v>112.33164005665751</c:v>
                </c:pt>
                <c:pt idx="377">
                  <c:v>114.15987733350919</c:v>
                </c:pt>
                <c:pt idx="378">
                  <c:v>113.98390055370267</c:v>
                </c:pt>
                <c:pt idx="379">
                  <c:v>114.52205021831425</c:v>
                </c:pt>
                <c:pt idx="380">
                  <c:v>114.51755371522975</c:v>
                </c:pt>
                <c:pt idx="381">
                  <c:v>115.14297641698114</c:v>
                </c:pt>
                <c:pt idx="382">
                  <c:v>113.32598039784068</c:v>
                </c:pt>
                <c:pt idx="383">
                  <c:v>113.39772006068863</c:v>
                </c:pt>
                <c:pt idx="384">
                  <c:v>111.30418910185217</c:v>
                </c:pt>
                <c:pt idx="385">
                  <c:v>110.79015704469377</c:v>
                </c:pt>
                <c:pt idx="386">
                  <c:v>110.58106965126511</c:v>
                </c:pt>
                <c:pt idx="387">
                  <c:v>111.50489664862337</c:v>
                </c:pt>
                <c:pt idx="388">
                  <c:v>111.36652698552348</c:v>
                </c:pt>
                <c:pt idx="389">
                  <c:v>110.48786940551392</c:v>
                </c:pt>
                <c:pt idx="390">
                  <c:v>111.73789726300134</c:v>
                </c:pt>
                <c:pt idx="391">
                  <c:v>112.23619155936404</c:v>
                </c:pt>
                <c:pt idx="392">
                  <c:v>112.23619155936404</c:v>
                </c:pt>
                <c:pt idx="393">
                  <c:v>111.58746879617487</c:v>
                </c:pt>
                <c:pt idx="394">
                  <c:v>111.5983012808784</c:v>
                </c:pt>
                <c:pt idx="395">
                  <c:v>110.94630833362777</c:v>
                </c:pt>
                <c:pt idx="396">
                  <c:v>109.11541403222616</c:v>
                </c:pt>
                <c:pt idx="397">
                  <c:v>109.75657449477325</c:v>
                </c:pt>
                <c:pt idx="398">
                  <c:v>112.40440165202466</c:v>
                </c:pt>
                <c:pt idx="399">
                  <c:v>112.48513432104157</c:v>
                </c:pt>
                <c:pt idx="400">
                  <c:v>112.17099226463898</c:v>
                </c:pt>
                <c:pt idx="401">
                  <c:v>112.3798752715638</c:v>
                </c:pt>
                <c:pt idx="402">
                  <c:v>110.74417008132968</c:v>
                </c:pt>
                <c:pt idx="403">
                  <c:v>110.34745587737562</c:v>
                </c:pt>
                <c:pt idx="404">
                  <c:v>108.41539025657303</c:v>
                </c:pt>
                <c:pt idx="405">
                  <c:v>108.03584451894157</c:v>
                </c:pt>
                <c:pt idx="406">
                  <c:v>105.03749450760402</c:v>
                </c:pt>
                <c:pt idx="407">
                  <c:v>105.77859997052903</c:v>
                </c:pt>
                <c:pt idx="408">
                  <c:v>103.31656014526847</c:v>
                </c:pt>
                <c:pt idx="409">
                  <c:v>102.7222041921008</c:v>
                </c:pt>
                <c:pt idx="410">
                  <c:v>103.96262588390775</c:v>
                </c:pt>
                <c:pt idx="411">
                  <c:v>102.2670354480484</c:v>
                </c:pt>
                <c:pt idx="412">
                  <c:v>102.97012502125912</c:v>
                </c:pt>
                <c:pt idx="413">
                  <c:v>103.24236784437444</c:v>
                </c:pt>
                <c:pt idx="414">
                  <c:v>99.664377708145722</c:v>
                </c:pt>
                <c:pt idx="415">
                  <c:v>104.4276051801445</c:v>
                </c:pt>
                <c:pt idx="416">
                  <c:v>105.19548527507257</c:v>
                </c:pt>
                <c:pt idx="417">
                  <c:v>107.18048700036979</c:v>
                </c:pt>
                <c:pt idx="418">
                  <c:v>103.11421750646655</c:v>
                </c:pt>
                <c:pt idx="419">
                  <c:v>103.50418695579388</c:v>
                </c:pt>
                <c:pt idx="420">
                  <c:v>102.38925857734493</c:v>
                </c:pt>
                <c:pt idx="421">
                  <c:v>100.79586139340574</c:v>
                </c:pt>
                <c:pt idx="422">
                  <c:v>100.47231755782653</c:v>
                </c:pt>
                <c:pt idx="423">
                  <c:v>105.32731457004958</c:v>
                </c:pt>
                <c:pt idx="424">
                  <c:v>109.08945694623841</c:v>
                </c:pt>
                <c:pt idx="425">
                  <c:v>108.01969798513815</c:v>
                </c:pt>
                <c:pt idx="426">
                  <c:v>108.34487691274812</c:v>
                </c:pt>
                <c:pt idx="427">
                  <c:v>108.56459240437648</c:v>
                </c:pt>
                <c:pt idx="428">
                  <c:v>107.97187154323954</c:v>
                </c:pt>
                <c:pt idx="429">
                  <c:v>108.41416393754999</c:v>
                </c:pt>
                <c:pt idx="430">
                  <c:v>106.81851850206859</c:v>
                </c:pt>
                <c:pt idx="431">
                  <c:v>103.77765609793224</c:v>
                </c:pt>
                <c:pt idx="432">
                  <c:v>105.52924843584381</c:v>
                </c:pt>
                <c:pt idx="433">
                  <c:v>104.43373677525969</c:v>
                </c:pt>
                <c:pt idx="434">
                  <c:v>105.77635171898676</c:v>
                </c:pt>
                <c:pt idx="435">
                  <c:v>105.77635171898676</c:v>
                </c:pt>
                <c:pt idx="436">
                  <c:v>106.55710816365682</c:v>
                </c:pt>
                <c:pt idx="437">
                  <c:v>104.32970404480496</c:v>
                </c:pt>
                <c:pt idx="438">
                  <c:v>104.27595039429495</c:v>
                </c:pt>
                <c:pt idx="439">
                  <c:v>102.91902839529905</c:v>
                </c:pt>
                <c:pt idx="440">
                  <c:v>102.63738379300709</c:v>
                </c:pt>
                <c:pt idx="441">
                  <c:v>104.19276508723195</c:v>
                </c:pt>
                <c:pt idx="442">
                  <c:v>103.82037287723487</c:v>
                </c:pt>
                <c:pt idx="443">
                  <c:v>105.06876564269156</c:v>
                </c:pt>
                <c:pt idx="444">
                  <c:v>105.34632251490675</c:v>
                </c:pt>
                <c:pt idx="445">
                  <c:v>104.78201137780361</c:v>
                </c:pt>
                <c:pt idx="446">
                  <c:v>109.47738253052736</c:v>
                </c:pt>
                <c:pt idx="447">
                  <c:v>109.53031863502201</c:v>
                </c:pt>
                <c:pt idx="448">
                  <c:v>107.71802350546984</c:v>
                </c:pt>
                <c:pt idx="449">
                  <c:v>107.78731053027172</c:v>
                </c:pt>
                <c:pt idx="450">
                  <c:v>106.10009994106986</c:v>
                </c:pt>
                <c:pt idx="451">
                  <c:v>105.6437048779944</c:v>
                </c:pt>
                <c:pt idx="452">
                  <c:v>105.73833582927247</c:v>
                </c:pt>
                <c:pt idx="453">
                  <c:v>106.25993018707298</c:v>
                </c:pt>
                <c:pt idx="454">
                  <c:v>105.36941818984069</c:v>
                </c:pt>
                <c:pt idx="455">
                  <c:v>107.39018755330999</c:v>
                </c:pt>
                <c:pt idx="456">
                  <c:v>108.30052504141476</c:v>
                </c:pt>
                <c:pt idx="457">
                  <c:v>108.47282286415219</c:v>
                </c:pt>
                <c:pt idx="458">
                  <c:v>108.74527007377132</c:v>
                </c:pt>
                <c:pt idx="459">
                  <c:v>109.71160946392837</c:v>
                </c:pt>
                <c:pt idx="460">
                  <c:v>108.90837050383591</c:v>
                </c:pt>
                <c:pt idx="461">
                  <c:v>109.0974280198882</c:v>
                </c:pt>
                <c:pt idx="462">
                  <c:v>107.88357657358051</c:v>
                </c:pt>
                <c:pt idx="463">
                  <c:v>108.07713059271731</c:v>
                </c:pt>
                <c:pt idx="464">
                  <c:v>107.33929531385374</c:v>
                </c:pt>
                <c:pt idx="465">
                  <c:v>105.55684061386226</c:v>
                </c:pt>
                <c:pt idx="466">
                  <c:v>102.75449725970758</c:v>
                </c:pt>
                <c:pt idx="467">
                  <c:v>102.73732879338499</c:v>
                </c:pt>
                <c:pt idx="468">
                  <c:v>101.00617510585745</c:v>
                </c:pt>
                <c:pt idx="469">
                  <c:v>98.399225249374126</c:v>
                </c:pt>
                <c:pt idx="470">
                  <c:v>99.1462579209105</c:v>
                </c:pt>
                <c:pt idx="471">
                  <c:v>99.296686387736983</c:v>
                </c:pt>
                <c:pt idx="472">
                  <c:v>98.674125097039351</c:v>
                </c:pt>
                <c:pt idx="473">
                  <c:v>98.034804113026823</c:v>
                </c:pt>
                <c:pt idx="474">
                  <c:v>100.71942084096948</c:v>
                </c:pt>
                <c:pt idx="475">
                  <c:v>100.23216341581414</c:v>
                </c:pt>
                <c:pt idx="476">
                  <c:v>99.83238341430247</c:v>
                </c:pt>
                <c:pt idx="477">
                  <c:v>100.18454136041935</c:v>
                </c:pt>
                <c:pt idx="478">
                  <c:v>94.481749130266621</c:v>
                </c:pt>
                <c:pt idx="479">
                  <c:v>92.860146608797507</c:v>
                </c:pt>
                <c:pt idx="480">
                  <c:v>91.296385467915172</c:v>
                </c:pt>
                <c:pt idx="481">
                  <c:v>92.835620228336651</c:v>
                </c:pt>
                <c:pt idx="482">
                  <c:v>87.90070809311203</c:v>
                </c:pt>
                <c:pt idx="483">
                  <c:v>88.589081838046241</c:v>
                </c:pt>
                <c:pt idx="484">
                  <c:v>89.27520733143821</c:v>
                </c:pt>
                <c:pt idx="485">
                  <c:v>89.983610953748766</c:v>
                </c:pt>
                <c:pt idx="486">
                  <c:v>94.864565051959545</c:v>
                </c:pt>
                <c:pt idx="487">
                  <c:v>93.761286704229491</c:v>
                </c:pt>
                <c:pt idx="488">
                  <c:v>90.331272396781173</c:v>
                </c:pt>
                <c:pt idx="489">
                  <c:v>89.322829386833007</c:v>
                </c:pt>
                <c:pt idx="490">
                  <c:v>86.373940909424803</c:v>
                </c:pt>
                <c:pt idx="491">
                  <c:v>85.976204772951519</c:v>
                </c:pt>
                <c:pt idx="492">
                  <c:v>84.813041179596254</c:v>
                </c:pt>
                <c:pt idx="493">
                  <c:v>84.813041179596254</c:v>
                </c:pt>
                <c:pt idx="494">
                  <c:v>87.50603775419637</c:v>
                </c:pt>
                <c:pt idx="495">
                  <c:v>83.72263918160813</c:v>
                </c:pt>
                <c:pt idx="496">
                  <c:v>85.892610692880851</c:v>
                </c:pt>
                <c:pt idx="497">
                  <c:v>90.051058500016083</c:v>
                </c:pt>
                <c:pt idx="498">
                  <c:v>89.428497209318451</c:v>
                </c:pt>
                <c:pt idx="499">
                  <c:v>92.593422221285877</c:v>
                </c:pt>
                <c:pt idx="500">
                  <c:v>91.964524948969199</c:v>
                </c:pt>
                <c:pt idx="501">
                  <c:v>90.130156077002283</c:v>
                </c:pt>
                <c:pt idx="502">
                  <c:v>91.839849181626604</c:v>
                </c:pt>
                <c:pt idx="503">
                  <c:v>93.650917992155698</c:v>
                </c:pt>
                <c:pt idx="504">
                  <c:v>92.602824000462519</c:v>
                </c:pt>
                <c:pt idx="505">
                  <c:v>94.961444254779863</c:v>
                </c:pt>
                <c:pt idx="506">
                  <c:v>90.409756814255843</c:v>
                </c:pt>
                <c:pt idx="507">
                  <c:v>88.39675413793249</c:v>
                </c:pt>
                <c:pt idx="508">
                  <c:v>87.656261834519</c:v>
                </c:pt>
                <c:pt idx="509">
                  <c:v>85.943502932337097</c:v>
                </c:pt>
                <c:pt idx="510">
                  <c:v>85.344650476084936</c:v>
                </c:pt>
                <c:pt idx="511">
                  <c:v>85.157023665559521</c:v>
                </c:pt>
                <c:pt idx="512">
                  <c:v>84.946505566603989</c:v>
                </c:pt>
                <c:pt idx="513">
                  <c:v>84.384647067546936</c:v>
                </c:pt>
                <c:pt idx="514">
                  <c:v>85.870536950466075</c:v>
                </c:pt>
                <c:pt idx="515">
                  <c:v>87.016940850506472</c:v>
                </c:pt>
                <c:pt idx="516">
                  <c:v>87.016940850506472</c:v>
                </c:pt>
                <c:pt idx="517">
                  <c:v>86.652724100663008</c:v>
                </c:pt>
                <c:pt idx="518">
                  <c:v>84.457408662914091</c:v>
                </c:pt>
                <c:pt idx="519">
                  <c:v>83.862848323242588</c:v>
                </c:pt>
                <c:pt idx="520">
                  <c:v>84.203969398152083</c:v>
                </c:pt>
                <c:pt idx="521">
                  <c:v>84.203969398152083</c:v>
                </c:pt>
                <c:pt idx="522">
                  <c:v>82.222851016427825</c:v>
                </c:pt>
                <c:pt idx="523">
                  <c:v>81.433919111604169</c:v>
                </c:pt>
                <c:pt idx="524">
                  <c:v>79.195886894552629</c:v>
                </c:pt>
                <c:pt idx="525">
                  <c:v>79.651464411612707</c:v>
                </c:pt>
                <c:pt idx="526">
                  <c:v>76.466100749261258</c:v>
                </c:pt>
                <c:pt idx="527">
                  <c:v>77.620066949943734</c:v>
                </c:pt>
                <c:pt idx="528">
                  <c:v>79.487750822036602</c:v>
                </c:pt>
                <c:pt idx="529">
                  <c:v>79.498174533732453</c:v>
                </c:pt>
                <c:pt idx="530">
                  <c:v>79.986453891406995</c:v>
                </c:pt>
                <c:pt idx="531">
                  <c:v>76.574221209792782</c:v>
                </c:pt>
                <c:pt idx="532">
                  <c:v>78.145953424324873</c:v>
                </c:pt>
                <c:pt idx="533">
                  <c:v>74.654214392716781</c:v>
                </c:pt>
                <c:pt idx="534">
                  <c:v>73.380886473791563</c:v>
                </c:pt>
                <c:pt idx="535">
                  <c:v>73.380886473791563</c:v>
                </c:pt>
                <c:pt idx="536">
                  <c:v>75.745638323224114</c:v>
                </c:pt>
                <c:pt idx="537">
                  <c:v>82.540876416403364</c:v>
                </c:pt>
                <c:pt idx="538">
                  <c:v>83.467973597823075</c:v>
                </c:pt>
                <c:pt idx="539">
                  <c:v>81.997617089195799</c:v>
                </c:pt>
                <c:pt idx="540">
                  <c:v>85.145782407848287</c:v>
                </c:pt>
                <c:pt idx="541">
                  <c:v>86.918222169151591</c:v>
                </c:pt>
                <c:pt idx="542">
                  <c:v>86.701368088576999</c:v>
                </c:pt>
                <c:pt idx="543">
                  <c:v>89.44464374312183</c:v>
                </c:pt>
                <c:pt idx="544">
                  <c:v>91.02516457731906</c:v>
                </c:pt>
                <c:pt idx="545">
                  <c:v>87.543440484399142</c:v>
                </c:pt>
                <c:pt idx="546">
                  <c:v>83.87225010241923</c:v>
                </c:pt>
                <c:pt idx="547">
                  <c:v>83.558721205528187</c:v>
                </c:pt>
                <c:pt idx="548">
                  <c:v>85.104905107080228</c:v>
                </c:pt>
                <c:pt idx="549">
                  <c:v>83.053886541042587</c:v>
                </c:pt>
                <c:pt idx="550">
                  <c:v>82.337103072074569</c:v>
                </c:pt>
                <c:pt idx="551">
                  <c:v>83.398686573021209</c:v>
                </c:pt>
                <c:pt idx="552">
                  <c:v>84.126098140188915</c:v>
                </c:pt>
                <c:pt idx="553">
                  <c:v>82.034202273383201</c:v>
                </c:pt>
                <c:pt idx="554">
                  <c:v>82.448084943659865</c:v>
                </c:pt>
                <c:pt idx="555">
                  <c:v>82.448084943659865</c:v>
                </c:pt>
                <c:pt idx="556">
                  <c:v>81.808150800135806</c:v>
                </c:pt>
                <c:pt idx="557">
                  <c:v>82.891603656993368</c:v>
                </c:pt>
                <c:pt idx="558">
                  <c:v>81.651181965186453</c:v>
                </c:pt>
                <c:pt idx="559">
                  <c:v>82.940656417915037</c:v>
                </c:pt>
                <c:pt idx="560">
                  <c:v>83.326129364157893</c:v>
                </c:pt>
                <c:pt idx="561">
                  <c:v>83.28831786094743</c:v>
                </c:pt>
                <c:pt idx="562">
                  <c:v>83.84506669740847</c:v>
                </c:pt>
                <c:pt idx="563">
                  <c:v>80.898835244550199</c:v>
                </c:pt>
                <c:pt idx="564">
                  <c:v>77.506019280800828</c:v>
                </c:pt>
                <c:pt idx="565">
                  <c:v>76.290532742462432</c:v>
                </c:pt>
                <c:pt idx="566">
                  <c:v>75.265125652695517</c:v>
                </c:pt>
                <c:pt idx="567">
                  <c:v>74.362554851736647</c:v>
                </c:pt>
                <c:pt idx="568">
                  <c:v>71.768481344995251</c:v>
                </c:pt>
                <c:pt idx="569">
                  <c:v>71.999233707830967</c:v>
                </c:pt>
                <c:pt idx="570">
                  <c:v>70.074321614662793</c:v>
                </c:pt>
                <c:pt idx="571">
                  <c:v>75.972098569479201</c:v>
                </c:pt>
                <c:pt idx="572">
                  <c:v>74.243806293005406</c:v>
                </c:pt>
                <c:pt idx="573">
                  <c:v>74.285705526292674</c:v>
                </c:pt>
                <c:pt idx="574">
                  <c:v>71.302480116239309</c:v>
                </c:pt>
                <c:pt idx="575">
                  <c:v>71.569408890254763</c:v>
                </c:pt>
                <c:pt idx="576">
                  <c:v>76.774724370060142</c:v>
                </c:pt>
                <c:pt idx="577">
                  <c:v>75.798778814222601</c:v>
                </c:pt>
                <c:pt idx="578">
                  <c:v>81.54142641262419</c:v>
                </c:pt>
                <c:pt idx="579">
                  <c:v>81.54142641262419</c:v>
                </c:pt>
                <c:pt idx="580">
                  <c:v>82.265363409226623</c:v>
                </c:pt>
                <c:pt idx="581">
                  <c:v>81.592727425088114</c:v>
                </c:pt>
                <c:pt idx="582">
                  <c:v>78.354427658242003</c:v>
                </c:pt>
                <c:pt idx="583">
                  <c:v>76.519241240259745</c:v>
                </c:pt>
                <c:pt idx="584">
                  <c:v>74.787883166228355</c:v>
                </c:pt>
                <c:pt idx="585">
                  <c:v>75.216890437789189</c:v>
                </c:pt>
                <c:pt idx="586">
                  <c:v>81.078695367929683</c:v>
                </c:pt>
                <c:pt idx="587">
                  <c:v>80.363955764000082</c:v>
                </c:pt>
                <c:pt idx="588">
                  <c:v>80.537479905760506</c:v>
                </c:pt>
                <c:pt idx="589">
                  <c:v>78.965543304724577</c:v>
                </c:pt>
                <c:pt idx="590">
                  <c:v>79.654325822666465</c:v>
                </c:pt>
                <c:pt idx="591">
                  <c:v>77.831811367922313</c:v>
                </c:pt>
                <c:pt idx="592">
                  <c:v>76.595068633184496</c:v>
                </c:pt>
                <c:pt idx="593">
                  <c:v>76.386798785771219</c:v>
                </c:pt>
                <c:pt idx="594">
                  <c:v>75.008620590375912</c:v>
                </c:pt>
                <c:pt idx="595">
                  <c:v>72.131676162319508</c:v>
                </c:pt>
                <c:pt idx="596">
                  <c:v>73.231479939484274</c:v>
                </c:pt>
                <c:pt idx="597">
                  <c:v>76.09840942885252</c:v>
                </c:pt>
                <c:pt idx="598">
                  <c:v>77.275062531461273</c:v>
                </c:pt>
                <c:pt idx="599">
                  <c:v>79.03360401050341</c:v>
                </c:pt>
                <c:pt idx="600">
                  <c:v>77.172460506533426</c:v>
                </c:pt>
                <c:pt idx="601">
                  <c:v>77.1759350770987</c:v>
                </c:pt>
                <c:pt idx="602">
                  <c:v>76.32037317202311</c:v>
                </c:pt>
                <c:pt idx="603">
                  <c:v>79.273962539019621</c:v>
                </c:pt>
                <c:pt idx="604">
                  <c:v>80.962808220252228</c:v>
                </c:pt>
                <c:pt idx="605">
                  <c:v>80.880440459204578</c:v>
                </c:pt>
                <c:pt idx="606">
                  <c:v>80.218228186761934</c:v>
                </c:pt>
                <c:pt idx="607">
                  <c:v>79.448508613299268</c:v>
                </c:pt>
                <c:pt idx="608">
                  <c:v>82.631624024108476</c:v>
                </c:pt>
                <c:pt idx="609">
                  <c:v>82.550073809076181</c:v>
                </c:pt>
                <c:pt idx="610">
                  <c:v>81.402034817005074</c:v>
                </c:pt>
                <c:pt idx="611">
                  <c:v>81.830224542550567</c:v>
                </c:pt>
                <c:pt idx="612">
                  <c:v>78.799990236613908</c:v>
                </c:pt>
                <c:pt idx="613">
                  <c:v>77.712245263175703</c:v>
                </c:pt>
                <c:pt idx="614">
                  <c:v>77.139554279415123</c:v>
                </c:pt>
                <c:pt idx="615">
                  <c:v>78.477672720057726</c:v>
                </c:pt>
                <c:pt idx="616">
                  <c:v>76.823572744477985</c:v>
                </c:pt>
                <c:pt idx="617">
                  <c:v>77.219265015912853</c:v>
                </c:pt>
                <c:pt idx="618">
                  <c:v>78.162917504143621</c:v>
                </c:pt>
                <c:pt idx="619">
                  <c:v>76.695831179577795</c:v>
                </c:pt>
                <c:pt idx="620">
                  <c:v>76.244137006090668</c:v>
                </c:pt>
                <c:pt idx="621">
                  <c:v>74.275281814596823</c:v>
                </c:pt>
                <c:pt idx="622">
                  <c:v>72.481790243397967</c:v>
                </c:pt>
                <c:pt idx="623">
                  <c:v>73.376389970707066</c:v>
                </c:pt>
                <c:pt idx="624">
                  <c:v>71.955290609505312</c:v>
                </c:pt>
                <c:pt idx="625">
                  <c:v>71.955290609505312</c:v>
                </c:pt>
                <c:pt idx="626">
                  <c:v>72.676366195053973</c:v>
                </c:pt>
                <c:pt idx="627">
                  <c:v>71.775226099621975</c:v>
                </c:pt>
                <c:pt idx="628">
                  <c:v>73.037108374332135</c:v>
                </c:pt>
                <c:pt idx="629">
                  <c:v>72.155589383268818</c:v>
                </c:pt>
                <c:pt idx="630">
                  <c:v>70.982410851225367</c:v>
                </c:pt>
                <c:pt idx="631">
                  <c:v>70.172427136506158</c:v>
                </c:pt>
                <c:pt idx="632">
                  <c:v>69.099602377848299</c:v>
                </c:pt>
                <c:pt idx="633">
                  <c:v>69.769785723940728</c:v>
                </c:pt>
                <c:pt idx="634">
                  <c:v>66.209781600049951</c:v>
                </c:pt>
                <c:pt idx="635">
                  <c:v>63.928215057680418</c:v>
                </c:pt>
                <c:pt idx="636">
                  <c:v>64.982440644488818</c:v>
                </c:pt>
                <c:pt idx="637">
                  <c:v>62.760146188232959</c:v>
                </c:pt>
                <c:pt idx="638">
                  <c:v>63.881410548300991</c:v>
                </c:pt>
                <c:pt idx="639">
                  <c:v>64.333309108291942</c:v>
                </c:pt>
                <c:pt idx="640">
                  <c:v>65.322948559886783</c:v>
                </c:pt>
                <c:pt idx="641">
                  <c:v>63.2104096561932</c:v>
                </c:pt>
                <c:pt idx="642">
                  <c:v>61.964469528782587</c:v>
                </c:pt>
                <c:pt idx="643">
                  <c:v>61.986747657701166</c:v>
                </c:pt>
                <c:pt idx="644">
                  <c:v>60.712806579264431</c:v>
                </c:pt>
                <c:pt idx="645">
                  <c:v>58.822231418741431</c:v>
                </c:pt>
                <c:pt idx="646">
                  <c:v>60.330808203586869</c:v>
                </c:pt>
                <c:pt idx="647">
                  <c:v>60.511894645989393</c:v>
                </c:pt>
                <c:pt idx="648">
                  <c:v>57.768005831933046</c:v>
                </c:pt>
                <c:pt idx="649">
                  <c:v>56.751796134838948</c:v>
                </c:pt>
                <c:pt idx="650">
                  <c:v>55.405297847538904</c:v>
                </c:pt>
                <c:pt idx="651">
                  <c:v>56.112475150826427</c:v>
                </c:pt>
                <c:pt idx="652">
                  <c:v>55.034540729572548</c:v>
                </c:pt>
                <c:pt idx="653">
                  <c:v>54.689331924586234</c:v>
                </c:pt>
                <c:pt idx="654">
                  <c:v>54.689331924586234</c:v>
                </c:pt>
                <c:pt idx="655">
                  <c:v>52.788537438871231</c:v>
                </c:pt>
                <c:pt idx="656">
                  <c:v>56.534124508249008</c:v>
                </c:pt>
                <c:pt idx="657">
                  <c:v>53.497349834189464</c:v>
                </c:pt>
                <c:pt idx="658">
                  <c:v>53.384324097565774</c:v>
                </c:pt>
                <c:pt idx="659">
                  <c:v>52.070323264376327</c:v>
                </c:pt>
                <c:pt idx="660">
                  <c:v>48.170015611591424</c:v>
                </c:pt>
                <c:pt idx="661">
                  <c:v>46.248986861996222</c:v>
                </c:pt>
                <c:pt idx="662">
                  <c:v>54.770677753114697</c:v>
                </c:pt>
                <c:pt idx="663">
                  <c:v>60.590379063464084</c:v>
                </c:pt>
                <c:pt idx="664">
                  <c:v>61.469445416481307</c:v>
                </c:pt>
                <c:pt idx="665">
                  <c:v>61.218458789765407</c:v>
                </c:pt>
                <c:pt idx="666">
                  <c:v>67.000961756415848</c:v>
                </c:pt>
                <c:pt idx="667">
                  <c:v>68.155541116609839</c:v>
                </c:pt>
                <c:pt idx="668">
                  <c:v>63.219402662362171</c:v>
                </c:pt>
                <c:pt idx="669">
                  <c:v>62.507933242493998</c:v>
                </c:pt>
                <c:pt idx="670">
                  <c:v>59.563950041177968</c:v>
                </c:pt>
                <c:pt idx="671">
                  <c:v>65.138183160415139</c:v>
                </c:pt>
                <c:pt idx="672">
                  <c:v>66.865862277377403</c:v>
                </c:pt>
                <c:pt idx="673">
                  <c:v>65.825943745837819</c:v>
                </c:pt>
                <c:pt idx="674">
                  <c:v>66.818648994990284</c:v>
                </c:pt>
                <c:pt idx="675">
                  <c:v>65.764014635174192</c:v>
                </c:pt>
                <c:pt idx="676">
                  <c:v>68.884179002800593</c:v>
                </c:pt>
                <c:pt idx="677">
                  <c:v>68.212769337685131</c:v>
                </c:pt>
                <c:pt idx="678">
                  <c:v>64.881473711591681</c:v>
                </c:pt>
                <c:pt idx="679">
                  <c:v>67.213932493417474</c:v>
                </c:pt>
                <c:pt idx="680">
                  <c:v>69.276396703670173</c:v>
                </c:pt>
                <c:pt idx="681">
                  <c:v>64.855516625603954</c:v>
                </c:pt>
                <c:pt idx="682">
                  <c:v>62.133292780954697</c:v>
                </c:pt>
                <c:pt idx="683">
                  <c:v>64.005677542635894</c:v>
                </c:pt>
                <c:pt idx="684">
                  <c:v>64.78336818974833</c:v>
                </c:pt>
                <c:pt idx="685">
                  <c:v>62.302116033126801</c:v>
                </c:pt>
                <c:pt idx="686">
                  <c:v>60.207767528274992</c:v>
                </c:pt>
                <c:pt idx="687">
                  <c:v>61.831209528278698</c:v>
                </c:pt>
                <c:pt idx="688">
                  <c:v>61.12750679555645</c:v>
                </c:pt>
                <c:pt idx="689">
                  <c:v>63.186905208251552</c:v>
                </c:pt>
                <c:pt idx="690">
                  <c:v>60.966245844026432</c:v>
                </c:pt>
                <c:pt idx="691">
                  <c:v>61.402611029725527</c:v>
                </c:pt>
                <c:pt idx="692">
                  <c:v>62.394294346358784</c:v>
                </c:pt>
                <c:pt idx="693">
                  <c:v>65.4472155542217</c:v>
                </c:pt>
                <c:pt idx="694">
                  <c:v>65.212579847813018</c:v>
                </c:pt>
                <c:pt idx="695">
                  <c:v>65.212579847813018</c:v>
                </c:pt>
                <c:pt idx="696">
                  <c:v>66.960084455647788</c:v>
                </c:pt>
                <c:pt idx="697">
                  <c:v>67.97731608526108</c:v>
                </c:pt>
                <c:pt idx="698">
                  <c:v>64.351090734126046</c:v>
                </c:pt>
                <c:pt idx="699">
                  <c:v>67.394201389804621</c:v>
                </c:pt>
                <c:pt idx="700">
                  <c:v>71.732304933815499</c:v>
                </c:pt>
                <c:pt idx="701">
                  <c:v>67.307541512176329</c:v>
                </c:pt>
                <c:pt idx="702">
                  <c:v>66.670264393202203</c:v>
                </c:pt>
                <c:pt idx="703">
                  <c:v>68.630330965030907</c:v>
                </c:pt>
                <c:pt idx="704">
                  <c:v>69.100011150855963</c:v>
                </c:pt>
                <c:pt idx="705">
                  <c:v>61.41650931198668</c:v>
                </c:pt>
                <c:pt idx="706">
                  <c:v>66.444826079466324</c:v>
                </c:pt>
                <c:pt idx="707">
                  <c:v>61.090104065353671</c:v>
                </c:pt>
                <c:pt idx="708">
                  <c:v>70.197157903470824</c:v>
                </c:pt>
                <c:pt idx="709">
                  <c:v>80.018746959013782</c:v>
                </c:pt>
                <c:pt idx="710">
                  <c:v>71.668740731121176</c:v>
                </c:pt>
                <c:pt idx="711">
                  <c:v>70.293015173771948</c:v>
                </c:pt>
                <c:pt idx="712">
                  <c:v>69.443584863811552</c:v>
                </c:pt>
                <c:pt idx="713">
                  <c:v>71.205600913419005</c:v>
                </c:pt>
                <c:pt idx="714">
                  <c:v>74.247076477066855</c:v>
                </c:pt>
                <c:pt idx="715">
                  <c:v>61.8246691601558</c:v>
                </c:pt>
                <c:pt idx="716">
                  <c:v>70.367820634177505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F5-454C-8900-2B88F4E362C8}"/>
            </c:ext>
          </c:extLst>
        </c:ser>
        <c:ser>
          <c:idx val="6"/>
          <c:order val="6"/>
          <c:tx>
            <c:strRef>
              <c:f>'График 1.1.11'!$I$4</c:f>
              <c:strCache>
                <c:ptCount val="1"/>
                <c:pt idx="0">
                  <c:v>Dax 30 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1.1.11'!$B$5:$B$721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'График 1.1.11'!$I$5:$I$721</c:f>
              <c:numCache>
                <c:formatCode>0.00</c:formatCode>
                <c:ptCount val="717"/>
                <c:pt idx="0">
                  <c:v>116.49931222812424</c:v>
                </c:pt>
                <c:pt idx="1">
                  <c:v>116.72803648781711</c:v>
                </c:pt>
                <c:pt idx="2">
                  <c:v>118.07344816118805</c:v>
                </c:pt>
                <c:pt idx="3">
                  <c:v>117.92189161901771</c:v>
                </c:pt>
                <c:pt idx="4">
                  <c:v>118.34492461895434</c:v>
                </c:pt>
                <c:pt idx="5">
                  <c:v>118.36181173719336</c:v>
                </c:pt>
                <c:pt idx="6">
                  <c:v>117.45546513803657</c:v>
                </c:pt>
                <c:pt idx="7">
                  <c:v>118.27160459925842</c:v>
                </c:pt>
                <c:pt idx="8">
                  <c:v>118.46911975435768</c:v>
                </c:pt>
                <c:pt idx="9">
                  <c:v>117.20707486722995</c:v>
                </c:pt>
                <c:pt idx="10">
                  <c:v>117.88149079183835</c:v>
                </c:pt>
                <c:pt idx="11">
                  <c:v>116.71692091631802</c:v>
                </c:pt>
                <c:pt idx="12">
                  <c:v>115.33709372349796</c:v>
                </c:pt>
                <c:pt idx="13">
                  <c:v>116.09017369256149</c:v>
                </c:pt>
                <c:pt idx="14">
                  <c:v>114.34118126937736</c:v>
                </c:pt>
                <c:pt idx="15">
                  <c:v>114.33476843966635</c:v>
                </c:pt>
                <c:pt idx="16">
                  <c:v>114.02652509155689</c:v>
                </c:pt>
                <c:pt idx="17">
                  <c:v>116.0100133211738</c:v>
                </c:pt>
                <c:pt idx="18">
                  <c:v>118.6140497058266</c:v>
                </c:pt>
                <c:pt idx="19">
                  <c:v>120.71980922193355</c:v>
                </c:pt>
                <c:pt idx="20">
                  <c:v>120.98936183078655</c:v>
                </c:pt>
                <c:pt idx="21">
                  <c:v>121.29119234918497</c:v>
                </c:pt>
                <c:pt idx="22">
                  <c:v>122.41087241672818</c:v>
                </c:pt>
                <c:pt idx="23">
                  <c:v>120.7664091178336</c:v>
                </c:pt>
                <c:pt idx="24">
                  <c:v>120.9271573825897</c:v>
                </c:pt>
                <c:pt idx="25">
                  <c:v>121.13365049928437</c:v>
                </c:pt>
                <c:pt idx="26">
                  <c:v>121.26489974736982</c:v>
                </c:pt>
                <c:pt idx="27">
                  <c:v>121.12574134264081</c:v>
                </c:pt>
                <c:pt idx="28">
                  <c:v>122.7774725152079</c:v>
                </c:pt>
                <c:pt idx="29">
                  <c:v>121.87518737486809</c:v>
                </c:pt>
                <c:pt idx="30">
                  <c:v>123.04788016802235</c:v>
                </c:pt>
                <c:pt idx="31">
                  <c:v>123.19900918821192</c:v>
                </c:pt>
                <c:pt idx="32">
                  <c:v>123.21974400427756</c:v>
                </c:pt>
                <c:pt idx="33">
                  <c:v>123.75158134831106</c:v>
                </c:pt>
                <c:pt idx="34">
                  <c:v>123.8847544453098</c:v>
                </c:pt>
                <c:pt idx="35">
                  <c:v>123.85204901378361</c:v>
                </c:pt>
                <c:pt idx="36">
                  <c:v>124.00360555595394</c:v>
                </c:pt>
                <c:pt idx="37">
                  <c:v>125.3079751191744</c:v>
                </c:pt>
                <c:pt idx="38">
                  <c:v>125.2186230252009</c:v>
                </c:pt>
                <c:pt idx="39">
                  <c:v>125.49458846376491</c:v>
                </c:pt>
                <c:pt idx="40">
                  <c:v>126.44283221703365</c:v>
                </c:pt>
                <c:pt idx="41">
                  <c:v>123.89672506077036</c:v>
                </c:pt>
                <c:pt idx="42">
                  <c:v>125.40523636979144</c:v>
                </c:pt>
                <c:pt idx="43">
                  <c:v>123.62845501785958</c:v>
                </c:pt>
                <c:pt idx="44">
                  <c:v>122.30249559461204</c:v>
                </c:pt>
                <c:pt idx="45">
                  <c:v>122.99935642320901</c:v>
                </c:pt>
                <c:pt idx="46">
                  <c:v>122.68341767944632</c:v>
                </c:pt>
                <c:pt idx="47">
                  <c:v>121.27430523094598</c:v>
                </c:pt>
                <c:pt idx="48">
                  <c:v>122.53250242024711</c:v>
                </c:pt>
                <c:pt idx="49">
                  <c:v>124.08654482021642</c:v>
                </c:pt>
                <c:pt idx="50">
                  <c:v>125.16048003582102</c:v>
                </c:pt>
                <c:pt idx="51">
                  <c:v>125.49651231267822</c:v>
                </c:pt>
                <c:pt idx="52">
                  <c:v>126.0864926460916</c:v>
                </c:pt>
                <c:pt idx="53">
                  <c:v>126.07174313775627</c:v>
                </c:pt>
                <c:pt idx="54">
                  <c:v>125.74233745160046</c:v>
                </c:pt>
                <c:pt idx="55">
                  <c:v>126.17862363293986</c:v>
                </c:pt>
                <c:pt idx="56">
                  <c:v>126.37250485120286</c:v>
                </c:pt>
                <c:pt idx="57">
                  <c:v>126.80964607650374</c:v>
                </c:pt>
                <c:pt idx="58">
                  <c:v>127.12601234224712</c:v>
                </c:pt>
                <c:pt idx="59">
                  <c:v>127.68243220017285</c:v>
                </c:pt>
                <c:pt idx="60">
                  <c:v>126.38105529081756</c:v>
                </c:pt>
                <c:pt idx="61">
                  <c:v>125.91869026865339</c:v>
                </c:pt>
                <c:pt idx="62">
                  <c:v>126.43492306039008</c:v>
                </c:pt>
                <c:pt idx="63">
                  <c:v>127.91863809452857</c:v>
                </c:pt>
                <c:pt idx="64">
                  <c:v>127.61702133712049</c:v>
                </c:pt>
                <c:pt idx="65">
                  <c:v>128.77068940213209</c:v>
                </c:pt>
                <c:pt idx="66">
                  <c:v>128.55265319195757</c:v>
                </c:pt>
                <c:pt idx="67">
                  <c:v>128.88077631217118</c:v>
                </c:pt>
                <c:pt idx="68">
                  <c:v>128.92758996906159</c:v>
                </c:pt>
                <c:pt idx="69">
                  <c:v>127.25020747765046</c:v>
                </c:pt>
                <c:pt idx="70">
                  <c:v>128.3292729570239</c:v>
                </c:pt>
                <c:pt idx="71">
                  <c:v>126.3000398754684</c:v>
                </c:pt>
                <c:pt idx="72">
                  <c:v>126.1457044404233</c:v>
                </c:pt>
                <c:pt idx="73">
                  <c:v>126.51593847573923</c:v>
                </c:pt>
                <c:pt idx="74">
                  <c:v>126.51593847573923</c:v>
                </c:pt>
                <c:pt idx="75">
                  <c:v>126.51593847573923</c:v>
                </c:pt>
                <c:pt idx="76">
                  <c:v>126.17413465214213</c:v>
                </c:pt>
                <c:pt idx="77">
                  <c:v>128.12320736230996</c:v>
                </c:pt>
                <c:pt idx="78">
                  <c:v>129.60927376734247</c:v>
                </c:pt>
                <c:pt idx="79">
                  <c:v>130.28197960402795</c:v>
                </c:pt>
                <c:pt idx="80">
                  <c:v>129.94722989311299</c:v>
                </c:pt>
                <c:pt idx="81">
                  <c:v>129.94103082439233</c:v>
                </c:pt>
                <c:pt idx="82">
                  <c:v>130.54640194911212</c:v>
                </c:pt>
                <c:pt idx="83">
                  <c:v>129.70461116904625</c:v>
                </c:pt>
                <c:pt idx="84">
                  <c:v>128.46800383977219</c:v>
                </c:pt>
                <c:pt idx="85">
                  <c:v>128.46800383977219</c:v>
                </c:pt>
                <c:pt idx="86">
                  <c:v>129.35297433989226</c:v>
                </c:pt>
                <c:pt idx="87">
                  <c:v>127.59308010619938</c:v>
                </c:pt>
                <c:pt idx="88">
                  <c:v>129.09710243442274</c:v>
                </c:pt>
                <c:pt idx="89">
                  <c:v>130.67829248016866</c:v>
                </c:pt>
                <c:pt idx="90">
                  <c:v>130.99230737501804</c:v>
                </c:pt>
                <c:pt idx="91">
                  <c:v>131.26463887674583</c:v>
                </c:pt>
                <c:pt idx="92">
                  <c:v>130.78709682426557</c:v>
                </c:pt>
                <c:pt idx="93">
                  <c:v>129.42629435958818</c:v>
                </c:pt>
                <c:pt idx="94">
                  <c:v>126.46698720894516</c:v>
                </c:pt>
                <c:pt idx="95">
                  <c:v>125.2004533410197</c:v>
                </c:pt>
                <c:pt idx="96">
                  <c:v>125.09122147494207</c:v>
                </c:pt>
                <c:pt idx="97">
                  <c:v>120.83310254682816</c:v>
                </c:pt>
                <c:pt idx="98">
                  <c:v>121.11847346896832</c:v>
                </c:pt>
                <c:pt idx="99">
                  <c:v>121.25121904398632</c:v>
                </c:pt>
                <c:pt idx="100">
                  <c:v>118.55697552139857</c:v>
                </c:pt>
                <c:pt idx="101">
                  <c:v>121.38396461900433</c:v>
                </c:pt>
                <c:pt idx="102">
                  <c:v>119.43318182091357</c:v>
                </c:pt>
                <c:pt idx="103">
                  <c:v>121.97330366944661</c:v>
                </c:pt>
                <c:pt idx="104">
                  <c:v>123.73255662016838</c:v>
                </c:pt>
                <c:pt idx="105">
                  <c:v>123.01987747828427</c:v>
                </c:pt>
                <c:pt idx="106">
                  <c:v>120.18562050700601</c:v>
                </c:pt>
                <c:pt idx="107">
                  <c:v>121.69113916216195</c:v>
                </c:pt>
                <c:pt idx="108">
                  <c:v>122.00600910097279</c:v>
                </c:pt>
                <c:pt idx="109">
                  <c:v>121.56673026576826</c:v>
                </c:pt>
                <c:pt idx="110">
                  <c:v>120.15911414420046</c:v>
                </c:pt>
                <c:pt idx="111">
                  <c:v>117.62861154023399</c:v>
                </c:pt>
                <c:pt idx="112">
                  <c:v>118.50759673262377</c:v>
                </c:pt>
                <c:pt idx="113">
                  <c:v>115.07352642237525</c:v>
                </c:pt>
                <c:pt idx="114">
                  <c:v>116.80071522454195</c:v>
                </c:pt>
                <c:pt idx="115">
                  <c:v>115.33581115755578</c:v>
                </c:pt>
                <c:pt idx="116">
                  <c:v>113.12530875616893</c:v>
                </c:pt>
                <c:pt idx="117">
                  <c:v>113.42136772782743</c:v>
                </c:pt>
                <c:pt idx="118">
                  <c:v>115.905911718865</c:v>
                </c:pt>
                <c:pt idx="119">
                  <c:v>114.91812218237834</c:v>
                </c:pt>
                <c:pt idx="120">
                  <c:v>116.26951916347954</c:v>
                </c:pt>
                <c:pt idx="121">
                  <c:v>117.43195142909617</c:v>
                </c:pt>
                <c:pt idx="122">
                  <c:v>117.64143719965601</c:v>
                </c:pt>
                <c:pt idx="123">
                  <c:v>118.28293393174786</c:v>
                </c:pt>
                <c:pt idx="124">
                  <c:v>118.20426988729275</c:v>
                </c:pt>
                <c:pt idx="125">
                  <c:v>117.88127703084797</c:v>
                </c:pt>
                <c:pt idx="126">
                  <c:v>116.69533105629093</c:v>
                </c:pt>
                <c:pt idx="127">
                  <c:v>116.64659355048721</c:v>
                </c:pt>
                <c:pt idx="128">
                  <c:v>119.31433071026945</c:v>
                </c:pt>
                <c:pt idx="129">
                  <c:v>121.48699741636131</c:v>
                </c:pt>
                <c:pt idx="130">
                  <c:v>122.11502720606002</c:v>
                </c:pt>
                <c:pt idx="131">
                  <c:v>122.46388514233925</c:v>
                </c:pt>
                <c:pt idx="132">
                  <c:v>120.25402402392351</c:v>
                </c:pt>
                <c:pt idx="133">
                  <c:v>121.74693078064777</c:v>
                </c:pt>
                <c:pt idx="134">
                  <c:v>121.45578831176771</c:v>
                </c:pt>
                <c:pt idx="135">
                  <c:v>121.97886145519614</c:v>
                </c:pt>
                <c:pt idx="136">
                  <c:v>120.0490272341614</c:v>
                </c:pt>
                <c:pt idx="137">
                  <c:v>120.51459867118106</c:v>
                </c:pt>
                <c:pt idx="138">
                  <c:v>118.15189844465279</c:v>
                </c:pt>
                <c:pt idx="139">
                  <c:v>115.905911718865</c:v>
                </c:pt>
                <c:pt idx="140">
                  <c:v>115.79347343793187</c:v>
                </c:pt>
                <c:pt idx="141">
                  <c:v>115.36360008630351</c:v>
                </c:pt>
                <c:pt idx="142">
                  <c:v>118.40841163309339</c:v>
                </c:pt>
                <c:pt idx="143">
                  <c:v>118.54799755980314</c:v>
                </c:pt>
                <c:pt idx="144">
                  <c:v>116.52132961013206</c:v>
                </c:pt>
                <c:pt idx="145">
                  <c:v>119.23694923175654</c:v>
                </c:pt>
                <c:pt idx="146">
                  <c:v>118.97423697459529</c:v>
                </c:pt>
                <c:pt idx="147">
                  <c:v>119.34489853189196</c:v>
                </c:pt>
                <c:pt idx="148">
                  <c:v>120.9688407757113</c:v>
                </c:pt>
                <c:pt idx="149">
                  <c:v>121.95962296606311</c:v>
                </c:pt>
                <c:pt idx="150">
                  <c:v>121.45835344365213</c:v>
                </c:pt>
                <c:pt idx="151">
                  <c:v>119.63646852275276</c:v>
                </c:pt>
                <c:pt idx="152">
                  <c:v>121.43377092975989</c:v>
                </c:pt>
                <c:pt idx="153">
                  <c:v>120.56183985005222</c:v>
                </c:pt>
                <c:pt idx="154">
                  <c:v>122.33605607009967</c:v>
                </c:pt>
                <c:pt idx="155">
                  <c:v>120.27625516692169</c:v>
                </c:pt>
                <c:pt idx="156">
                  <c:v>120.81600166759878</c:v>
                </c:pt>
                <c:pt idx="157">
                  <c:v>121.9038313475773</c:v>
                </c:pt>
                <c:pt idx="158">
                  <c:v>120.36795863178919</c:v>
                </c:pt>
                <c:pt idx="159">
                  <c:v>120.31259453528411</c:v>
                </c:pt>
                <c:pt idx="160">
                  <c:v>121.67275571699037</c:v>
                </c:pt>
                <c:pt idx="161">
                  <c:v>123.48544891530393</c:v>
                </c:pt>
                <c:pt idx="162">
                  <c:v>124.25798113449088</c:v>
                </c:pt>
                <c:pt idx="163">
                  <c:v>124.69768749167613</c:v>
                </c:pt>
                <c:pt idx="164">
                  <c:v>124.34519561856068</c:v>
                </c:pt>
                <c:pt idx="165">
                  <c:v>123.87085998093595</c:v>
                </c:pt>
                <c:pt idx="166">
                  <c:v>124.37490839622171</c:v>
                </c:pt>
                <c:pt idx="167">
                  <c:v>123.45851503051767</c:v>
                </c:pt>
                <c:pt idx="168">
                  <c:v>124.28234988739273</c:v>
                </c:pt>
                <c:pt idx="169">
                  <c:v>124.2265582689069</c:v>
                </c:pt>
                <c:pt idx="170">
                  <c:v>125.15684609898479</c:v>
                </c:pt>
                <c:pt idx="171">
                  <c:v>124.98647858966218</c:v>
                </c:pt>
                <c:pt idx="172">
                  <c:v>125.42490238090522</c:v>
                </c:pt>
                <c:pt idx="173">
                  <c:v>125.25474863257296</c:v>
                </c:pt>
                <c:pt idx="174">
                  <c:v>125.61750103322605</c:v>
                </c:pt>
                <c:pt idx="175">
                  <c:v>126.32675999926431</c:v>
                </c:pt>
                <c:pt idx="176">
                  <c:v>125.77846305897251</c:v>
                </c:pt>
                <c:pt idx="177">
                  <c:v>124.26054626637529</c:v>
                </c:pt>
                <c:pt idx="178">
                  <c:v>123.41961053027086</c:v>
                </c:pt>
                <c:pt idx="179">
                  <c:v>123.88005170352172</c:v>
                </c:pt>
                <c:pt idx="180">
                  <c:v>123.94845522043923</c:v>
                </c:pt>
                <c:pt idx="181">
                  <c:v>125.55999932681728</c:v>
                </c:pt>
                <c:pt idx="182">
                  <c:v>126.2498060427321</c:v>
                </c:pt>
                <c:pt idx="183">
                  <c:v>126.276526166528</c:v>
                </c:pt>
                <c:pt idx="184">
                  <c:v>126.92849718714787</c:v>
                </c:pt>
                <c:pt idx="185">
                  <c:v>126.68181700426415</c:v>
                </c:pt>
                <c:pt idx="186">
                  <c:v>125.55166264819294</c:v>
                </c:pt>
                <c:pt idx="187">
                  <c:v>127.28141658224405</c:v>
                </c:pt>
                <c:pt idx="188">
                  <c:v>127.44494373987494</c:v>
                </c:pt>
                <c:pt idx="189">
                  <c:v>125.76243098469497</c:v>
                </c:pt>
                <c:pt idx="190">
                  <c:v>126.15446864102834</c:v>
                </c:pt>
                <c:pt idx="191">
                  <c:v>127.41501720122352</c:v>
                </c:pt>
                <c:pt idx="192">
                  <c:v>128.03663416121125</c:v>
                </c:pt>
                <c:pt idx="193">
                  <c:v>128.02487730674105</c:v>
                </c:pt>
                <c:pt idx="194">
                  <c:v>128.34915272912804</c:v>
                </c:pt>
                <c:pt idx="195">
                  <c:v>128.24505112681922</c:v>
                </c:pt>
                <c:pt idx="196">
                  <c:v>128.09028816979341</c:v>
                </c:pt>
                <c:pt idx="197">
                  <c:v>129.2478039326316</c:v>
                </c:pt>
                <c:pt idx="198">
                  <c:v>129.86578695578308</c:v>
                </c:pt>
                <c:pt idx="199">
                  <c:v>130.09109103963004</c:v>
                </c:pt>
                <c:pt idx="200">
                  <c:v>130.06073697899794</c:v>
                </c:pt>
                <c:pt idx="201">
                  <c:v>130.77277483791096</c:v>
                </c:pt>
                <c:pt idx="202">
                  <c:v>130.80996925023484</c:v>
                </c:pt>
                <c:pt idx="203">
                  <c:v>131.68275537390397</c:v>
                </c:pt>
                <c:pt idx="204">
                  <c:v>131.96919510099599</c:v>
                </c:pt>
                <c:pt idx="205">
                  <c:v>132.24409173460816</c:v>
                </c:pt>
                <c:pt idx="206">
                  <c:v>130.71698321942512</c:v>
                </c:pt>
                <c:pt idx="207">
                  <c:v>132.16371760223009</c:v>
                </c:pt>
                <c:pt idx="208">
                  <c:v>132.0491417113933</c:v>
                </c:pt>
                <c:pt idx="209">
                  <c:v>132.5920946269259</c:v>
                </c:pt>
                <c:pt idx="210">
                  <c:v>133.44906243730787</c:v>
                </c:pt>
                <c:pt idx="211">
                  <c:v>133.54760625386714</c:v>
                </c:pt>
                <c:pt idx="212">
                  <c:v>133.91955037710602</c:v>
                </c:pt>
                <c:pt idx="213">
                  <c:v>134.33146780554353</c:v>
                </c:pt>
                <c:pt idx="214">
                  <c:v>133.86867526139861</c:v>
                </c:pt>
                <c:pt idx="215">
                  <c:v>133.77568923058888</c:v>
                </c:pt>
                <c:pt idx="216">
                  <c:v>134.00505477325285</c:v>
                </c:pt>
                <c:pt idx="217">
                  <c:v>134.49627752911658</c:v>
                </c:pt>
                <c:pt idx="218">
                  <c:v>133.03051841816895</c:v>
                </c:pt>
                <c:pt idx="219">
                  <c:v>133.41144050300323</c:v>
                </c:pt>
                <c:pt idx="220">
                  <c:v>135.32460136678935</c:v>
                </c:pt>
                <c:pt idx="221">
                  <c:v>135.99388702762897</c:v>
                </c:pt>
                <c:pt idx="222">
                  <c:v>135.72241056986266</c:v>
                </c:pt>
                <c:pt idx="223">
                  <c:v>135.92377342278854</c:v>
                </c:pt>
                <c:pt idx="224">
                  <c:v>135.90432117266514</c:v>
                </c:pt>
                <c:pt idx="225">
                  <c:v>136.67300569402545</c:v>
                </c:pt>
                <c:pt idx="226">
                  <c:v>136.53726746514229</c:v>
                </c:pt>
                <c:pt idx="227">
                  <c:v>137.46734153422983</c:v>
                </c:pt>
                <c:pt idx="228">
                  <c:v>137.72663361554521</c:v>
                </c:pt>
                <c:pt idx="229">
                  <c:v>137.07124241907945</c:v>
                </c:pt>
                <c:pt idx="230">
                  <c:v>137.92564509757705</c:v>
                </c:pt>
                <c:pt idx="231">
                  <c:v>138.097936455813</c:v>
                </c:pt>
                <c:pt idx="232">
                  <c:v>138.43439625465089</c:v>
                </c:pt>
                <c:pt idx="233">
                  <c:v>138.41558528749857</c:v>
                </c:pt>
                <c:pt idx="234">
                  <c:v>137.0626919794648</c:v>
                </c:pt>
                <c:pt idx="235">
                  <c:v>134.63030567007684</c:v>
                </c:pt>
                <c:pt idx="236">
                  <c:v>134.27781379696137</c:v>
                </c:pt>
                <c:pt idx="237">
                  <c:v>136.03321904985651</c:v>
                </c:pt>
                <c:pt idx="238">
                  <c:v>134.86587028146141</c:v>
                </c:pt>
                <c:pt idx="239">
                  <c:v>133.41101298102251</c:v>
                </c:pt>
                <c:pt idx="240">
                  <c:v>134.56745993890885</c:v>
                </c:pt>
                <c:pt idx="241">
                  <c:v>136.22560394118699</c:v>
                </c:pt>
                <c:pt idx="242">
                  <c:v>136.15527657535617</c:v>
                </c:pt>
                <c:pt idx="243">
                  <c:v>137.08556440543407</c:v>
                </c:pt>
                <c:pt idx="244">
                  <c:v>137.39295270958206</c:v>
                </c:pt>
                <c:pt idx="245">
                  <c:v>138.29096263011454</c:v>
                </c:pt>
                <c:pt idx="246">
                  <c:v>138.43525129861237</c:v>
                </c:pt>
                <c:pt idx="247">
                  <c:v>139.38862531564993</c:v>
                </c:pt>
                <c:pt idx="248">
                  <c:v>140.06859902600789</c:v>
                </c:pt>
                <c:pt idx="249">
                  <c:v>140.84348261608883</c:v>
                </c:pt>
                <c:pt idx="250">
                  <c:v>141.02346936997802</c:v>
                </c:pt>
                <c:pt idx="251">
                  <c:v>140.08847879811202</c:v>
                </c:pt>
                <c:pt idx="252">
                  <c:v>140.80244050593836</c:v>
                </c:pt>
                <c:pt idx="253">
                  <c:v>140.52562002341287</c:v>
                </c:pt>
                <c:pt idx="254">
                  <c:v>139.01155092864224</c:v>
                </c:pt>
                <c:pt idx="255">
                  <c:v>139.01155092864224</c:v>
                </c:pt>
                <c:pt idx="256">
                  <c:v>139.01155092864224</c:v>
                </c:pt>
                <c:pt idx="257">
                  <c:v>141.27164587979425</c:v>
                </c:pt>
                <c:pt idx="258">
                  <c:v>141.33470537195259</c:v>
                </c:pt>
                <c:pt idx="259">
                  <c:v>141.0164152572959</c:v>
                </c:pt>
                <c:pt idx="260">
                  <c:v>141.0164152572959</c:v>
                </c:pt>
                <c:pt idx="261">
                  <c:v>142.8164965571778</c:v>
                </c:pt>
                <c:pt idx="262">
                  <c:v>143.03431900636193</c:v>
                </c:pt>
                <c:pt idx="263">
                  <c:v>142.67263541066066</c:v>
                </c:pt>
                <c:pt idx="264">
                  <c:v>140.93454479798527</c:v>
                </c:pt>
                <c:pt idx="265">
                  <c:v>141.24449823401767</c:v>
                </c:pt>
                <c:pt idx="266">
                  <c:v>141.38942818548659</c:v>
                </c:pt>
                <c:pt idx="267">
                  <c:v>140.3674368905412</c:v>
                </c:pt>
                <c:pt idx="268">
                  <c:v>142.94838708823431</c:v>
                </c:pt>
                <c:pt idx="269">
                  <c:v>143.33037797802044</c:v>
                </c:pt>
                <c:pt idx="270">
                  <c:v>143.89834092942598</c:v>
                </c:pt>
                <c:pt idx="271">
                  <c:v>143.57940953179818</c:v>
                </c:pt>
                <c:pt idx="272">
                  <c:v>143.25620291436303</c:v>
                </c:pt>
                <c:pt idx="273">
                  <c:v>142.99797963799949</c:v>
                </c:pt>
                <c:pt idx="274">
                  <c:v>144.22817413756255</c:v>
                </c:pt>
                <c:pt idx="275">
                  <c:v>142.9486008492247</c:v>
                </c:pt>
                <c:pt idx="276">
                  <c:v>142.769469139297</c:v>
                </c:pt>
                <c:pt idx="277">
                  <c:v>144.25382545640659</c:v>
                </c:pt>
                <c:pt idx="278">
                  <c:v>143.63840756513952</c:v>
                </c:pt>
                <c:pt idx="279">
                  <c:v>143.01337042930592</c:v>
                </c:pt>
                <c:pt idx="280">
                  <c:v>143.7758558819456</c:v>
                </c:pt>
                <c:pt idx="281">
                  <c:v>145.10587676401011</c:v>
                </c:pt>
                <c:pt idx="282">
                  <c:v>145.12468773116242</c:v>
                </c:pt>
                <c:pt idx="283">
                  <c:v>146.45363980827508</c:v>
                </c:pt>
                <c:pt idx="284">
                  <c:v>147.19068770306109</c:v>
                </c:pt>
                <c:pt idx="285">
                  <c:v>146.9405873443315</c:v>
                </c:pt>
                <c:pt idx="286">
                  <c:v>146.9756441467517</c:v>
                </c:pt>
                <c:pt idx="287">
                  <c:v>147.82769545435522</c:v>
                </c:pt>
                <c:pt idx="288">
                  <c:v>146.99766152875952</c:v>
                </c:pt>
                <c:pt idx="289">
                  <c:v>147.73257181364184</c:v>
                </c:pt>
                <c:pt idx="290">
                  <c:v>146.62828253740506</c:v>
                </c:pt>
                <c:pt idx="291">
                  <c:v>147.39547073183283</c:v>
                </c:pt>
                <c:pt idx="292">
                  <c:v>148.80287309241024</c:v>
                </c:pt>
                <c:pt idx="293">
                  <c:v>148.74815027887624</c:v>
                </c:pt>
                <c:pt idx="294">
                  <c:v>148.71501732536933</c:v>
                </c:pt>
                <c:pt idx="295">
                  <c:v>149.3565140574612</c:v>
                </c:pt>
                <c:pt idx="296">
                  <c:v>149.26737572447809</c:v>
                </c:pt>
                <c:pt idx="297">
                  <c:v>148.38561163921352</c:v>
                </c:pt>
                <c:pt idx="298">
                  <c:v>149.07114313532102</c:v>
                </c:pt>
                <c:pt idx="299">
                  <c:v>149.47408260216312</c:v>
                </c:pt>
                <c:pt idx="300">
                  <c:v>150.22245982943858</c:v>
                </c:pt>
                <c:pt idx="301">
                  <c:v>145.77751379574374</c:v>
                </c:pt>
                <c:pt idx="302">
                  <c:v>143.54991051512752</c:v>
                </c:pt>
                <c:pt idx="303">
                  <c:v>141.94242786756644</c:v>
                </c:pt>
                <c:pt idx="304">
                  <c:v>141.15322229113085</c:v>
                </c:pt>
                <c:pt idx="305">
                  <c:v>139.6836154823566</c:v>
                </c:pt>
                <c:pt idx="306">
                  <c:v>140.97537314714538</c:v>
                </c:pt>
                <c:pt idx="307">
                  <c:v>141.46167940023068</c:v>
                </c:pt>
                <c:pt idx="308">
                  <c:v>143.50266933625636</c:v>
                </c:pt>
                <c:pt idx="309">
                  <c:v>143.57299670208718</c:v>
                </c:pt>
                <c:pt idx="310">
                  <c:v>143.55097932007934</c:v>
                </c:pt>
                <c:pt idx="311">
                  <c:v>141.59506625821979</c:v>
                </c:pt>
                <c:pt idx="312">
                  <c:v>137.82667375903702</c:v>
                </c:pt>
                <c:pt idx="313">
                  <c:v>140.77165892332548</c:v>
                </c:pt>
                <c:pt idx="314">
                  <c:v>140.65195276871987</c:v>
                </c:pt>
                <c:pt idx="315">
                  <c:v>142.60872087454089</c:v>
                </c:pt>
                <c:pt idx="316">
                  <c:v>143.22606261472126</c:v>
                </c:pt>
                <c:pt idx="317">
                  <c:v>143.47765930038344</c:v>
                </c:pt>
                <c:pt idx="318">
                  <c:v>146.57505605080365</c:v>
                </c:pt>
                <c:pt idx="319">
                  <c:v>147.47498982024942</c:v>
                </c:pt>
                <c:pt idx="320">
                  <c:v>145.97353262391044</c:v>
                </c:pt>
                <c:pt idx="321">
                  <c:v>146.60455506747431</c:v>
                </c:pt>
                <c:pt idx="322">
                  <c:v>145.71851576240243</c:v>
                </c:pt>
                <c:pt idx="323">
                  <c:v>147.43266514415672</c:v>
                </c:pt>
                <c:pt idx="324">
                  <c:v>147.8591183199392</c:v>
                </c:pt>
                <c:pt idx="325">
                  <c:v>148.28963295453866</c:v>
                </c:pt>
                <c:pt idx="326">
                  <c:v>150.60658832912839</c:v>
                </c:pt>
                <c:pt idx="327">
                  <c:v>151.21260073681927</c:v>
                </c:pt>
                <c:pt idx="328">
                  <c:v>151.76837931177391</c:v>
                </c:pt>
                <c:pt idx="329">
                  <c:v>151.76837931177391</c:v>
                </c:pt>
                <c:pt idx="330">
                  <c:v>151.76837931177391</c:v>
                </c:pt>
                <c:pt idx="331">
                  <c:v>153.19544768346512</c:v>
                </c:pt>
                <c:pt idx="332">
                  <c:v>152.89960247279694</c:v>
                </c:pt>
                <c:pt idx="333">
                  <c:v>152.6884066143142</c:v>
                </c:pt>
                <c:pt idx="334">
                  <c:v>154.16592257973204</c:v>
                </c:pt>
                <c:pt idx="335">
                  <c:v>156.85909729736795</c:v>
                </c:pt>
                <c:pt idx="336">
                  <c:v>157.08931788399337</c:v>
                </c:pt>
                <c:pt idx="337">
                  <c:v>155.6680210590421</c:v>
                </c:pt>
                <c:pt idx="338">
                  <c:v>154.82131377619777</c:v>
                </c:pt>
                <c:pt idx="339">
                  <c:v>156.95486222105245</c:v>
                </c:pt>
                <c:pt idx="340">
                  <c:v>156.80693961571836</c:v>
                </c:pt>
                <c:pt idx="341">
                  <c:v>155.41108034862077</c:v>
                </c:pt>
                <c:pt idx="342">
                  <c:v>156.96640531453227</c:v>
                </c:pt>
                <c:pt idx="343">
                  <c:v>157.9056711062056</c:v>
                </c:pt>
                <c:pt idx="344">
                  <c:v>157.71542382477881</c:v>
                </c:pt>
                <c:pt idx="345">
                  <c:v>158.37273887015786</c:v>
                </c:pt>
                <c:pt idx="346">
                  <c:v>158.37273887015786</c:v>
                </c:pt>
                <c:pt idx="347">
                  <c:v>159.37869809082574</c:v>
                </c:pt>
                <c:pt idx="348">
                  <c:v>159.82246590682797</c:v>
                </c:pt>
                <c:pt idx="349">
                  <c:v>160.67900619522919</c:v>
                </c:pt>
                <c:pt idx="350">
                  <c:v>160.86989475962707</c:v>
                </c:pt>
                <c:pt idx="351">
                  <c:v>159.08520425105161</c:v>
                </c:pt>
                <c:pt idx="352">
                  <c:v>159.80750263750224</c:v>
                </c:pt>
                <c:pt idx="353">
                  <c:v>158.51082846993503</c:v>
                </c:pt>
                <c:pt idx="354">
                  <c:v>159.87911256927526</c:v>
                </c:pt>
                <c:pt idx="355">
                  <c:v>159.45736213528085</c:v>
                </c:pt>
                <c:pt idx="356">
                  <c:v>160.43510490522027</c:v>
                </c:pt>
                <c:pt idx="357">
                  <c:v>159.9199409184354</c:v>
                </c:pt>
                <c:pt idx="358">
                  <c:v>160.31005472585548</c:v>
                </c:pt>
                <c:pt idx="359">
                  <c:v>162.61952846578231</c:v>
                </c:pt>
                <c:pt idx="360">
                  <c:v>162.87112515144449</c:v>
                </c:pt>
                <c:pt idx="361">
                  <c:v>163.72787920083607</c:v>
                </c:pt>
                <c:pt idx="362">
                  <c:v>165.36293701615452</c:v>
                </c:pt>
                <c:pt idx="363">
                  <c:v>164.53995720324093</c:v>
                </c:pt>
                <c:pt idx="364">
                  <c:v>165.43390566495643</c:v>
                </c:pt>
                <c:pt idx="365">
                  <c:v>165.43390566495643</c:v>
                </c:pt>
                <c:pt idx="366">
                  <c:v>166.32828164865262</c:v>
                </c:pt>
                <c:pt idx="367">
                  <c:v>165.98476773713259</c:v>
                </c:pt>
                <c:pt idx="368">
                  <c:v>168.50864375039771</c:v>
                </c:pt>
                <c:pt idx="369">
                  <c:v>170.74907269043598</c:v>
                </c:pt>
                <c:pt idx="370">
                  <c:v>170.5126530350899</c:v>
                </c:pt>
                <c:pt idx="371">
                  <c:v>169.29507043395853</c:v>
                </c:pt>
                <c:pt idx="372">
                  <c:v>165.23831435877045</c:v>
                </c:pt>
                <c:pt idx="373">
                  <c:v>162.85616188211876</c:v>
                </c:pt>
                <c:pt idx="374">
                  <c:v>162.25527973819666</c:v>
                </c:pt>
                <c:pt idx="375">
                  <c:v>164.72635678684111</c:v>
                </c:pt>
                <c:pt idx="376">
                  <c:v>164.1312461896589</c:v>
                </c:pt>
                <c:pt idx="377">
                  <c:v>164.18468643725072</c:v>
                </c:pt>
                <c:pt idx="378">
                  <c:v>167.78442151503376</c:v>
                </c:pt>
                <c:pt idx="379">
                  <c:v>171.66375596821709</c:v>
                </c:pt>
                <c:pt idx="380">
                  <c:v>171.78089699093829</c:v>
                </c:pt>
                <c:pt idx="381">
                  <c:v>171.72531913344281</c:v>
                </c:pt>
                <c:pt idx="382">
                  <c:v>172.94311549556457</c:v>
                </c:pt>
                <c:pt idx="383">
                  <c:v>170.25442975872636</c:v>
                </c:pt>
                <c:pt idx="384">
                  <c:v>169.93207818525266</c:v>
                </c:pt>
                <c:pt idx="385">
                  <c:v>169.52550478157431</c:v>
                </c:pt>
                <c:pt idx="386">
                  <c:v>168.02725400009086</c:v>
                </c:pt>
                <c:pt idx="387">
                  <c:v>166.75986508820392</c:v>
                </c:pt>
                <c:pt idx="388">
                  <c:v>169.32777586548468</c:v>
                </c:pt>
                <c:pt idx="389">
                  <c:v>171.16526533868083</c:v>
                </c:pt>
                <c:pt idx="390">
                  <c:v>170.11612639795879</c:v>
                </c:pt>
                <c:pt idx="391">
                  <c:v>172.09213299291289</c:v>
                </c:pt>
                <c:pt idx="392">
                  <c:v>172.61755750723538</c:v>
                </c:pt>
                <c:pt idx="393">
                  <c:v>170.73368189912955</c:v>
                </c:pt>
                <c:pt idx="394">
                  <c:v>172.04168539918624</c:v>
                </c:pt>
                <c:pt idx="395">
                  <c:v>172.66308859818358</c:v>
                </c:pt>
                <c:pt idx="396">
                  <c:v>170.25549856367817</c:v>
                </c:pt>
                <c:pt idx="397">
                  <c:v>168.83997328546684</c:v>
                </c:pt>
                <c:pt idx="398">
                  <c:v>172.15091726526387</c:v>
                </c:pt>
                <c:pt idx="399">
                  <c:v>172.99185300136827</c:v>
                </c:pt>
                <c:pt idx="400">
                  <c:v>173.26803220092265</c:v>
                </c:pt>
                <c:pt idx="401">
                  <c:v>171.82557303792504</c:v>
                </c:pt>
                <c:pt idx="402">
                  <c:v>168.73458911721582</c:v>
                </c:pt>
                <c:pt idx="403">
                  <c:v>170.82089638319934</c:v>
                </c:pt>
                <c:pt idx="404">
                  <c:v>168.33357349928701</c:v>
                </c:pt>
                <c:pt idx="405">
                  <c:v>169.81621972847367</c:v>
                </c:pt>
                <c:pt idx="406">
                  <c:v>166.87871619884808</c:v>
                </c:pt>
                <c:pt idx="407">
                  <c:v>164.43671064489359</c:v>
                </c:pt>
                <c:pt idx="408">
                  <c:v>160.51227262274281</c:v>
                </c:pt>
                <c:pt idx="409">
                  <c:v>159.28784966991969</c:v>
                </c:pt>
                <c:pt idx="410">
                  <c:v>159.38682100845969</c:v>
                </c:pt>
                <c:pt idx="411">
                  <c:v>162.11932774832317</c:v>
                </c:pt>
                <c:pt idx="412">
                  <c:v>159.76346787348663</c:v>
                </c:pt>
                <c:pt idx="413">
                  <c:v>161.05030903549698</c:v>
                </c:pt>
                <c:pt idx="414">
                  <c:v>158.94561832434186</c:v>
                </c:pt>
                <c:pt idx="415">
                  <c:v>159.13330047388422</c:v>
                </c:pt>
                <c:pt idx="416">
                  <c:v>160.61274028821538</c:v>
                </c:pt>
                <c:pt idx="417">
                  <c:v>162.58532670732359</c:v>
                </c:pt>
                <c:pt idx="418">
                  <c:v>159.3286780190798</c:v>
                </c:pt>
                <c:pt idx="419">
                  <c:v>156.97025301235891</c:v>
                </c:pt>
                <c:pt idx="420">
                  <c:v>159.77201831310131</c:v>
                </c:pt>
                <c:pt idx="421">
                  <c:v>158.71903167455267</c:v>
                </c:pt>
                <c:pt idx="422">
                  <c:v>159.16429581748744</c:v>
                </c:pt>
                <c:pt idx="423">
                  <c:v>155.40573632386159</c:v>
                </c:pt>
                <c:pt idx="424">
                  <c:v>157.71905776161506</c:v>
                </c:pt>
                <c:pt idx="425">
                  <c:v>158.34409489744866</c:v>
                </c:pt>
                <c:pt idx="426">
                  <c:v>158.71219132286092</c:v>
                </c:pt>
                <c:pt idx="427">
                  <c:v>160.33100330291143</c:v>
                </c:pt>
                <c:pt idx="428">
                  <c:v>160.57640091985294</c:v>
                </c:pt>
                <c:pt idx="429">
                  <c:v>160.47614701537077</c:v>
                </c:pt>
                <c:pt idx="430">
                  <c:v>160.02126362786942</c:v>
                </c:pt>
                <c:pt idx="431">
                  <c:v>158.82954610657248</c:v>
                </c:pt>
                <c:pt idx="432">
                  <c:v>159.02064843196072</c:v>
                </c:pt>
                <c:pt idx="433">
                  <c:v>160.74698219016594</c:v>
                </c:pt>
                <c:pt idx="434">
                  <c:v>163.27427837927695</c:v>
                </c:pt>
                <c:pt idx="435">
                  <c:v>163.49680357024917</c:v>
                </c:pt>
                <c:pt idx="436">
                  <c:v>165.06132025874643</c:v>
                </c:pt>
                <c:pt idx="437">
                  <c:v>162.20248077357599</c:v>
                </c:pt>
                <c:pt idx="438">
                  <c:v>162.92264155012296</c:v>
                </c:pt>
                <c:pt idx="439">
                  <c:v>158.96613937941711</c:v>
                </c:pt>
                <c:pt idx="440">
                  <c:v>157.65813587936043</c:v>
                </c:pt>
                <c:pt idx="441">
                  <c:v>159.42080900592805</c:v>
                </c:pt>
                <c:pt idx="442">
                  <c:v>159.74337434039211</c:v>
                </c:pt>
                <c:pt idx="443">
                  <c:v>161.08964105772452</c:v>
                </c:pt>
                <c:pt idx="444">
                  <c:v>160.27243279155084</c:v>
                </c:pt>
                <c:pt idx="445">
                  <c:v>159.89001437978402</c:v>
                </c:pt>
                <c:pt idx="446">
                  <c:v>161.92843918392526</c:v>
                </c:pt>
                <c:pt idx="447">
                  <c:v>165.6827234577438</c:v>
                </c:pt>
                <c:pt idx="448">
                  <c:v>165.34604989791549</c:v>
                </c:pt>
                <c:pt idx="449">
                  <c:v>166.61450761475427</c:v>
                </c:pt>
                <c:pt idx="450">
                  <c:v>166.47534921002526</c:v>
                </c:pt>
                <c:pt idx="451">
                  <c:v>166.08031889982669</c:v>
                </c:pt>
                <c:pt idx="452">
                  <c:v>166.82228329739115</c:v>
                </c:pt>
                <c:pt idx="453">
                  <c:v>167.88339285357375</c:v>
                </c:pt>
                <c:pt idx="454">
                  <c:v>168.0484163381372</c:v>
                </c:pt>
                <c:pt idx="455">
                  <c:v>169.35043453046362</c:v>
                </c:pt>
                <c:pt idx="456">
                  <c:v>169.87137006398839</c:v>
                </c:pt>
                <c:pt idx="457">
                  <c:v>170.05328066679087</c:v>
                </c:pt>
                <c:pt idx="458">
                  <c:v>169.8328930857223</c:v>
                </c:pt>
                <c:pt idx="459">
                  <c:v>171.05539218963213</c:v>
                </c:pt>
                <c:pt idx="460">
                  <c:v>170.46092287542103</c:v>
                </c:pt>
                <c:pt idx="461">
                  <c:v>170.59067579657389</c:v>
                </c:pt>
                <c:pt idx="462">
                  <c:v>170.72171128366898</c:v>
                </c:pt>
                <c:pt idx="463">
                  <c:v>171.72895307027903</c:v>
                </c:pt>
                <c:pt idx="464">
                  <c:v>171.89077013998701</c:v>
                </c:pt>
                <c:pt idx="465">
                  <c:v>170.35617999014113</c:v>
                </c:pt>
                <c:pt idx="466">
                  <c:v>170.21018123372036</c:v>
                </c:pt>
                <c:pt idx="467">
                  <c:v>170.69691500878639</c:v>
                </c:pt>
                <c:pt idx="468">
                  <c:v>169.32863090944616</c:v>
                </c:pt>
                <c:pt idx="469">
                  <c:v>168.53172993735737</c:v>
                </c:pt>
                <c:pt idx="470">
                  <c:v>166.62540942526297</c:v>
                </c:pt>
                <c:pt idx="471">
                  <c:v>167.64825576416987</c:v>
                </c:pt>
                <c:pt idx="472">
                  <c:v>167.35262431449209</c:v>
                </c:pt>
                <c:pt idx="473">
                  <c:v>169.56462304281149</c:v>
                </c:pt>
                <c:pt idx="474">
                  <c:v>169.92224517969578</c:v>
                </c:pt>
                <c:pt idx="475">
                  <c:v>171.21549917141715</c:v>
                </c:pt>
                <c:pt idx="476">
                  <c:v>170.5372355489821</c:v>
                </c:pt>
                <c:pt idx="477">
                  <c:v>171.41964091721778</c:v>
                </c:pt>
                <c:pt idx="478">
                  <c:v>168.46183009350733</c:v>
                </c:pt>
                <c:pt idx="479">
                  <c:v>167.79147562771587</c:v>
                </c:pt>
                <c:pt idx="480">
                  <c:v>166.89496203411599</c:v>
                </c:pt>
                <c:pt idx="481">
                  <c:v>167.31478861919709</c:v>
                </c:pt>
                <c:pt idx="482">
                  <c:v>166.72544956875484</c:v>
                </c:pt>
                <c:pt idx="483">
                  <c:v>167.14976513463367</c:v>
                </c:pt>
                <c:pt idx="484">
                  <c:v>166.99863611444405</c:v>
                </c:pt>
                <c:pt idx="485">
                  <c:v>166.87978500379992</c:v>
                </c:pt>
                <c:pt idx="486">
                  <c:v>166.25389282400488</c:v>
                </c:pt>
                <c:pt idx="487">
                  <c:v>166.37253017365862</c:v>
                </c:pt>
                <c:pt idx="488">
                  <c:v>163.89119259747659</c:v>
                </c:pt>
                <c:pt idx="489">
                  <c:v>162.72042365323563</c:v>
                </c:pt>
                <c:pt idx="490">
                  <c:v>160.57661468084333</c:v>
                </c:pt>
                <c:pt idx="491">
                  <c:v>163.10626224084837</c:v>
                </c:pt>
                <c:pt idx="492">
                  <c:v>160.71449051963015</c:v>
                </c:pt>
                <c:pt idx="493">
                  <c:v>161.64819852555391</c:v>
                </c:pt>
                <c:pt idx="494">
                  <c:v>162.64988252641444</c:v>
                </c:pt>
                <c:pt idx="495">
                  <c:v>161.76063680648704</c:v>
                </c:pt>
                <c:pt idx="496">
                  <c:v>160.99088348017489</c:v>
                </c:pt>
                <c:pt idx="497">
                  <c:v>165.10172108592585</c:v>
                </c:pt>
                <c:pt idx="498">
                  <c:v>165.98947047892068</c:v>
                </c:pt>
                <c:pt idx="499">
                  <c:v>168.24101499045804</c:v>
                </c:pt>
                <c:pt idx="500">
                  <c:v>167.53004593649686</c:v>
                </c:pt>
                <c:pt idx="501">
                  <c:v>166.92467481177701</c:v>
                </c:pt>
                <c:pt idx="502">
                  <c:v>169.82819034393424</c:v>
                </c:pt>
                <c:pt idx="503">
                  <c:v>169.7386244889704</c:v>
                </c:pt>
                <c:pt idx="504">
                  <c:v>170.88203202644434</c:v>
                </c:pt>
                <c:pt idx="505">
                  <c:v>171.72189895759692</c:v>
                </c:pt>
                <c:pt idx="506">
                  <c:v>171.21015514665797</c:v>
                </c:pt>
                <c:pt idx="507">
                  <c:v>172.63594095240694</c:v>
                </c:pt>
                <c:pt idx="508">
                  <c:v>169.47633975378989</c:v>
                </c:pt>
                <c:pt idx="509">
                  <c:v>169.90493053947603</c:v>
                </c:pt>
                <c:pt idx="510">
                  <c:v>167.27738044588284</c:v>
                </c:pt>
                <c:pt idx="511">
                  <c:v>167.81819575151178</c:v>
                </c:pt>
                <c:pt idx="512">
                  <c:v>167.53132850243904</c:v>
                </c:pt>
                <c:pt idx="513">
                  <c:v>168.2125847787392</c:v>
                </c:pt>
                <c:pt idx="514">
                  <c:v>171.0658664781601</c:v>
                </c:pt>
                <c:pt idx="515">
                  <c:v>171.0658664781601</c:v>
                </c:pt>
                <c:pt idx="516">
                  <c:v>171.0658664781601</c:v>
                </c:pt>
                <c:pt idx="517">
                  <c:v>171.0658664781601</c:v>
                </c:pt>
                <c:pt idx="518">
                  <c:v>171.83390971654936</c:v>
                </c:pt>
                <c:pt idx="519">
                  <c:v>172.44783128088383</c:v>
                </c:pt>
                <c:pt idx="520">
                  <c:v>172.44783128088383</c:v>
                </c:pt>
                <c:pt idx="521">
                  <c:v>172.44783128088383</c:v>
                </c:pt>
                <c:pt idx="522">
                  <c:v>169.92096261375357</c:v>
                </c:pt>
                <c:pt idx="523">
                  <c:v>169.05095538295922</c:v>
                </c:pt>
                <c:pt idx="524">
                  <c:v>166.91933078701783</c:v>
                </c:pt>
                <c:pt idx="525">
                  <c:v>167.10060010684919</c:v>
                </c:pt>
                <c:pt idx="526">
                  <c:v>167.80216367723423</c:v>
                </c:pt>
                <c:pt idx="527">
                  <c:v>166.36397973404397</c:v>
                </c:pt>
                <c:pt idx="528">
                  <c:v>164.87577571910774</c:v>
                </c:pt>
                <c:pt idx="529">
                  <c:v>164.97966356042619</c:v>
                </c:pt>
                <c:pt idx="530">
                  <c:v>165.28042527387282</c:v>
                </c:pt>
                <c:pt idx="531">
                  <c:v>161.73968822943107</c:v>
                </c:pt>
                <c:pt idx="532">
                  <c:v>159.71302027975997</c:v>
                </c:pt>
                <c:pt idx="533">
                  <c:v>158.47235149166895</c:v>
                </c:pt>
                <c:pt idx="534">
                  <c:v>156.34842229138079</c:v>
                </c:pt>
                <c:pt idx="535">
                  <c:v>145.14777391812208</c:v>
                </c:pt>
                <c:pt idx="536">
                  <c:v>144.70486114608133</c:v>
                </c:pt>
                <c:pt idx="537">
                  <c:v>137.64519067821533</c:v>
                </c:pt>
                <c:pt idx="538">
                  <c:v>145.80786785637588</c:v>
                </c:pt>
                <c:pt idx="539">
                  <c:v>145.71530934754691</c:v>
                </c:pt>
                <c:pt idx="540">
                  <c:v>145.76041291651438</c:v>
                </c:pt>
                <c:pt idx="541">
                  <c:v>147.34459561612542</c:v>
                </c:pt>
                <c:pt idx="542">
                  <c:v>146.96816251208887</c:v>
                </c:pt>
                <c:pt idx="543">
                  <c:v>146.46368657482233</c:v>
                </c:pt>
                <c:pt idx="544">
                  <c:v>148.96298007419523</c:v>
                </c:pt>
                <c:pt idx="545">
                  <c:v>149.64316754554358</c:v>
                </c:pt>
                <c:pt idx="546">
                  <c:v>144.61465400814637</c:v>
                </c:pt>
                <c:pt idx="547">
                  <c:v>146.37305191490668</c:v>
                </c:pt>
                <c:pt idx="548">
                  <c:v>143.94066560551869</c:v>
                </c:pt>
                <c:pt idx="549">
                  <c:v>144.65804748919092</c:v>
                </c:pt>
                <c:pt idx="550">
                  <c:v>144.15057889805925</c:v>
                </c:pt>
                <c:pt idx="551">
                  <c:v>148.94523791199475</c:v>
                </c:pt>
                <c:pt idx="552">
                  <c:v>149.06986056937882</c:v>
                </c:pt>
                <c:pt idx="553">
                  <c:v>148.82638680135062</c:v>
                </c:pt>
                <c:pt idx="554">
                  <c:v>146.05070034143299</c:v>
                </c:pt>
                <c:pt idx="555">
                  <c:v>148.93903884327412</c:v>
                </c:pt>
                <c:pt idx="556">
                  <c:v>149.68164452380967</c:v>
                </c:pt>
                <c:pt idx="557">
                  <c:v>147.48824300165217</c:v>
                </c:pt>
                <c:pt idx="558">
                  <c:v>147.59875743367201</c:v>
                </c:pt>
                <c:pt idx="559">
                  <c:v>145.49192911261321</c:v>
                </c:pt>
                <c:pt idx="560">
                  <c:v>147.12228418614359</c:v>
                </c:pt>
                <c:pt idx="561">
                  <c:v>149.33278658753045</c:v>
                </c:pt>
                <c:pt idx="562">
                  <c:v>149.58673464408665</c:v>
                </c:pt>
                <c:pt idx="563">
                  <c:v>146.69390716144778</c:v>
                </c:pt>
                <c:pt idx="564">
                  <c:v>144.2486951926378</c:v>
                </c:pt>
                <c:pt idx="565">
                  <c:v>143.0050337506816</c:v>
                </c:pt>
                <c:pt idx="566">
                  <c:v>139.90742323927103</c:v>
                </c:pt>
                <c:pt idx="567">
                  <c:v>142.87164689269252</c:v>
                </c:pt>
                <c:pt idx="568">
                  <c:v>140.8964953416999</c:v>
                </c:pt>
                <c:pt idx="569">
                  <c:v>139.24369536418098</c:v>
                </c:pt>
                <c:pt idx="570">
                  <c:v>137.834796676671</c:v>
                </c:pt>
                <c:pt idx="571">
                  <c:v>139.46985449198942</c:v>
                </c:pt>
                <c:pt idx="572">
                  <c:v>141.06878669993583</c:v>
                </c:pt>
                <c:pt idx="573">
                  <c:v>138.95661435411787</c:v>
                </c:pt>
                <c:pt idx="574">
                  <c:v>137.91645337499125</c:v>
                </c:pt>
                <c:pt idx="575">
                  <c:v>132.15345707469248</c:v>
                </c:pt>
                <c:pt idx="576">
                  <c:v>136.66573782035297</c:v>
                </c:pt>
                <c:pt idx="577">
                  <c:v>135.97806871434182</c:v>
                </c:pt>
                <c:pt idx="578">
                  <c:v>135.09673215105798</c:v>
                </c:pt>
                <c:pt idx="579">
                  <c:v>135.09673215105798</c:v>
                </c:pt>
                <c:pt idx="580">
                  <c:v>135.09673215105798</c:v>
                </c:pt>
                <c:pt idx="581">
                  <c:v>139.47284714585459</c:v>
                </c:pt>
                <c:pt idx="582">
                  <c:v>138.715064435003</c:v>
                </c:pt>
                <c:pt idx="583">
                  <c:v>140.61326202946341</c:v>
                </c:pt>
                <c:pt idx="584">
                  <c:v>140.22507207095663</c:v>
                </c:pt>
                <c:pt idx="585">
                  <c:v>139.69216592197128</c:v>
                </c:pt>
                <c:pt idx="586">
                  <c:v>143.65443963941706</c:v>
                </c:pt>
                <c:pt idx="587">
                  <c:v>144.87522865540393</c:v>
                </c:pt>
                <c:pt idx="588">
                  <c:v>144.11167439781244</c:v>
                </c:pt>
                <c:pt idx="589">
                  <c:v>144.57489446393808</c:v>
                </c:pt>
                <c:pt idx="590">
                  <c:v>145.80701281241443</c:v>
                </c:pt>
                <c:pt idx="591">
                  <c:v>144.75851515466346</c:v>
                </c:pt>
                <c:pt idx="592">
                  <c:v>143.67645702142488</c:v>
                </c:pt>
                <c:pt idx="593">
                  <c:v>143.31220829383923</c:v>
                </c:pt>
                <c:pt idx="594">
                  <c:v>141.15856631589003</c:v>
                </c:pt>
                <c:pt idx="595">
                  <c:v>140.109427375168</c:v>
                </c:pt>
                <c:pt idx="596">
                  <c:v>140.76268096173007</c:v>
                </c:pt>
                <c:pt idx="597">
                  <c:v>143.28057166726489</c:v>
                </c:pt>
                <c:pt idx="598">
                  <c:v>142.83103230452275</c:v>
                </c:pt>
                <c:pt idx="599">
                  <c:v>146.278355796174</c:v>
                </c:pt>
                <c:pt idx="600">
                  <c:v>145.06996491762845</c:v>
                </c:pt>
                <c:pt idx="601">
                  <c:v>143.82480714873969</c:v>
                </c:pt>
                <c:pt idx="602">
                  <c:v>145.25123423745978</c:v>
                </c:pt>
                <c:pt idx="603">
                  <c:v>145.81321188113506</c:v>
                </c:pt>
                <c:pt idx="604">
                  <c:v>147.42197709463835</c:v>
                </c:pt>
                <c:pt idx="605">
                  <c:v>148.03653994194394</c:v>
                </c:pt>
                <c:pt idx="606">
                  <c:v>147.18170974146565</c:v>
                </c:pt>
                <c:pt idx="607">
                  <c:v>148.5386645083164</c:v>
                </c:pt>
                <c:pt idx="608">
                  <c:v>148.5386645083164</c:v>
                </c:pt>
                <c:pt idx="609">
                  <c:v>150.55678201837281</c:v>
                </c:pt>
                <c:pt idx="610">
                  <c:v>150.74596049484776</c:v>
                </c:pt>
                <c:pt idx="611">
                  <c:v>149.99822455054343</c:v>
                </c:pt>
                <c:pt idx="612">
                  <c:v>151.2626208085652</c:v>
                </c:pt>
                <c:pt idx="613">
                  <c:v>151.1696347777555</c:v>
                </c:pt>
                <c:pt idx="614">
                  <c:v>149.70045549096196</c:v>
                </c:pt>
                <c:pt idx="615">
                  <c:v>150.40116401738553</c:v>
                </c:pt>
                <c:pt idx="616">
                  <c:v>150.91932065803553</c:v>
                </c:pt>
                <c:pt idx="617">
                  <c:v>151.41203974083183</c:v>
                </c:pt>
                <c:pt idx="618">
                  <c:v>151.36522608394145</c:v>
                </c:pt>
                <c:pt idx="619">
                  <c:v>152.97912156121353</c:v>
                </c:pt>
                <c:pt idx="620">
                  <c:v>154.4624090733713</c:v>
                </c:pt>
                <c:pt idx="621">
                  <c:v>152.16576099286647</c:v>
                </c:pt>
                <c:pt idx="622">
                  <c:v>150.5054793806847</c:v>
                </c:pt>
                <c:pt idx="623">
                  <c:v>151.13607430226784</c:v>
                </c:pt>
                <c:pt idx="624">
                  <c:v>148.4367005159113</c:v>
                </c:pt>
                <c:pt idx="625">
                  <c:v>148.64597252548072</c:v>
                </c:pt>
                <c:pt idx="626">
                  <c:v>148.74900532283769</c:v>
                </c:pt>
                <c:pt idx="627">
                  <c:v>150.35606044841808</c:v>
                </c:pt>
                <c:pt idx="628">
                  <c:v>150.80901998700605</c:v>
                </c:pt>
                <c:pt idx="629">
                  <c:v>151.70168588277937</c:v>
                </c:pt>
                <c:pt idx="630">
                  <c:v>149.82016164556759</c:v>
                </c:pt>
                <c:pt idx="631">
                  <c:v>150.04161803158794</c:v>
                </c:pt>
                <c:pt idx="632">
                  <c:v>148.89372151331628</c:v>
                </c:pt>
                <c:pt idx="633">
                  <c:v>148.38924557604977</c:v>
                </c:pt>
                <c:pt idx="634">
                  <c:v>145.43891638700217</c:v>
                </c:pt>
                <c:pt idx="635">
                  <c:v>145.69158187761616</c:v>
                </c:pt>
                <c:pt idx="636">
                  <c:v>144.73970418751117</c:v>
                </c:pt>
                <c:pt idx="637">
                  <c:v>142.15661637991434</c:v>
                </c:pt>
                <c:pt idx="638">
                  <c:v>143.53024450401375</c:v>
                </c:pt>
                <c:pt idx="639">
                  <c:v>144.61615033507894</c:v>
                </c:pt>
                <c:pt idx="640">
                  <c:v>143.85858138521772</c:v>
                </c:pt>
                <c:pt idx="641">
                  <c:v>145.27538922937126</c:v>
                </c:pt>
                <c:pt idx="642">
                  <c:v>143.83784656915208</c:v>
                </c:pt>
                <c:pt idx="643">
                  <c:v>143.6723955626079</c:v>
                </c:pt>
                <c:pt idx="644">
                  <c:v>140.62138494709734</c:v>
                </c:pt>
                <c:pt idx="645">
                  <c:v>140.85694955848197</c:v>
                </c:pt>
                <c:pt idx="646">
                  <c:v>139.71546586992133</c:v>
                </c:pt>
                <c:pt idx="647">
                  <c:v>141.463603249144</c:v>
                </c:pt>
                <c:pt idx="648">
                  <c:v>138.08104933757397</c:v>
                </c:pt>
                <c:pt idx="649">
                  <c:v>137.27538416488011</c:v>
                </c:pt>
                <c:pt idx="650">
                  <c:v>137.19864396933829</c:v>
                </c:pt>
                <c:pt idx="651">
                  <c:v>135.01015894995928</c:v>
                </c:pt>
                <c:pt idx="652">
                  <c:v>134.78528238809301</c:v>
                </c:pt>
                <c:pt idx="653">
                  <c:v>135.81817549354716</c:v>
                </c:pt>
                <c:pt idx="654">
                  <c:v>134.07538213908364</c:v>
                </c:pt>
                <c:pt idx="655">
                  <c:v>136.7161854140796</c:v>
                </c:pt>
                <c:pt idx="656">
                  <c:v>134.76369252806592</c:v>
                </c:pt>
                <c:pt idx="657">
                  <c:v>136.51760145402852</c:v>
                </c:pt>
                <c:pt idx="658">
                  <c:v>134.7763044264976</c:v>
                </c:pt>
                <c:pt idx="659">
                  <c:v>131.53355020262771</c:v>
                </c:pt>
                <c:pt idx="660">
                  <c:v>132.53715805240154</c:v>
                </c:pt>
                <c:pt idx="661">
                  <c:v>130.0030215115988</c:v>
                </c:pt>
                <c:pt idx="662">
                  <c:v>131.57779872763371</c:v>
                </c:pt>
                <c:pt idx="663">
                  <c:v>134.05528860598918</c:v>
                </c:pt>
                <c:pt idx="664">
                  <c:v>136.43615851669864</c:v>
                </c:pt>
                <c:pt idx="665">
                  <c:v>137.33801613505773</c:v>
                </c:pt>
                <c:pt idx="666">
                  <c:v>137.72171711276678</c:v>
                </c:pt>
                <c:pt idx="667">
                  <c:v>139.71610715289242</c:v>
                </c:pt>
                <c:pt idx="668">
                  <c:v>137.67704106578003</c:v>
                </c:pt>
                <c:pt idx="669">
                  <c:v>137.59175043062353</c:v>
                </c:pt>
                <c:pt idx="670">
                  <c:v>135.76281139704204</c:v>
                </c:pt>
                <c:pt idx="671">
                  <c:v>136.7813825161416</c:v>
                </c:pt>
                <c:pt idx="672">
                  <c:v>138.09216490907306</c:v>
                </c:pt>
                <c:pt idx="673">
                  <c:v>138.50771627434685</c:v>
                </c:pt>
                <c:pt idx="674">
                  <c:v>136.7313624443957</c:v>
                </c:pt>
                <c:pt idx="675">
                  <c:v>135.73416742433287</c:v>
                </c:pt>
                <c:pt idx="676">
                  <c:v>139.34437679064391</c:v>
                </c:pt>
                <c:pt idx="677">
                  <c:v>140.25692245852136</c:v>
                </c:pt>
                <c:pt idx="678">
                  <c:v>139.87429028576409</c:v>
                </c:pt>
                <c:pt idx="679">
                  <c:v>140.26248024427088</c:v>
                </c:pt>
                <c:pt idx="680">
                  <c:v>141.28810547605255</c:v>
                </c:pt>
                <c:pt idx="681">
                  <c:v>140.78020936294016</c:v>
                </c:pt>
                <c:pt idx="682">
                  <c:v>137.28136947261041</c:v>
                </c:pt>
                <c:pt idx="683">
                  <c:v>137.70931897532549</c:v>
                </c:pt>
                <c:pt idx="684">
                  <c:v>137.79076191265537</c:v>
                </c:pt>
                <c:pt idx="685">
                  <c:v>137.5098799713129</c:v>
                </c:pt>
                <c:pt idx="686">
                  <c:v>134.29384587123891</c:v>
                </c:pt>
                <c:pt idx="687">
                  <c:v>135.04991849416757</c:v>
                </c:pt>
                <c:pt idx="688">
                  <c:v>133.3218746480394</c:v>
                </c:pt>
                <c:pt idx="689">
                  <c:v>135.57619805245153</c:v>
                </c:pt>
                <c:pt idx="690">
                  <c:v>134.60422682925201</c:v>
                </c:pt>
                <c:pt idx="691">
                  <c:v>135.53558346428179</c:v>
                </c:pt>
                <c:pt idx="692">
                  <c:v>135.11896329405616</c:v>
                </c:pt>
                <c:pt idx="693">
                  <c:v>137.24609890919984</c:v>
                </c:pt>
                <c:pt idx="694">
                  <c:v>137.28372084350445</c:v>
                </c:pt>
                <c:pt idx="695">
                  <c:v>137.27303279398609</c:v>
                </c:pt>
                <c:pt idx="696">
                  <c:v>139.33946028786548</c:v>
                </c:pt>
                <c:pt idx="697">
                  <c:v>138.24970675897364</c:v>
                </c:pt>
                <c:pt idx="698">
                  <c:v>134.23271022799389</c:v>
                </c:pt>
                <c:pt idx="699">
                  <c:v>130.9807642815382</c:v>
                </c:pt>
                <c:pt idx="700">
                  <c:v>133.89432658024268</c:v>
                </c:pt>
                <c:pt idx="701">
                  <c:v>133.24598949645906</c:v>
                </c:pt>
                <c:pt idx="702">
                  <c:v>132.75241536970128</c:v>
                </c:pt>
                <c:pt idx="703">
                  <c:v>132.08077833796764</c:v>
                </c:pt>
                <c:pt idx="704">
                  <c:v>133.2776261230334</c:v>
                </c:pt>
                <c:pt idx="705">
                  <c:v>129.62808473449479</c:v>
                </c:pt>
                <c:pt idx="706">
                  <c:v>127.51206469085024</c:v>
                </c:pt>
                <c:pt idx="707">
                  <c:v>125.28488893221473</c:v>
                </c:pt>
                <c:pt idx="708">
                  <c:v>125.33704661386432</c:v>
                </c:pt>
                <c:pt idx="709">
                  <c:v>132.30800627072793</c:v>
                </c:pt>
                <c:pt idx="710">
                  <c:v>130.55986889150526</c:v>
                </c:pt>
                <c:pt idx="711">
                  <c:v>129.72149828728524</c:v>
                </c:pt>
                <c:pt idx="712">
                  <c:v>129.38674857637028</c:v>
                </c:pt>
                <c:pt idx="713">
                  <c:v>131.9553006366221</c:v>
                </c:pt>
                <c:pt idx="714">
                  <c:v>129.61397650913057</c:v>
                </c:pt>
                <c:pt idx="715">
                  <c:v>124.13271719413569</c:v>
                </c:pt>
                <c:pt idx="716">
                  <c:v>124.64446100507472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AF5-454C-8900-2B88F4E362C8}"/>
            </c:ext>
          </c:extLst>
        </c:ser>
        <c:ser>
          <c:idx val="7"/>
          <c:order val="7"/>
          <c:tx>
            <c:strRef>
              <c:f>'График 1.1.11'!$J$4</c:f>
              <c:strCache>
                <c:ptCount val="1"/>
                <c:pt idx="0">
                  <c:v>Hang seng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'График 1.1.11'!$B$5:$B$721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'График 1.1.11'!$J$5:$J$721</c:f>
              <c:numCache>
                <c:formatCode>0.00</c:formatCode>
                <c:ptCount val="717"/>
                <c:pt idx="0">
                  <c:v>103.7085055400477</c:v>
                </c:pt>
                <c:pt idx="1">
                  <c:v>104.184926245056</c:v>
                </c:pt>
                <c:pt idx="2">
                  <c:v>105.96463712860256</c:v>
                </c:pt>
                <c:pt idx="3">
                  <c:v>106.46008956502253</c:v>
                </c:pt>
                <c:pt idx="4">
                  <c:v>106.97115778106235</c:v>
                </c:pt>
                <c:pt idx="5">
                  <c:v>108.38626809580683</c:v>
                </c:pt>
                <c:pt idx="6">
                  <c:v>108.54298359842002</c:v>
                </c:pt>
                <c:pt idx="7">
                  <c:v>109.10745220369546</c:v>
                </c:pt>
                <c:pt idx="8">
                  <c:v>109.5849186082319</c:v>
                </c:pt>
                <c:pt idx="9">
                  <c:v>110.06315185908895</c:v>
                </c:pt>
                <c:pt idx="10">
                  <c:v>109.99169572466786</c:v>
                </c:pt>
                <c:pt idx="11">
                  <c:v>108.58683326529892</c:v>
                </c:pt>
                <c:pt idx="12">
                  <c:v>107.92462661079583</c:v>
                </c:pt>
                <c:pt idx="13">
                  <c:v>109.24367199555766</c:v>
                </c:pt>
                <c:pt idx="14">
                  <c:v>109.18553110179458</c:v>
                </c:pt>
                <c:pt idx="15">
                  <c:v>107.81001794251466</c:v>
                </c:pt>
                <c:pt idx="16">
                  <c:v>108.26873146884691</c:v>
                </c:pt>
                <c:pt idx="17">
                  <c:v>108.19776332753896</c:v>
                </c:pt>
                <c:pt idx="18">
                  <c:v>108.19553250187899</c:v>
                </c:pt>
                <c:pt idx="19">
                  <c:v>109.82034042866108</c:v>
                </c:pt>
                <c:pt idx="20">
                  <c:v>109.82034042866108</c:v>
                </c:pt>
                <c:pt idx="21">
                  <c:v>109.82034042866108</c:v>
                </c:pt>
                <c:pt idx="22">
                  <c:v>109.74477120942944</c:v>
                </c:pt>
                <c:pt idx="23">
                  <c:v>109.3919521886441</c:v>
                </c:pt>
                <c:pt idx="24">
                  <c:v>107.56574253274742</c:v>
                </c:pt>
                <c:pt idx="25">
                  <c:v>108.39066003382489</c:v>
                </c:pt>
                <c:pt idx="26">
                  <c:v>108.17420023150549</c:v>
                </c:pt>
                <c:pt idx="27">
                  <c:v>107.17332635649754</c:v>
                </c:pt>
                <c:pt idx="28">
                  <c:v>107.45210985069249</c:v>
                </c:pt>
                <c:pt idx="29">
                  <c:v>107.53939090463898</c:v>
                </c:pt>
                <c:pt idx="30">
                  <c:v>106.74563524949929</c:v>
                </c:pt>
                <c:pt idx="31">
                  <c:v>107.50014231568382</c:v>
                </c:pt>
                <c:pt idx="32">
                  <c:v>107.52063802643481</c:v>
                </c:pt>
                <c:pt idx="33">
                  <c:v>107.71318616621137</c:v>
                </c:pt>
                <c:pt idx="34">
                  <c:v>107.88614486816128</c:v>
                </c:pt>
                <c:pt idx="35">
                  <c:v>108.74347905461023</c:v>
                </c:pt>
                <c:pt idx="36">
                  <c:v>108.94264995806483</c:v>
                </c:pt>
                <c:pt idx="37">
                  <c:v>109.00176683805418</c:v>
                </c:pt>
                <c:pt idx="38">
                  <c:v>110.234367728492</c:v>
                </c:pt>
                <c:pt idx="39">
                  <c:v>110.53776001824853</c:v>
                </c:pt>
                <c:pt idx="40">
                  <c:v>111.19194964303607</c:v>
                </c:pt>
                <c:pt idx="41">
                  <c:v>110.97298016184918</c:v>
                </c:pt>
                <c:pt idx="42">
                  <c:v>110.27312832433405</c:v>
                </c:pt>
                <c:pt idx="43">
                  <c:v>110.72180313519644</c:v>
                </c:pt>
                <c:pt idx="44">
                  <c:v>110.16095962161845</c:v>
                </c:pt>
                <c:pt idx="45">
                  <c:v>110.22948779736079</c:v>
                </c:pt>
                <c:pt idx="46">
                  <c:v>108.76920326300183</c:v>
                </c:pt>
                <c:pt idx="47">
                  <c:v>108.00744601342241</c:v>
                </c:pt>
                <c:pt idx="48">
                  <c:v>108.12623747981603</c:v>
                </c:pt>
                <c:pt idx="49">
                  <c:v>107.67254331121872</c:v>
                </c:pt>
                <c:pt idx="50">
                  <c:v>108.34890176600224</c:v>
                </c:pt>
                <c:pt idx="51">
                  <c:v>108.19337138952091</c:v>
                </c:pt>
                <c:pt idx="52">
                  <c:v>109.59182022511744</c:v>
                </c:pt>
                <c:pt idx="53">
                  <c:v>109.65233137114426</c:v>
                </c:pt>
                <c:pt idx="54">
                  <c:v>110.15858936935471</c:v>
                </c:pt>
                <c:pt idx="55">
                  <c:v>111.05294131909891</c:v>
                </c:pt>
                <c:pt idx="56">
                  <c:v>111.00274774174947</c:v>
                </c:pt>
                <c:pt idx="57">
                  <c:v>109.051193569083</c:v>
                </c:pt>
                <c:pt idx="58">
                  <c:v>109.94603351194027</c:v>
                </c:pt>
                <c:pt idx="59">
                  <c:v>109.56463203738649</c:v>
                </c:pt>
                <c:pt idx="60">
                  <c:v>110.25765197131798</c:v>
                </c:pt>
                <c:pt idx="61">
                  <c:v>110.54145482324786</c:v>
                </c:pt>
                <c:pt idx="62">
                  <c:v>109.7643606472561</c:v>
                </c:pt>
                <c:pt idx="63">
                  <c:v>110.70953359406657</c:v>
                </c:pt>
                <c:pt idx="64">
                  <c:v>110.18215246538823</c:v>
                </c:pt>
                <c:pt idx="65">
                  <c:v>111.98570529817577</c:v>
                </c:pt>
                <c:pt idx="66">
                  <c:v>112.23904343718662</c:v>
                </c:pt>
                <c:pt idx="67">
                  <c:v>112.23904343718662</c:v>
                </c:pt>
                <c:pt idx="68">
                  <c:v>114.40740597868191</c:v>
                </c:pt>
                <c:pt idx="69">
                  <c:v>114.83021715454893</c:v>
                </c:pt>
                <c:pt idx="70">
                  <c:v>115.17745911118436</c:v>
                </c:pt>
                <c:pt idx="71">
                  <c:v>114.85831161520426</c:v>
                </c:pt>
                <c:pt idx="72">
                  <c:v>113.70769356777051</c:v>
                </c:pt>
                <c:pt idx="73">
                  <c:v>114.53512074771544</c:v>
                </c:pt>
                <c:pt idx="74">
                  <c:v>114.53512074771544</c:v>
                </c:pt>
                <c:pt idx="75">
                  <c:v>114.53512074771544</c:v>
                </c:pt>
                <c:pt idx="76">
                  <c:v>115.98571513311389</c:v>
                </c:pt>
                <c:pt idx="77">
                  <c:v>117.33055443956917</c:v>
                </c:pt>
                <c:pt idx="78">
                  <c:v>118.12458894791638</c:v>
                </c:pt>
                <c:pt idx="79">
                  <c:v>117.90018182918331</c:v>
                </c:pt>
                <c:pt idx="80">
                  <c:v>116.4607415720847</c:v>
                </c:pt>
                <c:pt idx="81">
                  <c:v>115.56910844111363</c:v>
                </c:pt>
                <c:pt idx="82">
                  <c:v>116.23061796259798</c:v>
                </c:pt>
                <c:pt idx="83">
                  <c:v>116.719935628453</c:v>
                </c:pt>
                <c:pt idx="84">
                  <c:v>116.15142365166886</c:v>
                </c:pt>
                <c:pt idx="85">
                  <c:v>116.15142365166886</c:v>
                </c:pt>
                <c:pt idx="86">
                  <c:v>117.5926764546162</c:v>
                </c:pt>
                <c:pt idx="87">
                  <c:v>118.70069967460479</c:v>
                </c:pt>
                <c:pt idx="88">
                  <c:v>118.60972381565895</c:v>
                </c:pt>
                <c:pt idx="89">
                  <c:v>118.60972381565895</c:v>
                </c:pt>
                <c:pt idx="90">
                  <c:v>120.61649092340983</c:v>
                </c:pt>
                <c:pt idx="91">
                  <c:v>119.44670171796068</c:v>
                </c:pt>
                <c:pt idx="92">
                  <c:v>119.07443268595242</c:v>
                </c:pt>
                <c:pt idx="93">
                  <c:v>119.49403704993324</c:v>
                </c:pt>
                <c:pt idx="94">
                  <c:v>117.82837712825287</c:v>
                </c:pt>
                <c:pt idx="95">
                  <c:v>114.99097602867086</c:v>
                </c:pt>
                <c:pt idx="96">
                  <c:v>114.28178260870459</c:v>
                </c:pt>
                <c:pt idx="97">
                  <c:v>115.83248529559438</c:v>
                </c:pt>
                <c:pt idx="98">
                  <c:v>113.39928192027901</c:v>
                </c:pt>
                <c:pt idx="99">
                  <c:v>113.7258190262578</c:v>
                </c:pt>
                <c:pt idx="100">
                  <c:v>110.18549870387817</c:v>
                </c:pt>
                <c:pt idx="101">
                  <c:v>110.59708603814346</c:v>
                </c:pt>
                <c:pt idx="102">
                  <c:v>110.30484787668682</c:v>
                </c:pt>
                <c:pt idx="103">
                  <c:v>109.42820310561869</c:v>
                </c:pt>
                <c:pt idx="104">
                  <c:v>110.8099904620673</c:v>
                </c:pt>
                <c:pt idx="105">
                  <c:v>111.28871170603747</c:v>
                </c:pt>
                <c:pt idx="106">
                  <c:v>110.55058726579338</c:v>
                </c:pt>
                <c:pt idx="107">
                  <c:v>110.55058726579338</c:v>
                </c:pt>
                <c:pt idx="108">
                  <c:v>109.06834304134405</c:v>
                </c:pt>
                <c:pt idx="109">
                  <c:v>110.93275558666778</c:v>
                </c:pt>
                <c:pt idx="110">
                  <c:v>111.65442768766954</c:v>
                </c:pt>
                <c:pt idx="111">
                  <c:v>111.35382392998798</c:v>
                </c:pt>
                <c:pt idx="112">
                  <c:v>110.26239247584542</c:v>
                </c:pt>
                <c:pt idx="113">
                  <c:v>107.70781824196706</c:v>
                </c:pt>
                <c:pt idx="114">
                  <c:v>108.95275838683662</c:v>
                </c:pt>
                <c:pt idx="115">
                  <c:v>108.90221624297783</c:v>
                </c:pt>
                <c:pt idx="116">
                  <c:v>106.20417203384234</c:v>
                </c:pt>
                <c:pt idx="117">
                  <c:v>106.2982849913725</c:v>
                </c:pt>
                <c:pt idx="118">
                  <c:v>107.60303914925014</c:v>
                </c:pt>
                <c:pt idx="119">
                  <c:v>110.44434419373709</c:v>
                </c:pt>
                <c:pt idx="120">
                  <c:v>109.92992973920734</c:v>
                </c:pt>
                <c:pt idx="121">
                  <c:v>108.81528375554068</c:v>
                </c:pt>
                <c:pt idx="122">
                  <c:v>109.16656908368481</c:v>
                </c:pt>
                <c:pt idx="123">
                  <c:v>110.33315147724774</c:v>
                </c:pt>
                <c:pt idx="124">
                  <c:v>110.20843438019479</c:v>
                </c:pt>
                <c:pt idx="125">
                  <c:v>110.1805490594451</c:v>
                </c:pt>
                <c:pt idx="126">
                  <c:v>109.97064230750189</c:v>
                </c:pt>
                <c:pt idx="127">
                  <c:v>109.74728088829693</c:v>
                </c:pt>
                <c:pt idx="128">
                  <c:v>110.60168711606717</c:v>
                </c:pt>
                <c:pt idx="129">
                  <c:v>113.40695038348518</c:v>
                </c:pt>
                <c:pt idx="130">
                  <c:v>113.81853771775047</c:v>
                </c:pt>
                <c:pt idx="131">
                  <c:v>114.11356441128211</c:v>
                </c:pt>
                <c:pt idx="132">
                  <c:v>113.40388299820272</c:v>
                </c:pt>
                <c:pt idx="133">
                  <c:v>114.61556989807829</c:v>
                </c:pt>
                <c:pt idx="134">
                  <c:v>114.74656119229989</c:v>
                </c:pt>
                <c:pt idx="135">
                  <c:v>115.75064187919408</c:v>
                </c:pt>
                <c:pt idx="136">
                  <c:v>114.95814106348811</c:v>
                </c:pt>
                <c:pt idx="137">
                  <c:v>115.18178133590055</c:v>
                </c:pt>
                <c:pt idx="138">
                  <c:v>113.67088494438092</c:v>
                </c:pt>
                <c:pt idx="139">
                  <c:v>112.48736221846254</c:v>
                </c:pt>
                <c:pt idx="140">
                  <c:v>111.99316462147631</c:v>
                </c:pt>
                <c:pt idx="141">
                  <c:v>111.84760324716297</c:v>
                </c:pt>
                <c:pt idx="142">
                  <c:v>112.22126654520869</c:v>
                </c:pt>
                <c:pt idx="143">
                  <c:v>114.83607307190637</c:v>
                </c:pt>
                <c:pt idx="144">
                  <c:v>114.77723504512456</c:v>
                </c:pt>
                <c:pt idx="145">
                  <c:v>114.89163457350011</c:v>
                </c:pt>
                <c:pt idx="146">
                  <c:v>115.61156384195503</c:v>
                </c:pt>
                <c:pt idx="147">
                  <c:v>115.84426684361114</c:v>
                </c:pt>
                <c:pt idx="148">
                  <c:v>117.93238937464918</c:v>
                </c:pt>
                <c:pt idx="149">
                  <c:v>118.19918218092178</c:v>
                </c:pt>
                <c:pt idx="150">
                  <c:v>118.31281486297671</c:v>
                </c:pt>
                <c:pt idx="151">
                  <c:v>117.8947441916371</c:v>
                </c:pt>
                <c:pt idx="152">
                  <c:v>118.74092424978622</c:v>
                </c:pt>
                <c:pt idx="153">
                  <c:v>118.85016499382309</c:v>
                </c:pt>
                <c:pt idx="154">
                  <c:v>117.73042993911962</c:v>
                </c:pt>
                <c:pt idx="155">
                  <c:v>118.18879489894249</c:v>
                </c:pt>
                <c:pt idx="156">
                  <c:v>118.84863130118187</c:v>
                </c:pt>
                <c:pt idx="157">
                  <c:v>120.9287368025044</c:v>
                </c:pt>
                <c:pt idx="158">
                  <c:v>120.06122447398178</c:v>
                </c:pt>
                <c:pt idx="159">
                  <c:v>120.25509716649394</c:v>
                </c:pt>
                <c:pt idx="160">
                  <c:v>120.53436865380201</c:v>
                </c:pt>
                <c:pt idx="161">
                  <c:v>120.42324565061453</c:v>
                </c:pt>
                <c:pt idx="162">
                  <c:v>121.65689224058045</c:v>
                </c:pt>
                <c:pt idx="163">
                  <c:v>121.11326791256541</c:v>
                </c:pt>
                <c:pt idx="164">
                  <c:v>120.81803207912816</c:v>
                </c:pt>
                <c:pt idx="165">
                  <c:v>118.56754726802508</c:v>
                </c:pt>
                <c:pt idx="166">
                  <c:v>119.55656988171441</c:v>
                </c:pt>
                <c:pt idx="167">
                  <c:v>119.12880906141427</c:v>
                </c:pt>
                <c:pt idx="168">
                  <c:v>117.69724640742749</c:v>
                </c:pt>
                <c:pt idx="169">
                  <c:v>118.20204042629861</c:v>
                </c:pt>
                <c:pt idx="170">
                  <c:v>117.97087111728375</c:v>
                </c:pt>
                <c:pt idx="171">
                  <c:v>119.09318556415656</c:v>
                </c:pt>
                <c:pt idx="172">
                  <c:v>120.49742060380868</c:v>
                </c:pt>
                <c:pt idx="173">
                  <c:v>121.24725687876763</c:v>
                </c:pt>
                <c:pt idx="174">
                  <c:v>121.46650521316201</c:v>
                </c:pt>
                <c:pt idx="175">
                  <c:v>122.09504034285983</c:v>
                </c:pt>
                <c:pt idx="176">
                  <c:v>121.57163287238831</c:v>
                </c:pt>
                <c:pt idx="177">
                  <c:v>120.31477175289824</c:v>
                </c:pt>
                <c:pt idx="178">
                  <c:v>119.18492826942301</c:v>
                </c:pt>
                <c:pt idx="179">
                  <c:v>119.52875427426659</c:v>
                </c:pt>
                <c:pt idx="180">
                  <c:v>118.15421710121289</c:v>
                </c:pt>
                <c:pt idx="181">
                  <c:v>119.0382514822797</c:v>
                </c:pt>
                <c:pt idx="182">
                  <c:v>119.97687137871399</c:v>
                </c:pt>
                <c:pt idx="183">
                  <c:v>119.79150370903049</c:v>
                </c:pt>
                <c:pt idx="184">
                  <c:v>120.16934980518867</c:v>
                </c:pt>
                <c:pt idx="185">
                  <c:v>121.21198194801927</c:v>
                </c:pt>
                <c:pt idx="186">
                  <c:v>120.92957336212689</c:v>
                </c:pt>
                <c:pt idx="187">
                  <c:v>122.0886267190874</c:v>
                </c:pt>
                <c:pt idx="188">
                  <c:v>122.83462876244326</c:v>
                </c:pt>
                <c:pt idx="189">
                  <c:v>122.6999426632223</c:v>
                </c:pt>
                <c:pt idx="190">
                  <c:v>122.31923832168728</c:v>
                </c:pt>
                <c:pt idx="191">
                  <c:v>120.6603405902887</c:v>
                </c:pt>
                <c:pt idx="192">
                  <c:v>122.14823159218983</c:v>
                </c:pt>
                <c:pt idx="193">
                  <c:v>122.21139184368788</c:v>
                </c:pt>
                <c:pt idx="194">
                  <c:v>122.29839404442689</c:v>
                </c:pt>
                <c:pt idx="195">
                  <c:v>122.29839404442689</c:v>
                </c:pt>
                <c:pt idx="196">
                  <c:v>122.74093408472433</c:v>
                </c:pt>
                <c:pt idx="197">
                  <c:v>122.89904385337502</c:v>
                </c:pt>
                <c:pt idx="198">
                  <c:v>124.84028045736413</c:v>
                </c:pt>
                <c:pt idx="199">
                  <c:v>124.81044316416197</c:v>
                </c:pt>
                <c:pt idx="200">
                  <c:v>123.219934181902</c:v>
                </c:pt>
                <c:pt idx="201">
                  <c:v>124.25489786152643</c:v>
                </c:pt>
                <c:pt idx="202">
                  <c:v>124.52740715855271</c:v>
                </c:pt>
                <c:pt idx="203">
                  <c:v>124.59921185948315</c:v>
                </c:pt>
                <c:pt idx="204">
                  <c:v>125.40628275528081</c:v>
                </c:pt>
                <c:pt idx="205">
                  <c:v>125.55505094148036</c:v>
                </c:pt>
                <c:pt idx="206">
                  <c:v>125.58739791355001</c:v>
                </c:pt>
                <c:pt idx="207">
                  <c:v>125.81919464228173</c:v>
                </c:pt>
                <c:pt idx="208">
                  <c:v>125.39310694122659</c:v>
                </c:pt>
                <c:pt idx="209">
                  <c:v>126.27553791635026</c:v>
                </c:pt>
                <c:pt idx="210">
                  <c:v>126.11031739090839</c:v>
                </c:pt>
                <c:pt idx="211">
                  <c:v>126.55341513762085</c:v>
                </c:pt>
                <c:pt idx="212">
                  <c:v>126.58499526336986</c:v>
                </c:pt>
                <c:pt idx="213">
                  <c:v>127.94998171406679</c:v>
                </c:pt>
                <c:pt idx="214">
                  <c:v>127.55826267083563</c:v>
                </c:pt>
                <c:pt idx="215">
                  <c:v>127.55826267083563</c:v>
                </c:pt>
                <c:pt idx="216">
                  <c:v>127.7450943198585</c:v>
                </c:pt>
                <c:pt idx="217">
                  <c:v>128.646487313092</c:v>
                </c:pt>
                <c:pt idx="218">
                  <c:v>130.46691076493309</c:v>
                </c:pt>
                <c:pt idx="219">
                  <c:v>130.71027990177592</c:v>
                </c:pt>
                <c:pt idx="220">
                  <c:v>132.0129426605973</c:v>
                </c:pt>
                <c:pt idx="221">
                  <c:v>132.03218353191463</c:v>
                </c:pt>
                <c:pt idx="222">
                  <c:v>131.13936527481167</c:v>
                </c:pt>
                <c:pt idx="223">
                  <c:v>132.12664505595416</c:v>
                </c:pt>
                <c:pt idx="224">
                  <c:v>131.69637455678657</c:v>
                </c:pt>
                <c:pt idx="225">
                  <c:v>131.53882249455086</c:v>
                </c:pt>
                <c:pt idx="226">
                  <c:v>131.60769923680255</c:v>
                </c:pt>
                <c:pt idx="227">
                  <c:v>133.10360726841927</c:v>
                </c:pt>
                <c:pt idx="228">
                  <c:v>133.52934640296502</c:v>
                </c:pt>
                <c:pt idx="229">
                  <c:v>133.72900529953276</c:v>
                </c:pt>
                <c:pt idx="230">
                  <c:v>132.13898431038589</c:v>
                </c:pt>
                <c:pt idx="231">
                  <c:v>132.51313560154475</c:v>
                </c:pt>
                <c:pt idx="232">
                  <c:v>134.20361345869233</c:v>
                </c:pt>
                <c:pt idx="233">
                  <c:v>134.30490688631556</c:v>
                </c:pt>
                <c:pt idx="234">
                  <c:v>134.26991080877471</c:v>
                </c:pt>
                <c:pt idx="235">
                  <c:v>133.87749463252479</c:v>
                </c:pt>
                <c:pt idx="236">
                  <c:v>129.94231816832968</c:v>
                </c:pt>
                <c:pt idx="237">
                  <c:v>130.92806425683094</c:v>
                </c:pt>
                <c:pt idx="238">
                  <c:v>132.17976659198229</c:v>
                </c:pt>
                <c:pt idx="239">
                  <c:v>130.29987769364249</c:v>
                </c:pt>
                <c:pt idx="240">
                  <c:v>130.38290623617465</c:v>
                </c:pt>
                <c:pt idx="241">
                  <c:v>132.0662036232292</c:v>
                </c:pt>
                <c:pt idx="242">
                  <c:v>132.63903782472957</c:v>
                </c:pt>
                <c:pt idx="243">
                  <c:v>131.36070500826227</c:v>
                </c:pt>
                <c:pt idx="244">
                  <c:v>130.64265799895796</c:v>
                </c:pt>
                <c:pt idx="245">
                  <c:v>131.93005354466888</c:v>
                </c:pt>
                <c:pt idx="246">
                  <c:v>131.80812497969089</c:v>
                </c:pt>
                <c:pt idx="247">
                  <c:v>130.4906830008722</c:v>
                </c:pt>
                <c:pt idx="248">
                  <c:v>131.89338434788306</c:v>
                </c:pt>
                <c:pt idx="249">
                  <c:v>133.22665124622722</c:v>
                </c:pt>
                <c:pt idx="250">
                  <c:v>133.80011286744445</c:v>
                </c:pt>
                <c:pt idx="251">
                  <c:v>132.20813990584509</c:v>
                </c:pt>
                <c:pt idx="252">
                  <c:v>134.12922936559255</c:v>
                </c:pt>
                <c:pt idx="253">
                  <c:v>134.00876477995394</c:v>
                </c:pt>
                <c:pt idx="254">
                  <c:v>134.68972431266118</c:v>
                </c:pt>
                <c:pt idx="255">
                  <c:v>134.68972431266118</c:v>
                </c:pt>
                <c:pt idx="256">
                  <c:v>134.68972431266118</c:v>
                </c:pt>
                <c:pt idx="257">
                  <c:v>137.51457701790582</c:v>
                </c:pt>
                <c:pt idx="258">
                  <c:v>139.43991898906759</c:v>
                </c:pt>
                <c:pt idx="259">
                  <c:v>139.18065521939744</c:v>
                </c:pt>
                <c:pt idx="260">
                  <c:v>139.18065521939744</c:v>
                </c:pt>
                <c:pt idx="261">
                  <c:v>141.58897094594371</c:v>
                </c:pt>
                <c:pt idx="262">
                  <c:v>142.30848193458738</c:v>
                </c:pt>
                <c:pt idx="263">
                  <c:v>139.60493037460387</c:v>
                </c:pt>
                <c:pt idx="264">
                  <c:v>140.89950639040782</c:v>
                </c:pt>
                <c:pt idx="265">
                  <c:v>139.63337340176852</c:v>
                </c:pt>
                <c:pt idx="266">
                  <c:v>138.71608577570777</c:v>
                </c:pt>
                <c:pt idx="267">
                  <c:v>136.41735935970772</c:v>
                </c:pt>
                <c:pt idx="268">
                  <c:v>135.14181507531538</c:v>
                </c:pt>
                <c:pt idx="269">
                  <c:v>136.73155721125477</c:v>
                </c:pt>
                <c:pt idx="270">
                  <c:v>139.9045581460592</c:v>
                </c:pt>
                <c:pt idx="271">
                  <c:v>139.62145242714806</c:v>
                </c:pt>
                <c:pt idx="272">
                  <c:v>139.87674253861138</c:v>
                </c:pt>
                <c:pt idx="273">
                  <c:v>141.36121758872068</c:v>
                </c:pt>
                <c:pt idx="274">
                  <c:v>141.71124807743107</c:v>
                </c:pt>
                <c:pt idx="275">
                  <c:v>144.81000434573949</c:v>
                </c:pt>
                <c:pt idx="276">
                  <c:v>144.79243659366719</c:v>
                </c:pt>
                <c:pt idx="277">
                  <c:v>145.15041439879121</c:v>
                </c:pt>
                <c:pt idx="278">
                  <c:v>144.09620984784951</c:v>
                </c:pt>
                <c:pt idx="279">
                  <c:v>141.38645380399916</c:v>
                </c:pt>
                <c:pt idx="280">
                  <c:v>141.07657817716833</c:v>
                </c:pt>
                <c:pt idx="281">
                  <c:v>142.63662244650928</c:v>
                </c:pt>
                <c:pt idx="282">
                  <c:v>140.16849270695491</c:v>
                </c:pt>
                <c:pt idx="283">
                  <c:v>142.42539114183043</c:v>
                </c:pt>
                <c:pt idx="284">
                  <c:v>143.3562031484548</c:v>
                </c:pt>
                <c:pt idx="285">
                  <c:v>142.60288120840215</c:v>
                </c:pt>
                <c:pt idx="286">
                  <c:v>143.99421928720756</c:v>
                </c:pt>
                <c:pt idx="287">
                  <c:v>144.16494716349746</c:v>
                </c:pt>
                <c:pt idx="288">
                  <c:v>144.55088000267307</c:v>
                </c:pt>
                <c:pt idx="289">
                  <c:v>144.15079536321699</c:v>
                </c:pt>
                <c:pt idx="290">
                  <c:v>143.56346079492684</c:v>
                </c:pt>
                <c:pt idx="291">
                  <c:v>140.34856216569599</c:v>
                </c:pt>
                <c:pt idx="292">
                  <c:v>140.88995566805107</c:v>
                </c:pt>
                <c:pt idx="293">
                  <c:v>143.18010734792054</c:v>
                </c:pt>
                <c:pt idx="294">
                  <c:v>143.38569187514761</c:v>
                </c:pt>
                <c:pt idx="295">
                  <c:v>143.38569187514761</c:v>
                </c:pt>
                <c:pt idx="296">
                  <c:v>143.38569187514761</c:v>
                </c:pt>
                <c:pt idx="297">
                  <c:v>143.96786765909908</c:v>
                </c:pt>
                <c:pt idx="298">
                  <c:v>145.06801327597591</c:v>
                </c:pt>
                <c:pt idx="299">
                  <c:v>144.38775087628744</c:v>
                </c:pt>
                <c:pt idx="300">
                  <c:v>142.96769091710988</c:v>
                </c:pt>
                <c:pt idx="301">
                  <c:v>140.4574543432235</c:v>
                </c:pt>
                <c:pt idx="302">
                  <c:v>136.99716489139547</c:v>
                </c:pt>
                <c:pt idx="303">
                  <c:v>134.8715366039491</c:v>
                </c:pt>
                <c:pt idx="304">
                  <c:v>135.53660150382899</c:v>
                </c:pt>
                <c:pt idx="305">
                  <c:v>130.11904138858083</c:v>
                </c:pt>
                <c:pt idx="306">
                  <c:v>132.86351465676452</c:v>
                </c:pt>
                <c:pt idx="307">
                  <c:v>131.88808613694064</c:v>
                </c:pt>
                <c:pt idx="308">
                  <c:v>133.67644146991958</c:v>
                </c:pt>
                <c:pt idx="309">
                  <c:v>133.39556657666844</c:v>
                </c:pt>
                <c:pt idx="310">
                  <c:v>135.53952946250772</c:v>
                </c:pt>
                <c:pt idx="311">
                  <c:v>134.77770249962643</c:v>
                </c:pt>
                <c:pt idx="312">
                  <c:v>131.3184587473265</c:v>
                </c:pt>
                <c:pt idx="313">
                  <c:v>132.24222971046157</c:v>
                </c:pt>
                <c:pt idx="314">
                  <c:v>132.13110670727411</c:v>
                </c:pt>
                <c:pt idx="315">
                  <c:v>134.3148061751817</c:v>
                </c:pt>
                <c:pt idx="316">
                  <c:v>134.94334130487954</c:v>
                </c:pt>
                <c:pt idx="317">
                  <c:v>136.05533818307495</c:v>
                </c:pt>
                <c:pt idx="318">
                  <c:v>137.26723422285613</c:v>
                </c:pt>
                <c:pt idx="319">
                  <c:v>137.28389570200409</c:v>
                </c:pt>
                <c:pt idx="320">
                  <c:v>137.79426678502512</c:v>
                </c:pt>
                <c:pt idx="321">
                  <c:v>137.38254002415607</c:v>
                </c:pt>
                <c:pt idx="322">
                  <c:v>136.31648421189573</c:v>
                </c:pt>
                <c:pt idx="323">
                  <c:v>138.18417328240756</c:v>
                </c:pt>
                <c:pt idx="324">
                  <c:v>138.03882104799985</c:v>
                </c:pt>
                <c:pt idx="325">
                  <c:v>138.09995961374352</c:v>
                </c:pt>
                <c:pt idx="326">
                  <c:v>139.44542633991568</c:v>
                </c:pt>
                <c:pt idx="327">
                  <c:v>140.88856140201358</c:v>
                </c:pt>
                <c:pt idx="328">
                  <c:v>140.88856140201358</c:v>
                </c:pt>
                <c:pt idx="329">
                  <c:v>140.88856140201358</c:v>
                </c:pt>
                <c:pt idx="330">
                  <c:v>140.88856140201358</c:v>
                </c:pt>
                <c:pt idx="331">
                  <c:v>141.8517203807076</c:v>
                </c:pt>
                <c:pt idx="332">
                  <c:v>142.55972867454204</c:v>
                </c:pt>
                <c:pt idx="333">
                  <c:v>142.07717319896878</c:v>
                </c:pt>
                <c:pt idx="334">
                  <c:v>141.80361820241441</c:v>
                </c:pt>
                <c:pt idx="335">
                  <c:v>144.70759550528626</c:v>
                </c:pt>
                <c:pt idx="336">
                  <c:v>144.92426444751129</c:v>
                </c:pt>
                <c:pt idx="337">
                  <c:v>144.84395472375223</c:v>
                </c:pt>
                <c:pt idx="338">
                  <c:v>141.51598111888143</c:v>
                </c:pt>
                <c:pt idx="339">
                  <c:v>143.37648971930022</c:v>
                </c:pt>
                <c:pt idx="340">
                  <c:v>143.30663699082226</c:v>
                </c:pt>
                <c:pt idx="341">
                  <c:v>143.41978167976407</c:v>
                </c:pt>
                <c:pt idx="342">
                  <c:v>143.16867436641317</c:v>
                </c:pt>
                <c:pt idx="343">
                  <c:v>144.07850266917345</c:v>
                </c:pt>
                <c:pt idx="344">
                  <c:v>143.09700909208652</c:v>
                </c:pt>
                <c:pt idx="345">
                  <c:v>141.65031865159301</c:v>
                </c:pt>
                <c:pt idx="346">
                  <c:v>141.65031865159301</c:v>
                </c:pt>
                <c:pt idx="347">
                  <c:v>142.13489581292063</c:v>
                </c:pt>
                <c:pt idx="348">
                  <c:v>144.17812297755171</c:v>
                </c:pt>
                <c:pt idx="349">
                  <c:v>145.29005014244527</c:v>
                </c:pt>
                <c:pt idx="350">
                  <c:v>145.67737724765831</c:v>
                </c:pt>
                <c:pt idx="351">
                  <c:v>144.35080282629409</c:v>
                </c:pt>
                <c:pt idx="352">
                  <c:v>145.3158440641387</c:v>
                </c:pt>
                <c:pt idx="353">
                  <c:v>144.62909832737591</c:v>
                </c:pt>
                <c:pt idx="354">
                  <c:v>142.69065025546178</c:v>
                </c:pt>
                <c:pt idx="355">
                  <c:v>146.25320912113929</c:v>
                </c:pt>
                <c:pt idx="356">
                  <c:v>145.47876405061874</c:v>
                </c:pt>
                <c:pt idx="357">
                  <c:v>145.96055267987134</c:v>
                </c:pt>
                <c:pt idx="358">
                  <c:v>146.36035846611992</c:v>
                </c:pt>
                <c:pt idx="359">
                  <c:v>145.73454215519519</c:v>
                </c:pt>
                <c:pt idx="360">
                  <c:v>145.89425532978899</c:v>
                </c:pt>
                <c:pt idx="361">
                  <c:v>145.30984872017751</c:v>
                </c:pt>
                <c:pt idx="362">
                  <c:v>144.996487428253</c:v>
                </c:pt>
                <c:pt idx="363">
                  <c:v>144.996487428253</c:v>
                </c:pt>
                <c:pt idx="364">
                  <c:v>143.05629652379199</c:v>
                </c:pt>
                <c:pt idx="365">
                  <c:v>143.11973562849749</c:v>
                </c:pt>
                <c:pt idx="366">
                  <c:v>142.70027069112041</c:v>
                </c:pt>
                <c:pt idx="367">
                  <c:v>141.47450170426629</c:v>
                </c:pt>
                <c:pt idx="368">
                  <c:v>143.8497036124223</c:v>
                </c:pt>
                <c:pt idx="369">
                  <c:v>143.6294095784998</c:v>
                </c:pt>
                <c:pt idx="370">
                  <c:v>144.51281653984975</c:v>
                </c:pt>
                <c:pt idx="371">
                  <c:v>145.2975094657458</c:v>
                </c:pt>
                <c:pt idx="372">
                  <c:v>145.1334043531339</c:v>
                </c:pt>
                <c:pt idx="373">
                  <c:v>145.004783311176</c:v>
                </c:pt>
                <c:pt idx="374">
                  <c:v>142.97605651333478</c:v>
                </c:pt>
                <c:pt idx="375">
                  <c:v>143.71738776546508</c:v>
                </c:pt>
                <c:pt idx="376">
                  <c:v>143.86308856638215</c:v>
                </c:pt>
                <c:pt idx="377">
                  <c:v>143.46126109437924</c:v>
                </c:pt>
                <c:pt idx="378">
                  <c:v>145.47255956675193</c:v>
                </c:pt>
                <c:pt idx="379">
                  <c:v>146.51679511552561</c:v>
                </c:pt>
                <c:pt idx="380">
                  <c:v>150.46145258877564</c:v>
                </c:pt>
                <c:pt idx="381">
                  <c:v>150.46145258877564</c:v>
                </c:pt>
                <c:pt idx="382">
                  <c:v>151.17099457525129</c:v>
                </c:pt>
                <c:pt idx="383">
                  <c:v>153.0532537258548</c:v>
                </c:pt>
                <c:pt idx="384">
                  <c:v>153.36863670353372</c:v>
                </c:pt>
                <c:pt idx="385">
                  <c:v>152.13080731545534</c:v>
                </c:pt>
                <c:pt idx="386">
                  <c:v>151.99988573453561</c:v>
                </c:pt>
                <c:pt idx="387">
                  <c:v>151.31662566286653</c:v>
                </c:pt>
                <c:pt idx="388">
                  <c:v>152.93857534427178</c:v>
                </c:pt>
                <c:pt idx="389">
                  <c:v>151.78488991155555</c:v>
                </c:pt>
                <c:pt idx="390">
                  <c:v>151.78488991155555</c:v>
                </c:pt>
                <c:pt idx="391">
                  <c:v>154.42291096777734</c:v>
                </c:pt>
                <c:pt idx="392">
                  <c:v>154.89284833571134</c:v>
                </c:pt>
                <c:pt idx="393">
                  <c:v>155.13294094736611</c:v>
                </c:pt>
                <c:pt idx="394">
                  <c:v>157.07619923710959</c:v>
                </c:pt>
                <c:pt idx="395">
                  <c:v>159.06783855835374</c:v>
                </c:pt>
                <c:pt idx="396">
                  <c:v>159.54474725647515</c:v>
                </c:pt>
                <c:pt idx="397">
                  <c:v>157.60100097361857</c:v>
                </c:pt>
                <c:pt idx="398">
                  <c:v>159.00920967147752</c:v>
                </c:pt>
                <c:pt idx="399">
                  <c:v>161.03277768498009</c:v>
                </c:pt>
                <c:pt idx="400">
                  <c:v>160.01949484223849</c:v>
                </c:pt>
                <c:pt idx="401">
                  <c:v>160.74005153041026</c:v>
                </c:pt>
                <c:pt idx="402">
                  <c:v>159.23856643464364</c:v>
                </c:pt>
                <c:pt idx="403">
                  <c:v>160.45352985970729</c:v>
                </c:pt>
                <c:pt idx="404">
                  <c:v>162.37552559237912</c:v>
                </c:pt>
                <c:pt idx="405">
                  <c:v>162.88903377398452</c:v>
                </c:pt>
                <c:pt idx="406">
                  <c:v>163.63719692969849</c:v>
                </c:pt>
                <c:pt idx="407">
                  <c:v>162.86547067795104</c:v>
                </c:pt>
                <c:pt idx="408">
                  <c:v>161.81635519804612</c:v>
                </c:pt>
                <c:pt idx="409">
                  <c:v>157.34578057545713</c:v>
                </c:pt>
                <c:pt idx="410">
                  <c:v>158.527351328923</c:v>
                </c:pt>
                <c:pt idx="411">
                  <c:v>161.62987211553261</c:v>
                </c:pt>
                <c:pt idx="412">
                  <c:v>156.5437290373944</c:v>
                </c:pt>
                <c:pt idx="413">
                  <c:v>156.45930622882474</c:v>
                </c:pt>
                <c:pt idx="414">
                  <c:v>157.12290714936529</c:v>
                </c:pt>
                <c:pt idx="415">
                  <c:v>152.92818806229249</c:v>
                </c:pt>
                <c:pt idx="416">
                  <c:v>152.72783203270606</c:v>
                </c:pt>
                <c:pt idx="417">
                  <c:v>157.11056789493355</c:v>
                </c:pt>
                <c:pt idx="418">
                  <c:v>156.43218775439567</c:v>
                </c:pt>
                <c:pt idx="419">
                  <c:v>151.92417708870022</c:v>
                </c:pt>
                <c:pt idx="420">
                  <c:v>152.61008626584049</c:v>
                </c:pt>
                <c:pt idx="421">
                  <c:v>153.42029426022253</c:v>
                </c:pt>
                <c:pt idx="422">
                  <c:v>149.01720211384776</c:v>
                </c:pt>
                <c:pt idx="423">
                  <c:v>144.11405645312928</c:v>
                </c:pt>
                <c:pt idx="424">
                  <c:v>142.12541480386574</c:v>
                </c:pt>
                <c:pt idx="425">
                  <c:v>150.55026733536337</c:v>
                </c:pt>
                <c:pt idx="426">
                  <c:v>151.48247360802523</c:v>
                </c:pt>
                <c:pt idx="427">
                  <c:v>155.78747913866303</c:v>
                </c:pt>
                <c:pt idx="428">
                  <c:v>160.11033127458057</c:v>
                </c:pt>
                <c:pt idx="429">
                  <c:v>159.79606370973167</c:v>
                </c:pt>
                <c:pt idx="430">
                  <c:v>164.36814089984952</c:v>
                </c:pt>
                <c:pt idx="431">
                  <c:v>162.87648537964714</c:v>
                </c:pt>
                <c:pt idx="432">
                  <c:v>160.48420371253195</c:v>
                </c:pt>
                <c:pt idx="433">
                  <c:v>163.7184826396838</c:v>
                </c:pt>
                <c:pt idx="434">
                  <c:v>167.20135920131906</c:v>
                </c:pt>
                <c:pt idx="435">
                  <c:v>166.64330421981606</c:v>
                </c:pt>
                <c:pt idx="436">
                  <c:v>166.51768084983877</c:v>
                </c:pt>
                <c:pt idx="437">
                  <c:v>167.79413140715542</c:v>
                </c:pt>
                <c:pt idx="438">
                  <c:v>167.66327953953757</c:v>
                </c:pt>
                <c:pt idx="439">
                  <c:v>167.19069306613233</c:v>
                </c:pt>
                <c:pt idx="440">
                  <c:v>167.30983309903533</c:v>
                </c:pt>
                <c:pt idx="441">
                  <c:v>166.97897376834035</c:v>
                </c:pt>
                <c:pt idx="442">
                  <c:v>169.47401284241815</c:v>
                </c:pt>
                <c:pt idx="443">
                  <c:v>171.05566823534011</c:v>
                </c:pt>
                <c:pt idx="444">
                  <c:v>173.57294585271578</c:v>
                </c:pt>
                <c:pt idx="445">
                  <c:v>171.49012153262015</c:v>
                </c:pt>
                <c:pt idx="446">
                  <c:v>171.33333631670507</c:v>
                </c:pt>
                <c:pt idx="447">
                  <c:v>178.14983326066294</c:v>
                </c:pt>
                <c:pt idx="448">
                  <c:v>179.17106341981815</c:v>
                </c:pt>
                <c:pt idx="449">
                  <c:v>180.16552367105371</c:v>
                </c:pt>
                <c:pt idx="450">
                  <c:v>185.10234085657737</c:v>
                </c:pt>
                <c:pt idx="451">
                  <c:v>184.25427853927769</c:v>
                </c:pt>
                <c:pt idx="452">
                  <c:v>184.25427853927769</c:v>
                </c:pt>
                <c:pt idx="453">
                  <c:v>188.68009722206347</c:v>
                </c:pt>
                <c:pt idx="454">
                  <c:v>189.2191204721548</c:v>
                </c:pt>
                <c:pt idx="455">
                  <c:v>189.2191204721548</c:v>
                </c:pt>
                <c:pt idx="456">
                  <c:v>196.58976845271073</c:v>
                </c:pt>
                <c:pt idx="457">
                  <c:v>191.57173527050361</c:v>
                </c:pt>
                <c:pt idx="458">
                  <c:v>188.04452104887633</c:v>
                </c:pt>
                <c:pt idx="459">
                  <c:v>194.0227155377969</c:v>
                </c:pt>
                <c:pt idx="460">
                  <c:v>193.59586099042113</c:v>
                </c:pt>
                <c:pt idx="461">
                  <c:v>196.78698738371284</c:v>
                </c:pt>
                <c:pt idx="462">
                  <c:v>199.1662326633776</c:v>
                </c:pt>
                <c:pt idx="463">
                  <c:v>203.09590177672465</c:v>
                </c:pt>
                <c:pt idx="464">
                  <c:v>201.04179933700118</c:v>
                </c:pt>
                <c:pt idx="465">
                  <c:v>205.9385313739472</c:v>
                </c:pt>
                <c:pt idx="466">
                  <c:v>201.85172847817569</c:v>
                </c:pt>
                <c:pt idx="467">
                  <c:v>204.25098147547834</c:v>
                </c:pt>
                <c:pt idx="468">
                  <c:v>205.41059253885385</c:v>
                </c:pt>
                <c:pt idx="469">
                  <c:v>205.41059253885385</c:v>
                </c:pt>
                <c:pt idx="470">
                  <c:v>197.80194334569941</c:v>
                </c:pt>
                <c:pt idx="471">
                  <c:v>204.79579092962527</c:v>
                </c:pt>
                <c:pt idx="472">
                  <c:v>204.49372319260434</c:v>
                </c:pt>
                <c:pt idx="473">
                  <c:v>208.1255073670429</c:v>
                </c:pt>
                <c:pt idx="474">
                  <c:v>211.96482804116096</c:v>
                </c:pt>
                <c:pt idx="475">
                  <c:v>220.20270949703203</c:v>
                </c:pt>
                <c:pt idx="476">
                  <c:v>220.56047816225046</c:v>
                </c:pt>
                <c:pt idx="477">
                  <c:v>218.56918740751564</c:v>
                </c:pt>
                <c:pt idx="478">
                  <c:v>219.54726503281074</c:v>
                </c:pt>
                <c:pt idx="479">
                  <c:v>212.40485840259095</c:v>
                </c:pt>
                <c:pt idx="480">
                  <c:v>201.76646910998355</c:v>
                </c:pt>
                <c:pt idx="481">
                  <c:v>205.22292433020851</c:v>
                </c:pt>
                <c:pt idx="482">
                  <c:v>207.11076054496198</c:v>
                </c:pt>
                <c:pt idx="483">
                  <c:v>200.49698988285431</c:v>
                </c:pt>
                <c:pt idx="484">
                  <c:v>200.65865502990059</c:v>
                </c:pt>
                <c:pt idx="485">
                  <c:v>192.86693870602446</c:v>
                </c:pt>
                <c:pt idx="486">
                  <c:v>193.82633316641724</c:v>
                </c:pt>
                <c:pt idx="487">
                  <c:v>203.32588595960766</c:v>
                </c:pt>
                <c:pt idx="488">
                  <c:v>200.43417819786561</c:v>
                </c:pt>
                <c:pt idx="489">
                  <c:v>192.50930946740979</c:v>
                </c:pt>
                <c:pt idx="490">
                  <c:v>191.43391207269829</c:v>
                </c:pt>
                <c:pt idx="491">
                  <c:v>193.60227461419356</c:v>
                </c:pt>
                <c:pt idx="492">
                  <c:v>185.56419148149399</c:v>
                </c:pt>
                <c:pt idx="493">
                  <c:v>181.28888381745463</c:v>
                </c:pt>
                <c:pt idx="494">
                  <c:v>185.02670192404386</c:v>
                </c:pt>
                <c:pt idx="495">
                  <c:v>192.59428998239443</c:v>
                </c:pt>
                <c:pt idx="496">
                  <c:v>189.69135837905066</c:v>
                </c:pt>
                <c:pt idx="497">
                  <c:v>190.81395167913101</c:v>
                </c:pt>
                <c:pt idx="498">
                  <c:v>198.56119091641139</c:v>
                </c:pt>
                <c:pt idx="499">
                  <c:v>199.68406306969919</c:v>
                </c:pt>
                <c:pt idx="500">
                  <c:v>199.78730846977487</c:v>
                </c:pt>
                <c:pt idx="501">
                  <c:v>201.32915756732666</c:v>
                </c:pt>
                <c:pt idx="502">
                  <c:v>204.57682144843838</c:v>
                </c:pt>
                <c:pt idx="503">
                  <c:v>206.064991303547</c:v>
                </c:pt>
                <c:pt idx="504">
                  <c:v>201.0703817907696</c:v>
                </c:pt>
                <c:pt idx="505">
                  <c:v>198.69057880468986</c:v>
                </c:pt>
                <c:pt idx="506">
                  <c:v>203.74995197490841</c:v>
                </c:pt>
                <c:pt idx="507">
                  <c:v>198.82972655523082</c:v>
                </c:pt>
                <c:pt idx="508">
                  <c:v>193.41572181837819</c:v>
                </c:pt>
                <c:pt idx="509">
                  <c:v>192.15523560719069</c:v>
                </c:pt>
                <c:pt idx="510">
                  <c:v>185.41354103614384</c:v>
                </c:pt>
                <c:pt idx="511">
                  <c:v>186.36366362738735</c:v>
                </c:pt>
                <c:pt idx="512">
                  <c:v>188.42989618163693</c:v>
                </c:pt>
                <c:pt idx="513">
                  <c:v>188.34505509325604</c:v>
                </c:pt>
                <c:pt idx="514">
                  <c:v>192.59638138145064</c:v>
                </c:pt>
                <c:pt idx="515">
                  <c:v>196.09515257591323</c:v>
                </c:pt>
                <c:pt idx="516">
                  <c:v>196.09515257591323</c:v>
                </c:pt>
                <c:pt idx="517">
                  <c:v>196.09515257591323</c:v>
                </c:pt>
                <c:pt idx="518">
                  <c:v>194.10225841523535</c:v>
                </c:pt>
                <c:pt idx="519">
                  <c:v>190.80949002781102</c:v>
                </c:pt>
                <c:pt idx="520">
                  <c:v>193.89116653716027</c:v>
                </c:pt>
                <c:pt idx="521">
                  <c:v>193.89116653716027</c:v>
                </c:pt>
                <c:pt idx="522">
                  <c:v>192.13348505700594</c:v>
                </c:pt>
                <c:pt idx="523">
                  <c:v>187.44010672162696</c:v>
                </c:pt>
                <c:pt idx="524">
                  <c:v>191.84884564545354</c:v>
                </c:pt>
                <c:pt idx="525">
                  <c:v>189.47719911569311</c:v>
                </c:pt>
                <c:pt idx="526">
                  <c:v>189.0129782385128</c:v>
                </c:pt>
                <c:pt idx="527">
                  <c:v>192.5192087562759</c:v>
                </c:pt>
                <c:pt idx="528">
                  <c:v>189.8353163474209</c:v>
                </c:pt>
                <c:pt idx="529">
                  <c:v>187.29879785872794</c:v>
                </c:pt>
                <c:pt idx="530">
                  <c:v>184.51807367356969</c:v>
                </c:pt>
                <c:pt idx="531">
                  <c:v>180.12369568992915</c:v>
                </c:pt>
                <c:pt idx="532">
                  <c:v>170.45494871309009</c:v>
                </c:pt>
                <c:pt idx="533">
                  <c:v>175.08481823046165</c:v>
                </c:pt>
                <c:pt idx="534">
                  <c:v>175.6905571104466</c:v>
                </c:pt>
                <c:pt idx="535">
                  <c:v>166.04913774794221</c:v>
                </c:pt>
                <c:pt idx="536">
                  <c:v>151.67962282572552</c:v>
                </c:pt>
                <c:pt idx="537">
                  <c:v>167.94052934109123</c:v>
                </c:pt>
                <c:pt idx="538">
                  <c:v>164.10002354084133</c:v>
                </c:pt>
                <c:pt idx="539">
                  <c:v>175.13633636054669</c:v>
                </c:pt>
                <c:pt idx="540">
                  <c:v>167.68565750943918</c:v>
                </c:pt>
                <c:pt idx="541">
                  <c:v>169.34615864678085</c:v>
                </c:pt>
                <c:pt idx="542">
                  <c:v>164.89768314088599</c:v>
                </c:pt>
                <c:pt idx="543">
                  <c:v>163.5177083302861</c:v>
                </c:pt>
                <c:pt idx="544">
                  <c:v>168.173441482653</c:v>
                </c:pt>
                <c:pt idx="545">
                  <c:v>174.50689495792452</c:v>
                </c:pt>
                <c:pt idx="546">
                  <c:v>172.94963922065853</c:v>
                </c:pt>
                <c:pt idx="547">
                  <c:v>163.6133549804575</c:v>
                </c:pt>
                <c:pt idx="548">
                  <c:v>163.6133549804575</c:v>
                </c:pt>
                <c:pt idx="549">
                  <c:v>163.6133549804575</c:v>
                </c:pt>
                <c:pt idx="550">
                  <c:v>157.66437036502222</c:v>
                </c:pt>
                <c:pt idx="551">
                  <c:v>159.79453001709044</c:v>
                </c:pt>
                <c:pt idx="552">
                  <c:v>161.52258334394821</c:v>
                </c:pt>
                <c:pt idx="553">
                  <c:v>167.46306293655485</c:v>
                </c:pt>
                <c:pt idx="554">
                  <c:v>168.34667903781039</c:v>
                </c:pt>
                <c:pt idx="555">
                  <c:v>165.63357675547007</c:v>
                </c:pt>
                <c:pt idx="556">
                  <c:v>168.17058323727613</c:v>
                </c:pt>
                <c:pt idx="557">
                  <c:v>164.45772249275788</c:v>
                </c:pt>
                <c:pt idx="558">
                  <c:v>164.68373301743404</c:v>
                </c:pt>
                <c:pt idx="559">
                  <c:v>162.46712887104181</c:v>
                </c:pt>
                <c:pt idx="560">
                  <c:v>162.21685811731342</c:v>
                </c:pt>
                <c:pt idx="561">
                  <c:v>165.32335256212986</c:v>
                </c:pt>
                <c:pt idx="562">
                  <c:v>170.68493289597308</c:v>
                </c:pt>
                <c:pt idx="563">
                  <c:v>171.43679085668637</c:v>
                </c:pt>
                <c:pt idx="564">
                  <c:v>169.62410558135329</c:v>
                </c:pt>
                <c:pt idx="565">
                  <c:v>164.41861333040643</c:v>
                </c:pt>
                <c:pt idx="566">
                  <c:v>161.17624766023718</c:v>
                </c:pt>
                <c:pt idx="567">
                  <c:v>161.13769620430074</c:v>
                </c:pt>
                <c:pt idx="568">
                  <c:v>162.7298783058057</c:v>
                </c:pt>
                <c:pt idx="569">
                  <c:v>156.86420108611011</c:v>
                </c:pt>
                <c:pt idx="570">
                  <c:v>158.28440047189142</c:v>
                </c:pt>
                <c:pt idx="571">
                  <c:v>160.30817762529955</c:v>
                </c:pt>
                <c:pt idx="572">
                  <c:v>163.28779386070497</c:v>
                </c:pt>
                <c:pt idx="573">
                  <c:v>155.47209616098411</c:v>
                </c:pt>
                <c:pt idx="574">
                  <c:v>155.02223622398986</c:v>
                </c:pt>
                <c:pt idx="575">
                  <c:v>146.98777818298777</c:v>
                </c:pt>
                <c:pt idx="576">
                  <c:v>149.07917723921392</c:v>
                </c:pt>
                <c:pt idx="577">
                  <c:v>152.44165892851242</c:v>
                </c:pt>
                <c:pt idx="578">
                  <c:v>147.15237128871277</c:v>
                </c:pt>
                <c:pt idx="579">
                  <c:v>147.15237128871277</c:v>
                </c:pt>
                <c:pt idx="580">
                  <c:v>147.15237128871277</c:v>
                </c:pt>
                <c:pt idx="581">
                  <c:v>156.60758642191118</c:v>
                </c:pt>
                <c:pt idx="582">
                  <c:v>157.67064456219092</c:v>
                </c:pt>
                <c:pt idx="583">
                  <c:v>157.99976106033904</c:v>
                </c:pt>
                <c:pt idx="584">
                  <c:v>162.33404617776398</c:v>
                </c:pt>
                <c:pt idx="585">
                  <c:v>159.28931771840809</c:v>
                </c:pt>
                <c:pt idx="586">
                  <c:v>161.29887335823389</c:v>
                </c:pt>
                <c:pt idx="587">
                  <c:v>166.42259190608232</c:v>
                </c:pt>
                <c:pt idx="588">
                  <c:v>169.15674760558866</c:v>
                </c:pt>
                <c:pt idx="589">
                  <c:v>169.15674760558866</c:v>
                </c:pt>
                <c:pt idx="590">
                  <c:v>171.34665155736303</c:v>
                </c:pt>
                <c:pt idx="591">
                  <c:v>169.48481840420862</c:v>
                </c:pt>
                <c:pt idx="592">
                  <c:v>167.20435687329967</c:v>
                </c:pt>
                <c:pt idx="593">
                  <c:v>168.61626037615792</c:v>
                </c:pt>
                <c:pt idx="594">
                  <c:v>171.96730908394909</c:v>
                </c:pt>
                <c:pt idx="595">
                  <c:v>165.99573735870658</c:v>
                </c:pt>
                <c:pt idx="596">
                  <c:v>166.62406334849879</c:v>
                </c:pt>
                <c:pt idx="597">
                  <c:v>166.46386218079186</c:v>
                </c:pt>
                <c:pt idx="598">
                  <c:v>169.11722016342597</c:v>
                </c:pt>
                <c:pt idx="599">
                  <c:v>168.69071418255959</c:v>
                </c:pt>
                <c:pt idx="600">
                  <c:v>172.34292435444729</c:v>
                </c:pt>
                <c:pt idx="601">
                  <c:v>173.8590492436075</c:v>
                </c:pt>
                <c:pt idx="602">
                  <c:v>176.29964222892156</c:v>
                </c:pt>
                <c:pt idx="603">
                  <c:v>179.02919685050415</c:v>
                </c:pt>
                <c:pt idx="604">
                  <c:v>177.88589869976718</c:v>
                </c:pt>
                <c:pt idx="605">
                  <c:v>178.92818227608845</c:v>
                </c:pt>
                <c:pt idx="606">
                  <c:v>180.65609617634249</c:v>
                </c:pt>
                <c:pt idx="607">
                  <c:v>179.5490489425801</c:v>
                </c:pt>
                <c:pt idx="608">
                  <c:v>179.5490489425801</c:v>
                </c:pt>
                <c:pt idx="609">
                  <c:v>182.93481487470461</c:v>
                </c:pt>
                <c:pt idx="610">
                  <c:v>182.53696106090854</c:v>
                </c:pt>
                <c:pt idx="611">
                  <c:v>183.08197965496106</c:v>
                </c:pt>
                <c:pt idx="612">
                  <c:v>178.5372300791779</c:v>
                </c:pt>
                <c:pt idx="613">
                  <c:v>177.41888929051191</c:v>
                </c:pt>
                <c:pt idx="614">
                  <c:v>174.72363361345137</c:v>
                </c:pt>
                <c:pt idx="615">
                  <c:v>174.72363361345137</c:v>
                </c:pt>
                <c:pt idx="616">
                  <c:v>178.13679687321246</c:v>
                </c:pt>
                <c:pt idx="617">
                  <c:v>178.00231991389711</c:v>
                </c:pt>
                <c:pt idx="618">
                  <c:v>177.86449671609182</c:v>
                </c:pt>
                <c:pt idx="619">
                  <c:v>178.59753208529909</c:v>
                </c:pt>
                <c:pt idx="620">
                  <c:v>179.45758509052115</c:v>
                </c:pt>
                <c:pt idx="621">
                  <c:v>175.4646162990723</c:v>
                </c:pt>
                <c:pt idx="622">
                  <c:v>177.49208825747982</c:v>
                </c:pt>
                <c:pt idx="623">
                  <c:v>174.58385844319361</c:v>
                </c:pt>
                <c:pt idx="624">
                  <c:v>172.2899422450229</c:v>
                </c:pt>
                <c:pt idx="625">
                  <c:v>168.19944454425206</c:v>
                </c:pt>
                <c:pt idx="626">
                  <c:v>169.27811846415165</c:v>
                </c:pt>
                <c:pt idx="627">
                  <c:v>169.05134109315483</c:v>
                </c:pt>
                <c:pt idx="628">
                  <c:v>169.98884557675916</c:v>
                </c:pt>
                <c:pt idx="629">
                  <c:v>171.02848004760915</c:v>
                </c:pt>
                <c:pt idx="630">
                  <c:v>173.10760956270545</c:v>
                </c:pt>
                <c:pt idx="631">
                  <c:v>169.93147152931667</c:v>
                </c:pt>
                <c:pt idx="632">
                  <c:v>168.17114094369114</c:v>
                </c:pt>
                <c:pt idx="633">
                  <c:v>169.09163538163813</c:v>
                </c:pt>
                <c:pt idx="634">
                  <c:v>170.11565407286832</c:v>
                </c:pt>
                <c:pt idx="635">
                  <c:v>170.11565407286832</c:v>
                </c:pt>
                <c:pt idx="636">
                  <c:v>162.95846822265122</c:v>
                </c:pt>
                <c:pt idx="637">
                  <c:v>162.62440208007004</c:v>
                </c:pt>
                <c:pt idx="638">
                  <c:v>160.50693024894292</c:v>
                </c:pt>
                <c:pt idx="639">
                  <c:v>157.49838299325975</c:v>
                </c:pt>
                <c:pt idx="640">
                  <c:v>160.5475731039356</c:v>
                </c:pt>
                <c:pt idx="641">
                  <c:v>160.7448617482396</c:v>
                </c:pt>
                <c:pt idx="642">
                  <c:v>162.61185368573268</c:v>
                </c:pt>
                <c:pt idx="643">
                  <c:v>158.92966679403906</c:v>
                </c:pt>
                <c:pt idx="644">
                  <c:v>158.56708791099129</c:v>
                </c:pt>
                <c:pt idx="645">
                  <c:v>158.35348635404873</c:v>
                </c:pt>
                <c:pt idx="646">
                  <c:v>156.54833011531809</c:v>
                </c:pt>
                <c:pt idx="647">
                  <c:v>157.79717420509257</c:v>
                </c:pt>
                <c:pt idx="648">
                  <c:v>156.54589014975249</c:v>
                </c:pt>
                <c:pt idx="649">
                  <c:v>153.66449995668785</c:v>
                </c:pt>
                <c:pt idx="650">
                  <c:v>154.08040951566934</c:v>
                </c:pt>
                <c:pt idx="651">
                  <c:v>154.08040951566934</c:v>
                </c:pt>
                <c:pt idx="652">
                  <c:v>151.30888748635849</c:v>
                </c:pt>
                <c:pt idx="653">
                  <c:v>148.09043347873205</c:v>
                </c:pt>
                <c:pt idx="654">
                  <c:v>149.35252309586267</c:v>
                </c:pt>
                <c:pt idx="655">
                  <c:v>152.76317667675627</c:v>
                </c:pt>
                <c:pt idx="656">
                  <c:v>147.93727335451445</c:v>
                </c:pt>
                <c:pt idx="657">
                  <c:v>152.0155015141554</c:v>
                </c:pt>
                <c:pt idx="658">
                  <c:v>152.12683365724851</c:v>
                </c:pt>
                <c:pt idx="659">
                  <c:v>154.65582310933905</c:v>
                </c:pt>
                <c:pt idx="660">
                  <c:v>153.4700695577607</c:v>
                </c:pt>
                <c:pt idx="661">
                  <c:v>147.61631331268558</c:v>
                </c:pt>
                <c:pt idx="662">
                  <c:v>147.95602623271859</c:v>
                </c:pt>
                <c:pt idx="663">
                  <c:v>151.51990965113171</c:v>
                </c:pt>
                <c:pt idx="664">
                  <c:v>152.49220107237122</c:v>
                </c:pt>
                <c:pt idx="665">
                  <c:v>157.08428598012699</c:v>
                </c:pt>
                <c:pt idx="666">
                  <c:v>157.04650137051115</c:v>
                </c:pt>
                <c:pt idx="667">
                  <c:v>161.27858678738852</c:v>
                </c:pt>
                <c:pt idx="668">
                  <c:v>160.95211939471162</c:v>
                </c:pt>
                <c:pt idx="669">
                  <c:v>158.53299810637483</c:v>
                </c:pt>
                <c:pt idx="670">
                  <c:v>158.16003194134782</c:v>
                </c:pt>
                <c:pt idx="671">
                  <c:v>155.16786731160508</c:v>
                </c:pt>
                <c:pt idx="672">
                  <c:v>158.18366475068316</c:v>
                </c:pt>
                <c:pt idx="673">
                  <c:v>158.46600362327371</c:v>
                </c:pt>
                <c:pt idx="674">
                  <c:v>159.38273354291951</c:v>
                </c:pt>
                <c:pt idx="675">
                  <c:v>156.95894146335715</c:v>
                </c:pt>
                <c:pt idx="676">
                  <c:v>153.01895478133272</c:v>
                </c:pt>
                <c:pt idx="677">
                  <c:v>153.01895478133272</c:v>
                </c:pt>
                <c:pt idx="678">
                  <c:v>154.09567672877981</c:v>
                </c:pt>
                <c:pt idx="679">
                  <c:v>152.5690251310366</c:v>
                </c:pt>
                <c:pt idx="680">
                  <c:v>152.38867681908803</c:v>
                </c:pt>
                <c:pt idx="681">
                  <c:v>150.865789739646</c:v>
                </c:pt>
                <c:pt idx="682">
                  <c:v>148.4427645064043</c:v>
                </c:pt>
                <c:pt idx="683">
                  <c:v>149.13564501373199</c:v>
                </c:pt>
                <c:pt idx="684">
                  <c:v>147.51739013732612</c:v>
                </c:pt>
                <c:pt idx="685">
                  <c:v>145.91461161393624</c:v>
                </c:pt>
                <c:pt idx="686">
                  <c:v>142.80330695129049</c:v>
                </c:pt>
                <c:pt idx="687">
                  <c:v>145.91872469874681</c:v>
                </c:pt>
                <c:pt idx="688">
                  <c:v>142.15978346168973</c:v>
                </c:pt>
                <c:pt idx="689">
                  <c:v>142.15978346168973</c:v>
                </c:pt>
                <c:pt idx="690">
                  <c:v>147.12845962616993</c:v>
                </c:pt>
                <c:pt idx="691">
                  <c:v>146.79292950424937</c:v>
                </c:pt>
                <c:pt idx="692">
                  <c:v>149.63765050052817</c:v>
                </c:pt>
                <c:pt idx="693">
                  <c:v>146.20475837633671</c:v>
                </c:pt>
                <c:pt idx="694">
                  <c:v>148.22365559861365</c:v>
                </c:pt>
                <c:pt idx="695">
                  <c:v>145.74479001057071</c:v>
                </c:pt>
                <c:pt idx="696">
                  <c:v>146.69393661558797</c:v>
                </c:pt>
                <c:pt idx="697">
                  <c:v>143.50525018786186</c:v>
                </c:pt>
                <c:pt idx="698">
                  <c:v>142.14179742980616</c:v>
                </c:pt>
                <c:pt idx="699">
                  <c:v>138.96147659830493</c:v>
                </c:pt>
                <c:pt idx="700">
                  <c:v>144.9637221763721</c:v>
                </c:pt>
                <c:pt idx="701">
                  <c:v>142.8502937167537</c:v>
                </c:pt>
                <c:pt idx="702">
                  <c:v>139.42507005576837</c:v>
                </c:pt>
                <c:pt idx="703">
                  <c:v>135.16516903144324</c:v>
                </c:pt>
                <c:pt idx="704">
                  <c:v>134.91545598412986</c:v>
                </c:pt>
                <c:pt idx="705">
                  <c:v>134.91545598412986</c:v>
                </c:pt>
                <c:pt idx="706">
                  <c:v>127.57959494120914</c:v>
                </c:pt>
                <c:pt idx="707">
                  <c:v>122.95467506827065</c:v>
                </c:pt>
                <c:pt idx="708">
                  <c:v>122.92170067648414</c:v>
                </c:pt>
                <c:pt idx="709">
                  <c:v>134.73998760331247</c:v>
                </c:pt>
                <c:pt idx="710">
                  <c:v>136.86254850547638</c:v>
                </c:pt>
                <c:pt idx="711">
                  <c:v>131.56886892765863</c:v>
                </c:pt>
                <c:pt idx="712">
                  <c:v>132.19029330056532</c:v>
                </c:pt>
                <c:pt idx="713">
                  <c:v>131.9981634406</c:v>
                </c:pt>
                <c:pt idx="714">
                  <c:v>130.23901798110631</c:v>
                </c:pt>
                <c:pt idx="715">
                  <c:v>124.65212425560566</c:v>
                </c:pt>
                <c:pt idx="716">
                  <c:v>125.59694863590676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AF5-454C-8900-2B88F4E362C8}"/>
            </c:ext>
          </c:extLst>
        </c:ser>
        <c:ser>
          <c:idx val="8"/>
          <c:order val="8"/>
          <c:tx>
            <c:strRef>
              <c:f>'График 1.1.11'!$K$4</c:f>
              <c:strCache>
                <c:ptCount val="1"/>
                <c:pt idx="0">
                  <c:v>Hang seng finance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'График 1.1.11'!$B$5:$B$721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'График 1.1.11'!$K$5:$K$721</c:f>
              <c:numCache>
                <c:formatCode>0.00</c:formatCode>
                <c:ptCount val="717"/>
                <c:pt idx="0">
                  <c:v>98.861109325529526</c:v>
                </c:pt>
                <c:pt idx="1">
                  <c:v>99.187398692751216</c:v>
                </c:pt>
                <c:pt idx="2">
                  <c:v>100.39984005729082</c:v>
                </c:pt>
                <c:pt idx="3">
                  <c:v>100.70172458454614</c:v>
                </c:pt>
                <c:pt idx="4">
                  <c:v>101.34531401720585</c:v>
                </c:pt>
                <c:pt idx="5">
                  <c:v>102.87356961217793</c:v>
                </c:pt>
                <c:pt idx="6">
                  <c:v>103.52603690899589</c:v>
                </c:pt>
                <c:pt idx="7">
                  <c:v>103.64260066518231</c:v>
                </c:pt>
                <c:pt idx="8">
                  <c:v>103.84675439494673</c:v>
                </c:pt>
                <c:pt idx="9">
                  <c:v>103.88219155982938</c:v>
                </c:pt>
                <c:pt idx="10">
                  <c:v>103.90076449739894</c:v>
                </c:pt>
                <c:pt idx="11">
                  <c:v>102.86729195927941</c:v>
                </c:pt>
                <c:pt idx="12">
                  <c:v>102.34758402020854</c:v>
                </c:pt>
                <c:pt idx="13">
                  <c:v>103.12954183776132</c:v>
                </c:pt>
                <c:pt idx="14">
                  <c:v>102.81989382260195</c:v>
                </c:pt>
                <c:pt idx="15">
                  <c:v>101.84284586881871</c:v>
                </c:pt>
                <c:pt idx="16">
                  <c:v>101.88853529523978</c:v>
                </c:pt>
                <c:pt idx="17">
                  <c:v>101.62041636848589</c:v>
                </c:pt>
                <c:pt idx="18">
                  <c:v>101.91349732333323</c:v>
                </c:pt>
                <c:pt idx="19">
                  <c:v>102.7804820490794</c:v>
                </c:pt>
                <c:pt idx="20">
                  <c:v>102.7804820490794</c:v>
                </c:pt>
                <c:pt idx="21">
                  <c:v>102.7804820490794</c:v>
                </c:pt>
                <c:pt idx="22">
                  <c:v>102.09068314774666</c:v>
                </c:pt>
                <c:pt idx="23">
                  <c:v>102.14837069183764</c:v>
                </c:pt>
                <c:pt idx="24">
                  <c:v>101.38305422634717</c:v>
                </c:pt>
                <c:pt idx="25">
                  <c:v>101.70132008453881</c:v>
                </c:pt>
                <c:pt idx="26">
                  <c:v>101.41425676146399</c:v>
                </c:pt>
                <c:pt idx="27">
                  <c:v>101.21879516648214</c:v>
                </c:pt>
                <c:pt idx="28">
                  <c:v>101.4807107320878</c:v>
                </c:pt>
                <c:pt idx="29">
                  <c:v>101.58672505973473</c:v>
                </c:pt>
                <c:pt idx="30">
                  <c:v>101.30727664106342</c:v>
                </c:pt>
                <c:pt idx="31">
                  <c:v>102.04945122634228</c:v>
                </c:pt>
                <c:pt idx="32">
                  <c:v>102.23009161714363</c:v>
                </c:pt>
                <c:pt idx="33">
                  <c:v>102.1781616836992</c:v>
                </c:pt>
                <c:pt idx="34">
                  <c:v>102.51284601870232</c:v>
                </c:pt>
                <c:pt idx="35">
                  <c:v>102.66272962488851</c:v>
                </c:pt>
                <c:pt idx="36">
                  <c:v>102.6962723501391</c:v>
                </c:pt>
                <c:pt idx="37">
                  <c:v>102.71064780381791</c:v>
                </c:pt>
                <c:pt idx="38">
                  <c:v>103.50902409818219</c:v>
                </c:pt>
                <c:pt idx="39">
                  <c:v>104.30324005453089</c:v>
                </c:pt>
                <c:pt idx="40">
                  <c:v>105.08341487007699</c:v>
                </c:pt>
                <c:pt idx="41">
                  <c:v>105.5200646323369</c:v>
                </c:pt>
                <c:pt idx="42">
                  <c:v>104.88360720770389</c:v>
                </c:pt>
                <c:pt idx="43">
                  <c:v>105.01246624856135</c:v>
                </c:pt>
                <c:pt idx="44">
                  <c:v>104.41326613669284</c:v>
                </c:pt>
                <c:pt idx="45">
                  <c:v>104.56144103262264</c:v>
                </c:pt>
                <c:pt idx="46">
                  <c:v>104.49680720988064</c:v>
                </c:pt>
                <c:pt idx="47">
                  <c:v>104.19551701662755</c:v>
                </c:pt>
                <c:pt idx="48">
                  <c:v>104.32214730497668</c:v>
                </c:pt>
                <c:pt idx="49">
                  <c:v>104.20781230129859</c:v>
                </c:pt>
                <c:pt idx="50">
                  <c:v>104.60895060692552</c:v>
                </c:pt>
                <c:pt idx="51">
                  <c:v>104.40104514377208</c:v>
                </c:pt>
                <c:pt idx="52">
                  <c:v>105.11190575630869</c:v>
                </c:pt>
                <c:pt idx="53">
                  <c:v>104.91232096918641</c:v>
                </c:pt>
                <c:pt idx="54">
                  <c:v>104.94263200329989</c:v>
                </c:pt>
                <c:pt idx="55">
                  <c:v>105.48771057509076</c:v>
                </c:pt>
                <c:pt idx="56">
                  <c:v>105.24834255569453</c:v>
                </c:pt>
                <c:pt idx="57">
                  <c:v>103.38744564885198</c:v>
                </c:pt>
                <c:pt idx="58">
                  <c:v>103.86335860113387</c:v>
                </c:pt>
                <c:pt idx="59">
                  <c:v>103.06706247577739</c:v>
                </c:pt>
                <c:pt idx="60">
                  <c:v>103.23789635554203</c:v>
                </c:pt>
                <c:pt idx="61">
                  <c:v>102.96331404651396</c:v>
                </c:pt>
                <c:pt idx="62">
                  <c:v>102.34360941156866</c:v>
                </c:pt>
                <c:pt idx="63">
                  <c:v>102.57848278007306</c:v>
                </c:pt>
                <c:pt idx="64">
                  <c:v>102.88512197934618</c:v>
                </c:pt>
                <c:pt idx="65">
                  <c:v>103.73063638926195</c:v>
                </c:pt>
                <c:pt idx="66">
                  <c:v>103.85693236473482</c:v>
                </c:pt>
                <c:pt idx="67">
                  <c:v>103.85693236473482</c:v>
                </c:pt>
                <c:pt idx="68">
                  <c:v>105.00990318317676</c:v>
                </c:pt>
                <c:pt idx="69">
                  <c:v>104.79739163150607</c:v>
                </c:pt>
                <c:pt idx="70">
                  <c:v>104.76392319800578</c:v>
                </c:pt>
                <c:pt idx="71">
                  <c:v>104.51835181746129</c:v>
                </c:pt>
                <c:pt idx="72">
                  <c:v>103.95938068836841</c:v>
                </c:pt>
                <c:pt idx="73">
                  <c:v>104.6163426360782</c:v>
                </c:pt>
                <c:pt idx="74">
                  <c:v>104.6163426360782</c:v>
                </c:pt>
                <c:pt idx="75">
                  <c:v>104.6163426360782</c:v>
                </c:pt>
                <c:pt idx="76">
                  <c:v>105.22976961812498</c:v>
                </c:pt>
                <c:pt idx="77">
                  <c:v>105.66645652626001</c:v>
                </c:pt>
                <c:pt idx="78">
                  <c:v>106.25677877397031</c:v>
                </c:pt>
                <c:pt idx="79">
                  <c:v>106.02431988734993</c:v>
                </c:pt>
                <c:pt idx="80">
                  <c:v>104.70051518914336</c:v>
                </c:pt>
                <c:pt idx="81">
                  <c:v>104.50501644828638</c:v>
                </c:pt>
                <c:pt idx="82">
                  <c:v>104.66916407052598</c:v>
                </c:pt>
                <c:pt idx="83">
                  <c:v>104.97966644081356</c:v>
                </c:pt>
                <c:pt idx="84">
                  <c:v>104.96038773161638</c:v>
                </c:pt>
                <c:pt idx="85">
                  <c:v>104.96038773161638</c:v>
                </c:pt>
                <c:pt idx="86">
                  <c:v>107.37862134904567</c:v>
                </c:pt>
                <c:pt idx="87">
                  <c:v>108.4324498267414</c:v>
                </c:pt>
                <c:pt idx="88">
                  <c:v>108.37624811765598</c:v>
                </c:pt>
                <c:pt idx="89">
                  <c:v>108.37624811765598</c:v>
                </c:pt>
                <c:pt idx="90">
                  <c:v>110.6820411710393</c:v>
                </c:pt>
                <c:pt idx="91">
                  <c:v>110.10152543436575</c:v>
                </c:pt>
                <c:pt idx="92">
                  <c:v>111.30442030899461</c:v>
                </c:pt>
                <c:pt idx="93">
                  <c:v>111.5160775055371</c:v>
                </c:pt>
                <c:pt idx="94">
                  <c:v>110.64682688140746</c:v>
                </c:pt>
                <c:pt idx="95">
                  <c:v>108.37387078164708</c:v>
                </c:pt>
                <c:pt idx="96">
                  <c:v>107.95820843884078</c:v>
                </c:pt>
                <c:pt idx="97">
                  <c:v>109.86646633648564</c:v>
                </c:pt>
                <c:pt idx="98">
                  <c:v>108.14572081654286</c:v>
                </c:pt>
                <c:pt idx="99">
                  <c:v>108.24865203655325</c:v>
                </c:pt>
                <c:pt idx="100">
                  <c:v>105.10321362152615</c:v>
                </c:pt>
                <c:pt idx="101">
                  <c:v>105.52236767659554</c:v>
                </c:pt>
                <c:pt idx="102">
                  <c:v>105.65631570234706</c:v>
                </c:pt>
                <c:pt idx="103">
                  <c:v>104.87725526305509</c:v>
                </c:pt>
                <c:pt idx="104">
                  <c:v>105.70129935714047</c:v>
                </c:pt>
                <c:pt idx="105">
                  <c:v>106.05359083695953</c:v>
                </c:pt>
                <c:pt idx="106">
                  <c:v>106.13988070490761</c:v>
                </c:pt>
                <c:pt idx="107">
                  <c:v>106.13988070490761</c:v>
                </c:pt>
                <c:pt idx="108">
                  <c:v>104.69583480887583</c:v>
                </c:pt>
                <c:pt idx="109">
                  <c:v>105.74401711355041</c:v>
                </c:pt>
                <c:pt idx="110">
                  <c:v>105.78060580056243</c:v>
                </c:pt>
                <c:pt idx="111">
                  <c:v>105.34689056243852</c:v>
                </c:pt>
                <c:pt idx="112">
                  <c:v>104.8034092632786</c:v>
                </c:pt>
                <c:pt idx="113">
                  <c:v>103.63171692376658</c:v>
                </c:pt>
                <c:pt idx="114">
                  <c:v>104.80716099666768</c:v>
                </c:pt>
                <c:pt idx="115">
                  <c:v>104.66589523351372</c:v>
                </c:pt>
                <c:pt idx="116">
                  <c:v>103.19432424400389</c:v>
                </c:pt>
                <c:pt idx="117">
                  <c:v>103.2545005617292</c:v>
                </c:pt>
                <c:pt idx="118">
                  <c:v>104.01387368719743</c:v>
                </c:pt>
                <c:pt idx="119">
                  <c:v>105.86444404075132</c:v>
                </c:pt>
                <c:pt idx="120">
                  <c:v>105.61214925680669</c:v>
                </c:pt>
                <c:pt idx="121">
                  <c:v>104.84887581444883</c:v>
                </c:pt>
                <c:pt idx="122">
                  <c:v>104.65831747498535</c:v>
                </c:pt>
                <c:pt idx="123">
                  <c:v>105.50684070078739</c:v>
                </c:pt>
                <c:pt idx="124">
                  <c:v>105.44324696254928</c:v>
                </c:pt>
                <c:pt idx="125">
                  <c:v>105.00433130190589</c:v>
                </c:pt>
                <c:pt idx="126">
                  <c:v>104.67703899605547</c:v>
                </c:pt>
                <c:pt idx="127">
                  <c:v>104.30156849014962</c:v>
                </c:pt>
                <c:pt idx="128">
                  <c:v>104.84118661829507</c:v>
                </c:pt>
                <c:pt idx="129">
                  <c:v>106.68871101008752</c:v>
                </c:pt>
                <c:pt idx="130">
                  <c:v>106.59978378500456</c:v>
                </c:pt>
                <c:pt idx="131">
                  <c:v>106.71705331281865</c:v>
                </c:pt>
                <c:pt idx="132">
                  <c:v>106.43325882675607</c:v>
                </c:pt>
                <c:pt idx="133">
                  <c:v>107.03468769113293</c:v>
                </c:pt>
                <c:pt idx="134">
                  <c:v>107.59945357674752</c:v>
                </c:pt>
                <c:pt idx="135">
                  <c:v>108.93269332723943</c:v>
                </c:pt>
                <c:pt idx="136">
                  <c:v>108.38958348683092</c:v>
                </c:pt>
                <c:pt idx="137">
                  <c:v>108.37149344563819</c:v>
                </c:pt>
                <c:pt idx="138">
                  <c:v>107.19749806186753</c:v>
                </c:pt>
                <c:pt idx="139">
                  <c:v>106.32308416109355</c:v>
                </c:pt>
                <c:pt idx="140">
                  <c:v>105.80969102079632</c:v>
                </c:pt>
                <c:pt idx="141">
                  <c:v>105.74509434392945</c:v>
                </c:pt>
                <c:pt idx="142">
                  <c:v>106.15421901271129</c:v>
                </c:pt>
                <c:pt idx="143">
                  <c:v>107.8112965026657</c:v>
                </c:pt>
                <c:pt idx="144">
                  <c:v>107.51918134057196</c:v>
                </c:pt>
                <c:pt idx="145">
                  <c:v>107.65792118421645</c:v>
                </c:pt>
                <c:pt idx="146">
                  <c:v>108.43883891726533</c:v>
                </c:pt>
                <c:pt idx="147">
                  <c:v>108.71420128967135</c:v>
                </c:pt>
                <c:pt idx="148">
                  <c:v>109.68798040644236</c:v>
                </c:pt>
                <c:pt idx="149">
                  <c:v>109.38475862768205</c:v>
                </c:pt>
                <c:pt idx="150">
                  <c:v>109.62850986034469</c:v>
                </c:pt>
                <c:pt idx="151">
                  <c:v>109.55284371268638</c:v>
                </c:pt>
                <c:pt idx="152">
                  <c:v>110.01159527065403</c:v>
                </c:pt>
                <c:pt idx="153">
                  <c:v>110.32729806346109</c:v>
                </c:pt>
                <c:pt idx="154">
                  <c:v>109.88295910504739</c:v>
                </c:pt>
                <c:pt idx="155">
                  <c:v>110.02879381084342</c:v>
                </c:pt>
                <c:pt idx="156">
                  <c:v>110.39341772120865</c:v>
                </c:pt>
                <c:pt idx="157">
                  <c:v>111.27797244589559</c:v>
                </c:pt>
                <c:pt idx="158">
                  <c:v>110.38309116791997</c:v>
                </c:pt>
                <c:pt idx="159">
                  <c:v>110.49040560119678</c:v>
                </c:pt>
                <c:pt idx="160">
                  <c:v>110.335284426616</c:v>
                </c:pt>
                <c:pt idx="161">
                  <c:v>110.22704134646071</c:v>
                </c:pt>
                <c:pt idx="162">
                  <c:v>110.60039453748361</c:v>
                </c:pt>
                <c:pt idx="163">
                  <c:v>110.3837597936725</c:v>
                </c:pt>
                <c:pt idx="164">
                  <c:v>110.05253002505731</c:v>
                </c:pt>
                <c:pt idx="165">
                  <c:v>108.69529403922556</c:v>
                </c:pt>
                <c:pt idx="166">
                  <c:v>109.27681271452786</c:v>
                </c:pt>
                <c:pt idx="167">
                  <c:v>108.97043353638074</c:v>
                </c:pt>
                <c:pt idx="168">
                  <c:v>108.38731758844744</c:v>
                </c:pt>
                <c:pt idx="169">
                  <c:v>109.00687363989216</c:v>
                </c:pt>
                <c:pt idx="170">
                  <c:v>109.06708710349263</c:v>
                </c:pt>
                <c:pt idx="171">
                  <c:v>109.86728354573872</c:v>
                </c:pt>
                <c:pt idx="172">
                  <c:v>110.58605622967991</c:v>
                </c:pt>
                <c:pt idx="173">
                  <c:v>111.16575475710042</c:v>
                </c:pt>
                <c:pt idx="174">
                  <c:v>111.07541598876219</c:v>
                </c:pt>
                <c:pt idx="175">
                  <c:v>111.54356545314002</c:v>
                </c:pt>
                <c:pt idx="176">
                  <c:v>111.48832953680821</c:v>
                </c:pt>
                <c:pt idx="177">
                  <c:v>110.64604681802955</c:v>
                </c:pt>
                <c:pt idx="178">
                  <c:v>109.81903105393303</c:v>
                </c:pt>
                <c:pt idx="179">
                  <c:v>109.40028560349018</c:v>
                </c:pt>
                <c:pt idx="180">
                  <c:v>108.88455227305917</c:v>
                </c:pt>
                <c:pt idx="181">
                  <c:v>109.28086161491804</c:v>
                </c:pt>
                <c:pt idx="182">
                  <c:v>110.05160137817882</c:v>
                </c:pt>
                <c:pt idx="183">
                  <c:v>110.14962934267085</c:v>
                </c:pt>
                <c:pt idx="184">
                  <c:v>110.42023704305907</c:v>
                </c:pt>
                <c:pt idx="185">
                  <c:v>110.70466300899902</c:v>
                </c:pt>
                <c:pt idx="186">
                  <c:v>110.54475001652526</c:v>
                </c:pt>
                <c:pt idx="187">
                  <c:v>111.16549473597446</c:v>
                </c:pt>
                <c:pt idx="188">
                  <c:v>111.40567996462376</c:v>
                </c:pt>
                <c:pt idx="189">
                  <c:v>111.50563951462303</c:v>
                </c:pt>
                <c:pt idx="190">
                  <c:v>111.14175852176058</c:v>
                </c:pt>
                <c:pt idx="191">
                  <c:v>110.30653351925834</c:v>
                </c:pt>
                <c:pt idx="192">
                  <c:v>111.62773800620518</c:v>
                </c:pt>
                <c:pt idx="193">
                  <c:v>111.67279595274888</c:v>
                </c:pt>
                <c:pt idx="194">
                  <c:v>111.83646067861166</c:v>
                </c:pt>
                <c:pt idx="195">
                  <c:v>111.83646067861166</c:v>
                </c:pt>
                <c:pt idx="196">
                  <c:v>111.9858985342962</c:v>
                </c:pt>
                <c:pt idx="197">
                  <c:v>112.16360440096156</c:v>
                </c:pt>
                <c:pt idx="198">
                  <c:v>114.31650503227242</c:v>
                </c:pt>
                <c:pt idx="199">
                  <c:v>114.77911976125455</c:v>
                </c:pt>
                <c:pt idx="200">
                  <c:v>113.24302638662812</c:v>
                </c:pt>
                <c:pt idx="201">
                  <c:v>114.4011604817144</c:v>
                </c:pt>
                <c:pt idx="202">
                  <c:v>114.52121595016391</c:v>
                </c:pt>
                <c:pt idx="203">
                  <c:v>114.65921287630559</c:v>
                </c:pt>
                <c:pt idx="204">
                  <c:v>115.37601682886442</c:v>
                </c:pt>
                <c:pt idx="205">
                  <c:v>115.25692715316853</c:v>
                </c:pt>
                <c:pt idx="206">
                  <c:v>115.3327418843274</c:v>
                </c:pt>
                <c:pt idx="207">
                  <c:v>115.56423497819415</c:v>
                </c:pt>
                <c:pt idx="208">
                  <c:v>115.33927955835188</c:v>
                </c:pt>
                <c:pt idx="209">
                  <c:v>116.05638067791185</c:v>
                </c:pt>
                <c:pt idx="210">
                  <c:v>115.95296656152465</c:v>
                </c:pt>
                <c:pt idx="211">
                  <c:v>115.86032474892778</c:v>
                </c:pt>
                <c:pt idx="212">
                  <c:v>115.9395197547243</c:v>
                </c:pt>
                <c:pt idx="213">
                  <c:v>116.05745790829087</c:v>
                </c:pt>
                <c:pt idx="214">
                  <c:v>115.37222794960024</c:v>
                </c:pt>
                <c:pt idx="215">
                  <c:v>115.37222794960024</c:v>
                </c:pt>
                <c:pt idx="216">
                  <c:v>115.09976295545511</c:v>
                </c:pt>
                <c:pt idx="217">
                  <c:v>116.31881628576946</c:v>
                </c:pt>
                <c:pt idx="218">
                  <c:v>117.41978287901669</c:v>
                </c:pt>
                <c:pt idx="219">
                  <c:v>117.2239126794083</c:v>
                </c:pt>
                <c:pt idx="220">
                  <c:v>117.56743773269453</c:v>
                </c:pt>
                <c:pt idx="221">
                  <c:v>117.97827111173275</c:v>
                </c:pt>
                <c:pt idx="222">
                  <c:v>117.80093670381879</c:v>
                </c:pt>
                <c:pt idx="223">
                  <c:v>118.34048054021396</c:v>
                </c:pt>
                <c:pt idx="224">
                  <c:v>118.0476967523677</c:v>
                </c:pt>
                <c:pt idx="225">
                  <c:v>118.30077159969025</c:v>
                </c:pt>
                <c:pt idx="226">
                  <c:v>117.26507030906241</c:v>
                </c:pt>
                <c:pt idx="227">
                  <c:v>117.70008565281617</c:v>
                </c:pt>
                <c:pt idx="228">
                  <c:v>117.22863020555097</c:v>
                </c:pt>
                <c:pt idx="229">
                  <c:v>117.92693551229054</c:v>
                </c:pt>
                <c:pt idx="230">
                  <c:v>117.25500377689973</c:v>
                </c:pt>
                <c:pt idx="231">
                  <c:v>117.8985560636843</c:v>
                </c:pt>
                <c:pt idx="232">
                  <c:v>118.56060699628814</c:v>
                </c:pt>
                <c:pt idx="233">
                  <c:v>118.11563655799708</c:v>
                </c:pt>
                <c:pt idx="234">
                  <c:v>118.47086256195212</c:v>
                </c:pt>
                <c:pt idx="235">
                  <c:v>117.66524282193571</c:v>
                </c:pt>
                <c:pt idx="236">
                  <c:v>115.10124879046064</c:v>
                </c:pt>
                <c:pt idx="237">
                  <c:v>116.2430015546106</c:v>
                </c:pt>
                <c:pt idx="238">
                  <c:v>116.98785064289943</c:v>
                </c:pt>
                <c:pt idx="239">
                  <c:v>116.32446245879061</c:v>
                </c:pt>
                <c:pt idx="240">
                  <c:v>116.23252641782138</c:v>
                </c:pt>
                <c:pt idx="241">
                  <c:v>117.27528542472565</c:v>
                </c:pt>
                <c:pt idx="242">
                  <c:v>116.13304976419892</c:v>
                </c:pt>
                <c:pt idx="243">
                  <c:v>115.27044825171917</c:v>
                </c:pt>
                <c:pt idx="244">
                  <c:v>114.99790896582371</c:v>
                </c:pt>
                <c:pt idx="245">
                  <c:v>115.04129534798618</c:v>
                </c:pt>
                <c:pt idx="246">
                  <c:v>115.25406692078282</c:v>
                </c:pt>
                <c:pt idx="247">
                  <c:v>114.82098316253628</c:v>
                </c:pt>
                <c:pt idx="248">
                  <c:v>115.31970368215359</c:v>
                </c:pt>
                <c:pt idx="249">
                  <c:v>116.01039408448966</c:v>
                </c:pt>
                <c:pt idx="250">
                  <c:v>116.52397295416259</c:v>
                </c:pt>
                <c:pt idx="251">
                  <c:v>116.00894539535925</c:v>
                </c:pt>
                <c:pt idx="252">
                  <c:v>117.48556822388798</c:v>
                </c:pt>
                <c:pt idx="253">
                  <c:v>117.3906233670325</c:v>
                </c:pt>
                <c:pt idx="254">
                  <c:v>117.32078912177101</c:v>
                </c:pt>
                <c:pt idx="255">
                  <c:v>117.32078912177101</c:v>
                </c:pt>
                <c:pt idx="256">
                  <c:v>117.32078912177101</c:v>
                </c:pt>
                <c:pt idx="257">
                  <c:v>118.9351488553155</c:v>
                </c:pt>
                <c:pt idx="258">
                  <c:v>120.46455597241687</c:v>
                </c:pt>
                <c:pt idx="259">
                  <c:v>120.45913267464657</c:v>
                </c:pt>
                <c:pt idx="260">
                  <c:v>120.45913267464657</c:v>
                </c:pt>
                <c:pt idx="261">
                  <c:v>121.75596946750218</c:v>
                </c:pt>
                <c:pt idx="262">
                  <c:v>122.52414616537837</c:v>
                </c:pt>
                <c:pt idx="263">
                  <c:v>120.6869854727497</c:v>
                </c:pt>
                <c:pt idx="264">
                  <c:v>120.40671984482533</c:v>
                </c:pt>
                <c:pt idx="265">
                  <c:v>119.34119041646079</c:v>
                </c:pt>
                <c:pt idx="266">
                  <c:v>118.90535786345396</c:v>
                </c:pt>
                <c:pt idx="267">
                  <c:v>117.66539140543628</c:v>
                </c:pt>
                <c:pt idx="268">
                  <c:v>117.1002540610703</c:v>
                </c:pt>
                <c:pt idx="269">
                  <c:v>117.84142570772038</c:v>
                </c:pt>
                <c:pt idx="270">
                  <c:v>119.82813569365899</c:v>
                </c:pt>
                <c:pt idx="271">
                  <c:v>120.07530434683444</c:v>
                </c:pt>
                <c:pt idx="272">
                  <c:v>119.84269687671352</c:v>
                </c:pt>
                <c:pt idx="273">
                  <c:v>120.38840692838177</c:v>
                </c:pt>
                <c:pt idx="274">
                  <c:v>121.16780168054997</c:v>
                </c:pt>
                <c:pt idx="275">
                  <c:v>122.93824838142883</c:v>
                </c:pt>
                <c:pt idx="276">
                  <c:v>121.95507135824766</c:v>
                </c:pt>
                <c:pt idx="277">
                  <c:v>121.47484948444962</c:v>
                </c:pt>
                <c:pt idx="278">
                  <c:v>121.11449734972537</c:v>
                </c:pt>
                <c:pt idx="279">
                  <c:v>120.14799882448163</c:v>
                </c:pt>
                <c:pt idx="280">
                  <c:v>119.66168502716079</c:v>
                </c:pt>
                <c:pt idx="281">
                  <c:v>120.22340495101396</c:v>
                </c:pt>
                <c:pt idx="282">
                  <c:v>119.10590844332984</c:v>
                </c:pt>
                <c:pt idx="283">
                  <c:v>119.5625798322897</c:v>
                </c:pt>
                <c:pt idx="284">
                  <c:v>120.26523120642057</c:v>
                </c:pt>
                <c:pt idx="285">
                  <c:v>119.68530980374923</c:v>
                </c:pt>
                <c:pt idx="286">
                  <c:v>120.48621201762295</c:v>
                </c:pt>
                <c:pt idx="287">
                  <c:v>120.98950147988236</c:v>
                </c:pt>
                <c:pt idx="288">
                  <c:v>119.6500212223671</c:v>
                </c:pt>
                <c:pt idx="289">
                  <c:v>119.49359994215645</c:v>
                </c:pt>
                <c:pt idx="290">
                  <c:v>119.26697295793289</c:v>
                </c:pt>
                <c:pt idx="291">
                  <c:v>117.96553007656006</c:v>
                </c:pt>
                <c:pt idx="292">
                  <c:v>118.32695944166332</c:v>
                </c:pt>
                <c:pt idx="293">
                  <c:v>119.36652390330565</c:v>
                </c:pt>
                <c:pt idx="294">
                  <c:v>119.20895110096565</c:v>
                </c:pt>
                <c:pt idx="295">
                  <c:v>119.20895110096565</c:v>
                </c:pt>
                <c:pt idx="296">
                  <c:v>119.20895110096565</c:v>
                </c:pt>
                <c:pt idx="297">
                  <c:v>118.48906404077026</c:v>
                </c:pt>
                <c:pt idx="298">
                  <c:v>118.20352369857613</c:v>
                </c:pt>
                <c:pt idx="299">
                  <c:v>117.50618418459018</c:v>
                </c:pt>
                <c:pt idx="300">
                  <c:v>117.20987153860574</c:v>
                </c:pt>
                <c:pt idx="301">
                  <c:v>116.14675659212523</c:v>
                </c:pt>
                <c:pt idx="302">
                  <c:v>114.33890399498128</c:v>
                </c:pt>
                <c:pt idx="303">
                  <c:v>113.29480773657201</c:v>
                </c:pt>
                <c:pt idx="304">
                  <c:v>113.43830225223425</c:v>
                </c:pt>
                <c:pt idx="305">
                  <c:v>110.12173279044141</c:v>
                </c:pt>
                <c:pt idx="306">
                  <c:v>113.16405425608242</c:v>
                </c:pt>
                <c:pt idx="307">
                  <c:v>112.91959725179214</c:v>
                </c:pt>
                <c:pt idx="308">
                  <c:v>113.99753340245313</c:v>
                </c:pt>
                <c:pt idx="309">
                  <c:v>114.65167226365236</c:v>
                </c:pt>
                <c:pt idx="310">
                  <c:v>115.55405700840605</c:v>
                </c:pt>
                <c:pt idx="311">
                  <c:v>114.72395813667301</c:v>
                </c:pt>
                <c:pt idx="312">
                  <c:v>112.06899385698233</c:v>
                </c:pt>
                <c:pt idx="313">
                  <c:v>112.22771818145161</c:v>
                </c:pt>
                <c:pt idx="314">
                  <c:v>111.93411718435232</c:v>
                </c:pt>
                <c:pt idx="315">
                  <c:v>113.32285287230202</c:v>
                </c:pt>
                <c:pt idx="316">
                  <c:v>113.57098731823108</c:v>
                </c:pt>
                <c:pt idx="317">
                  <c:v>113.77762982162977</c:v>
                </c:pt>
                <c:pt idx="318">
                  <c:v>115.35057190439417</c:v>
                </c:pt>
                <c:pt idx="319">
                  <c:v>115.58072774675591</c:v>
                </c:pt>
                <c:pt idx="320">
                  <c:v>115.6820245482602</c:v>
                </c:pt>
                <c:pt idx="321">
                  <c:v>115.3499404245168</c:v>
                </c:pt>
                <c:pt idx="322">
                  <c:v>114.14440819275306</c:v>
                </c:pt>
                <c:pt idx="323">
                  <c:v>115.14846119776243</c:v>
                </c:pt>
                <c:pt idx="324">
                  <c:v>114.95741996192213</c:v>
                </c:pt>
                <c:pt idx="325">
                  <c:v>115.23151937457341</c:v>
                </c:pt>
                <c:pt idx="326">
                  <c:v>115.93587945896067</c:v>
                </c:pt>
                <c:pt idx="327">
                  <c:v>116.37449795260292</c:v>
                </c:pt>
                <c:pt idx="328">
                  <c:v>116.37449795260292</c:v>
                </c:pt>
                <c:pt idx="329">
                  <c:v>116.37449795260292</c:v>
                </c:pt>
                <c:pt idx="330">
                  <c:v>116.37449795260292</c:v>
                </c:pt>
                <c:pt idx="331">
                  <c:v>117.54448158185858</c:v>
                </c:pt>
                <c:pt idx="332">
                  <c:v>118.44701491011283</c:v>
                </c:pt>
                <c:pt idx="333">
                  <c:v>118.93414591668675</c:v>
                </c:pt>
                <c:pt idx="334">
                  <c:v>119.27302773558057</c:v>
                </c:pt>
                <c:pt idx="335">
                  <c:v>120.85800508189001</c:v>
                </c:pt>
                <c:pt idx="336">
                  <c:v>121.15740083551103</c:v>
                </c:pt>
                <c:pt idx="337">
                  <c:v>121.84318798232871</c:v>
                </c:pt>
                <c:pt idx="338">
                  <c:v>119.81754911924436</c:v>
                </c:pt>
                <c:pt idx="339">
                  <c:v>121.24220486845354</c:v>
                </c:pt>
                <c:pt idx="340">
                  <c:v>121.66358767603127</c:v>
                </c:pt>
                <c:pt idx="341">
                  <c:v>121.31278203121781</c:v>
                </c:pt>
                <c:pt idx="342">
                  <c:v>121.09042682263524</c:v>
                </c:pt>
                <c:pt idx="343">
                  <c:v>121.83442155579594</c:v>
                </c:pt>
                <c:pt idx="344">
                  <c:v>120.94864101722939</c:v>
                </c:pt>
                <c:pt idx="345">
                  <c:v>120.20018877905203</c:v>
                </c:pt>
                <c:pt idx="346">
                  <c:v>120.20018877905203</c:v>
                </c:pt>
                <c:pt idx="347">
                  <c:v>120.45266929237238</c:v>
                </c:pt>
                <c:pt idx="348">
                  <c:v>121.72209242937532</c:v>
                </c:pt>
                <c:pt idx="349">
                  <c:v>122.04749029559368</c:v>
                </c:pt>
                <c:pt idx="350">
                  <c:v>122.29291309263756</c:v>
                </c:pt>
                <c:pt idx="351">
                  <c:v>121.71923219698964</c:v>
                </c:pt>
                <c:pt idx="352">
                  <c:v>122.20432018043088</c:v>
                </c:pt>
                <c:pt idx="353">
                  <c:v>121.67558579370122</c:v>
                </c:pt>
                <c:pt idx="354">
                  <c:v>120.37659454008754</c:v>
                </c:pt>
                <c:pt idx="355">
                  <c:v>123.39254243437982</c:v>
                </c:pt>
                <c:pt idx="356">
                  <c:v>123.0311502151517</c:v>
                </c:pt>
                <c:pt idx="357">
                  <c:v>122.64709901208874</c:v>
                </c:pt>
                <c:pt idx="358">
                  <c:v>122.52719212713978</c:v>
                </c:pt>
                <c:pt idx="359">
                  <c:v>122.01342752809114</c:v>
                </c:pt>
                <c:pt idx="360">
                  <c:v>121.70771697569651</c:v>
                </c:pt>
                <c:pt idx="361">
                  <c:v>121.22790370652501</c:v>
                </c:pt>
                <c:pt idx="362">
                  <c:v>121.23087537653612</c:v>
                </c:pt>
                <c:pt idx="363">
                  <c:v>121.23087537653612</c:v>
                </c:pt>
                <c:pt idx="364">
                  <c:v>120.01698532286609</c:v>
                </c:pt>
                <c:pt idx="365">
                  <c:v>119.77401415358135</c:v>
                </c:pt>
                <c:pt idx="366">
                  <c:v>119.35668024639379</c:v>
                </c:pt>
                <c:pt idx="367">
                  <c:v>118.57487101234155</c:v>
                </c:pt>
                <c:pt idx="368">
                  <c:v>119.56361991679361</c:v>
                </c:pt>
                <c:pt idx="369">
                  <c:v>119.91175105859708</c:v>
                </c:pt>
                <c:pt idx="370">
                  <c:v>119.88251725486261</c:v>
                </c:pt>
                <c:pt idx="371">
                  <c:v>120.09123992726911</c:v>
                </c:pt>
                <c:pt idx="372">
                  <c:v>119.90023583730395</c:v>
                </c:pt>
                <c:pt idx="373">
                  <c:v>119.60121154243436</c:v>
                </c:pt>
                <c:pt idx="374">
                  <c:v>118.4952674019185</c:v>
                </c:pt>
                <c:pt idx="375">
                  <c:v>118.7279491637897</c:v>
                </c:pt>
                <c:pt idx="376">
                  <c:v>118.73675273619766</c:v>
                </c:pt>
                <c:pt idx="377">
                  <c:v>118.44255740509615</c:v>
                </c:pt>
                <c:pt idx="378">
                  <c:v>119.84979173886509</c:v>
                </c:pt>
                <c:pt idx="379">
                  <c:v>120.91914719236895</c:v>
                </c:pt>
                <c:pt idx="380">
                  <c:v>123.53975153755599</c:v>
                </c:pt>
                <c:pt idx="381">
                  <c:v>123.53975153755599</c:v>
                </c:pt>
                <c:pt idx="382">
                  <c:v>124.19099302049436</c:v>
                </c:pt>
                <c:pt idx="383">
                  <c:v>125.81333911719372</c:v>
                </c:pt>
                <c:pt idx="384">
                  <c:v>125.95724223748252</c:v>
                </c:pt>
                <c:pt idx="385">
                  <c:v>124.68648184897455</c:v>
                </c:pt>
                <c:pt idx="386">
                  <c:v>124.29511290850918</c:v>
                </c:pt>
                <c:pt idx="387">
                  <c:v>124.25651834423969</c:v>
                </c:pt>
                <c:pt idx="388">
                  <c:v>125.22855160487919</c:v>
                </c:pt>
                <c:pt idx="389">
                  <c:v>124.19994517640289</c:v>
                </c:pt>
                <c:pt idx="390">
                  <c:v>124.19994517640289</c:v>
                </c:pt>
                <c:pt idx="391">
                  <c:v>125.99728549088245</c:v>
                </c:pt>
                <c:pt idx="392">
                  <c:v>126.81312034656209</c:v>
                </c:pt>
                <c:pt idx="393">
                  <c:v>127.3069004647859</c:v>
                </c:pt>
                <c:pt idx="394">
                  <c:v>128.28937171633945</c:v>
                </c:pt>
                <c:pt idx="395">
                  <c:v>130.82788367746912</c:v>
                </c:pt>
                <c:pt idx="396">
                  <c:v>132.23229492472751</c:v>
                </c:pt>
                <c:pt idx="397">
                  <c:v>130.18325416030549</c:v>
                </c:pt>
                <c:pt idx="398">
                  <c:v>130.43075712635721</c:v>
                </c:pt>
                <c:pt idx="399">
                  <c:v>131.48324835254792</c:v>
                </c:pt>
                <c:pt idx="400">
                  <c:v>130.69040679357937</c:v>
                </c:pt>
                <c:pt idx="401">
                  <c:v>131.40178744836791</c:v>
                </c:pt>
                <c:pt idx="402">
                  <c:v>130.71183996353463</c:v>
                </c:pt>
                <c:pt idx="403">
                  <c:v>131.5618118784671</c:v>
                </c:pt>
                <c:pt idx="404">
                  <c:v>132.21257046502865</c:v>
                </c:pt>
                <c:pt idx="405">
                  <c:v>132.57058240961911</c:v>
                </c:pt>
                <c:pt idx="406">
                  <c:v>133.13895144512219</c:v>
                </c:pt>
                <c:pt idx="407">
                  <c:v>132.28808802918638</c:v>
                </c:pt>
                <c:pt idx="408">
                  <c:v>132.19682061396966</c:v>
                </c:pt>
                <c:pt idx="409">
                  <c:v>129.1483700789307</c:v>
                </c:pt>
                <c:pt idx="410">
                  <c:v>130.23135806861063</c:v>
                </c:pt>
                <c:pt idx="411">
                  <c:v>134.21243009076647</c:v>
                </c:pt>
                <c:pt idx="412">
                  <c:v>130.86662682523917</c:v>
                </c:pt>
                <c:pt idx="413">
                  <c:v>130.83104107685591</c:v>
                </c:pt>
                <c:pt idx="414">
                  <c:v>131.42660089296083</c:v>
                </c:pt>
                <c:pt idx="415">
                  <c:v>127.76130595536227</c:v>
                </c:pt>
                <c:pt idx="416">
                  <c:v>127.55663218334594</c:v>
                </c:pt>
                <c:pt idx="417">
                  <c:v>131.03805503900605</c:v>
                </c:pt>
                <c:pt idx="418">
                  <c:v>130.7633241464774</c:v>
                </c:pt>
                <c:pt idx="419">
                  <c:v>127.7497164423189</c:v>
                </c:pt>
                <c:pt idx="420">
                  <c:v>127.86806320051201</c:v>
                </c:pt>
                <c:pt idx="421">
                  <c:v>128.3956832109875</c:v>
                </c:pt>
                <c:pt idx="422">
                  <c:v>124.942194053432</c:v>
                </c:pt>
                <c:pt idx="423">
                  <c:v>120.83746341293811</c:v>
                </c:pt>
                <c:pt idx="424">
                  <c:v>118.94566113797984</c:v>
                </c:pt>
                <c:pt idx="425">
                  <c:v>126.29653266100289</c:v>
                </c:pt>
                <c:pt idx="426">
                  <c:v>127.24371533117431</c:v>
                </c:pt>
                <c:pt idx="427">
                  <c:v>130.20691608276911</c:v>
                </c:pt>
                <c:pt idx="428">
                  <c:v>131.97970297378174</c:v>
                </c:pt>
                <c:pt idx="429">
                  <c:v>131.56690086336116</c:v>
                </c:pt>
                <c:pt idx="430">
                  <c:v>134.54135681512307</c:v>
                </c:pt>
                <c:pt idx="431">
                  <c:v>134.00597331674348</c:v>
                </c:pt>
                <c:pt idx="432">
                  <c:v>132.0320415118527</c:v>
                </c:pt>
                <c:pt idx="433">
                  <c:v>133.88209182315464</c:v>
                </c:pt>
                <c:pt idx="434">
                  <c:v>136.27242888835451</c:v>
                </c:pt>
                <c:pt idx="435">
                  <c:v>135.99290617793292</c:v>
                </c:pt>
                <c:pt idx="436">
                  <c:v>136.00627869298302</c:v>
                </c:pt>
                <c:pt idx="437">
                  <c:v>135.94643668813393</c:v>
                </c:pt>
                <c:pt idx="438">
                  <c:v>136.52576375680303</c:v>
                </c:pt>
                <c:pt idx="439">
                  <c:v>137.37796442424386</c:v>
                </c:pt>
                <c:pt idx="440">
                  <c:v>138.51481393287543</c:v>
                </c:pt>
                <c:pt idx="441">
                  <c:v>137.65146950289292</c:v>
                </c:pt>
                <c:pt idx="442">
                  <c:v>138.32488707328932</c:v>
                </c:pt>
                <c:pt idx="443">
                  <c:v>138.69768307618514</c:v>
                </c:pt>
                <c:pt idx="444">
                  <c:v>139.99533707829377</c:v>
                </c:pt>
                <c:pt idx="445">
                  <c:v>139.41968745126343</c:v>
                </c:pt>
                <c:pt idx="446">
                  <c:v>139.66648464568749</c:v>
                </c:pt>
                <c:pt idx="447">
                  <c:v>143.71850528935903</c:v>
                </c:pt>
                <c:pt idx="448">
                  <c:v>144.98235654509114</c:v>
                </c:pt>
                <c:pt idx="449">
                  <c:v>146.97382120304755</c:v>
                </c:pt>
                <c:pt idx="450">
                  <c:v>150.75137097531638</c:v>
                </c:pt>
                <c:pt idx="451">
                  <c:v>149.32511795347625</c:v>
                </c:pt>
                <c:pt idx="452">
                  <c:v>149.32511795347625</c:v>
                </c:pt>
                <c:pt idx="453">
                  <c:v>151.70107956499729</c:v>
                </c:pt>
                <c:pt idx="454">
                  <c:v>152.37691161727773</c:v>
                </c:pt>
                <c:pt idx="455">
                  <c:v>152.37691161727773</c:v>
                </c:pt>
                <c:pt idx="456">
                  <c:v>158.54999887726592</c:v>
                </c:pt>
                <c:pt idx="457">
                  <c:v>156.92089223129125</c:v>
                </c:pt>
                <c:pt idx="458">
                  <c:v>155.15382580505002</c:v>
                </c:pt>
                <c:pt idx="459">
                  <c:v>160.15395776577145</c:v>
                </c:pt>
                <c:pt idx="460">
                  <c:v>160.95248264363627</c:v>
                </c:pt>
                <c:pt idx="461">
                  <c:v>162.80390735231836</c:v>
                </c:pt>
                <c:pt idx="462">
                  <c:v>165.44497907470702</c:v>
                </c:pt>
                <c:pt idx="463">
                  <c:v>168.11216434731847</c:v>
                </c:pt>
                <c:pt idx="464">
                  <c:v>166.25152746160188</c:v>
                </c:pt>
                <c:pt idx="465">
                  <c:v>167.83520470228149</c:v>
                </c:pt>
                <c:pt idx="466">
                  <c:v>164.50076807454673</c:v>
                </c:pt>
                <c:pt idx="467">
                  <c:v>166.05580584549406</c:v>
                </c:pt>
                <c:pt idx="468">
                  <c:v>167.41460195808165</c:v>
                </c:pt>
                <c:pt idx="469">
                  <c:v>167.41460195808165</c:v>
                </c:pt>
                <c:pt idx="470">
                  <c:v>161.62660598566032</c:v>
                </c:pt>
                <c:pt idx="471">
                  <c:v>167.02962210814022</c:v>
                </c:pt>
                <c:pt idx="472">
                  <c:v>166.95904494537598</c:v>
                </c:pt>
                <c:pt idx="473">
                  <c:v>168.51222542256636</c:v>
                </c:pt>
                <c:pt idx="474">
                  <c:v>169.33912974903745</c:v>
                </c:pt>
                <c:pt idx="475">
                  <c:v>174.69489631834043</c:v>
                </c:pt>
                <c:pt idx="476">
                  <c:v>176.38611086754764</c:v>
                </c:pt>
                <c:pt idx="477">
                  <c:v>175.99979376610122</c:v>
                </c:pt>
                <c:pt idx="478">
                  <c:v>175.79393132608044</c:v>
                </c:pt>
                <c:pt idx="479">
                  <c:v>171.29816605799743</c:v>
                </c:pt>
                <c:pt idx="480">
                  <c:v>163.58902256925799</c:v>
                </c:pt>
                <c:pt idx="481">
                  <c:v>166.62228044136504</c:v>
                </c:pt>
                <c:pt idx="482">
                  <c:v>165.95829792325395</c:v>
                </c:pt>
                <c:pt idx="483">
                  <c:v>160.95760877440546</c:v>
                </c:pt>
                <c:pt idx="484">
                  <c:v>160.13493907770021</c:v>
                </c:pt>
                <c:pt idx="485">
                  <c:v>153.44897871966674</c:v>
                </c:pt>
                <c:pt idx="486">
                  <c:v>154.24690926352932</c:v>
                </c:pt>
                <c:pt idx="487">
                  <c:v>161.21896715188404</c:v>
                </c:pt>
                <c:pt idx="488">
                  <c:v>159.56775871020159</c:v>
                </c:pt>
                <c:pt idx="489">
                  <c:v>153.86761273248416</c:v>
                </c:pt>
                <c:pt idx="490">
                  <c:v>152.1384350988848</c:v>
                </c:pt>
                <c:pt idx="491">
                  <c:v>152.97811760640374</c:v>
                </c:pt>
                <c:pt idx="492">
                  <c:v>146.76506138476591</c:v>
                </c:pt>
                <c:pt idx="493">
                  <c:v>142.92243203925338</c:v>
                </c:pt>
                <c:pt idx="494">
                  <c:v>145.10902397931537</c:v>
                </c:pt>
                <c:pt idx="495">
                  <c:v>149.9136200533047</c:v>
                </c:pt>
                <c:pt idx="496">
                  <c:v>147.08819335260074</c:v>
                </c:pt>
                <c:pt idx="497">
                  <c:v>147.11282106781798</c:v>
                </c:pt>
                <c:pt idx="498">
                  <c:v>151.70070810624588</c:v>
                </c:pt>
                <c:pt idx="499">
                  <c:v>152.20882653227338</c:v>
                </c:pt>
                <c:pt idx="500">
                  <c:v>152.34998085780188</c:v>
                </c:pt>
                <c:pt idx="501">
                  <c:v>153.27829342340266</c:v>
                </c:pt>
                <c:pt idx="502">
                  <c:v>155.78679151741997</c:v>
                </c:pt>
                <c:pt idx="503">
                  <c:v>158.05376713128294</c:v>
                </c:pt>
                <c:pt idx="504">
                  <c:v>156.44943678402603</c:v>
                </c:pt>
                <c:pt idx="505">
                  <c:v>154.03402625310727</c:v>
                </c:pt>
                <c:pt idx="506">
                  <c:v>156.56566622733621</c:v>
                </c:pt>
                <c:pt idx="507">
                  <c:v>153.37357259313441</c:v>
                </c:pt>
                <c:pt idx="508">
                  <c:v>149.95570632983728</c:v>
                </c:pt>
                <c:pt idx="509">
                  <c:v>148.20788146691808</c:v>
                </c:pt>
                <c:pt idx="510">
                  <c:v>143.53351883116642</c:v>
                </c:pt>
                <c:pt idx="511">
                  <c:v>144.24794544771635</c:v>
                </c:pt>
                <c:pt idx="512">
                  <c:v>144.52594517725723</c:v>
                </c:pt>
                <c:pt idx="513">
                  <c:v>144.84372813907208</c:v>
                </c:pt>
                <c:pt idx="514">
                  <c:v>147.32236094947751</c:v>
                </c:pt>
                <c:pt idx="515">
                  <c:v>149.27630827354349</c:v>
                </c:pt>
                <c:pt idx="516">
                  <c:v>149.27630827354349</c:v>
                </c:pt>
                <c:pt idx="517">
                  <c:v>149.27630827354349</c:v>
                </c:pt>
                <c:pt idx="518">
                  <c:v>147.40222458102653</c:v>
                </c:pt>
                <c:pt idx="519">
                  <c:v>145.77972990082662</c:v>
                </c:pt>
                <c:pt idx="520">
                  <c:v>146.82378901336077</c:v>
                </c:pt>
                <c:pt idx="521">
                  <c:v>146.82378901336077</c:v>
                </c:pt>
                <c:pt idx="522">
                  <c:v>145.37725434369469</c:v>
                </c:pt>
                <c:pt idx="523">
                  <c:v>141.3810639503572</c:v>
                </c:pt>
                <c:pt idx="524">
                  <c:v>143.11700213323189</c:v>
                </c:pt>
                <c:pt idx="525">
                  <c:v>140.22701590153622</c:v>
                </c:pt>
                <c:pt idx="526">
                  <c:v>140.91220871435172</c:v>
                </c:pt>
                <c:pt idx="527">
                  <c:v>143.40384258105584</c:v>
                </c:pt>
                <c:pt idx="528">
                  <c:v>141.84405013809072</c:v>
                </c:pt>
                <c:pt idx="529">
                  <c:v>139.42615083353763</c:v>
                </c:pt>
                <c:pt idx="530">
                  <c:v>137.57116012084219</c:v>
                </c:pt>
                <c:pt idx="531">
                  <c:v>134.21339588352012</c:v>
                </c:pt>
                <c:pt idx="532">
                  <c:v>126.55462220146923</c:v>
                </c:pt>
                <c:pt idx="533">
                  <c:v>131.2622303954704</c:v>
                </c:pt>
                <c:pt idx="534">
                  <c:v>132.65549788018706</c:v>
                </c:pt>
                <c:pt idx="535">
                  <c:v>124.75757905399077</c:v>
                </c:pt>
                <c:pt idx="536">
                  <c:v>112.17827702164149</c:v>
                </c:pt>
                <c:pt idx="537">
                  <c:v>125.18973416535883</c:v>
                </c:pt>
                <c:pt idx="538">
                  <c:v>123.76154955801144</c:v>
                </c:pt>
                <c:pt idx="539">
                  <c:v>132.04270237801762</c:v>
                </c:pt>
                <c:pt idx="540">
                  <c:v>126.09850800063644</c:v>
                </c:pt>
                <c:pt idx="541">
                  <c:v>126.58430175570537</c:v>
                </c:pt>
                <c:pt idx="542">
                  <c:v>122.69007678962464</c:v>
                </c:pt>
                <c:pt idx="543">
                  <c:v>120.08176772910866</c:v>
                </c:pt>
                <c:pt idx="544">
                  <c:v>124.86660219752395</c:v>
                </c:pt>
                <c:pt idx="545">
                  <c:v>130.16791291387307</c:v>
                </c:pt>
                <c:pt idx="546">
                  <c:v>128.02478164772378</c:v>
                </c:pt>
                <c:pt idx="547">
                  <c:v>121.19202079114064</c:v>
                </c:pt>
                <c:pt idx="548">
                  <c:v>121.19202079114064</c:v>
                </c:pt>
                <c:pt idx="549">
                  <c:v>121.19202079114064</c:v>
                </c:pt>
                <c:pt idx="550">
                  <c:v>116.19214885154518</c:v>
                </c:pt>
                <c:pt idx="551">
                  <c:v>117.24831751937468</c:v>
                </c:pt>
                <c:pt idx="552">
                  <c:v>118.76906964756866</c:v>
                </c:pt>
                <c:pt idx="553">
                  <c:v>123.63644225054303</c:v>
                </c:pt>
                <c:pt idx="554">
                  <c:v>123.54454335544894</c:v>
                </c:pt>
                <c:pt idx="555">
                  <c:v>121.18440588673714</c:v>
                </c:pt>
                <c:pt idx="556">
                  <c:v>124.18764989173184</c:v>
                </c:pt>
                <c:pt idx="557">
                  <c:v>121.44498420083778</c:v>
                </c:pt>
                <c:pt idx="558">
                  <c:v>121.77283369481533</c:v>
                </c:pt>
                <c:pt idx="559">
                  <c:v>120.52892977403292</c:v>
                </c:pt>
                <c:pt idx="560">
                  <c:v>120.37696599883891</c:v>
                </c:pt>
                <c:pt idx="561">
                  <c:v>122.95336675261046</c:v>
                </c:pt>
                <c:pt idx="562">
                  <c:v>128.30772177865816</c:v>
                </c:pt>
                <c:pt idx="563">
                  <c:v>128.65273266694993</c:v>
                </c:pt>
                <c:pt idx="564">
                  <c:v>127.57520512091547</c:v>
                </c:pt>
                <c:pt idx="565">
                  <c:v>124.22223270148633</c:v>
                </c:pt>
                <c:pt idx="566">
                  <c:v>122.53781584742953</c:v>
                </c:pt>
                <c:pt idx="567">
                  <c:v>122.24131747206938</c:v>
                </c:pt>
                <c:pt idx="568">
                  <c:v>123.49837103265105</c:v>
                </c:pt>
                <c:pt idx="569">
                  <c:v>119.72219565776234</c:v>
                </c:pt>
                <c:pt idx="570">
                  <c:v>121.10669671594619</c:v>
                </c:pt>
                <c:pt idx="571">
                  <c:v>122.90281121654616</c:v>
                </c:pt>
                <c:pt idx="572">
                  <c:v>125.52482710498849</c:v>
                </c:pt>
                <c:pt idx="573">
                  <c:v>120.37154270106862</c:v>
                </c:pt>
                <c:pt idx="574">
                  <c:v>120.07641872308864</c:v>
                </c:pt>
                <c:pt idx="575">
                  <c:v>113.69212001705962</c:v>
                </c:pt>
                <c:pt idx="576">
                  <c:v>115.53767567746971</c:v>
                </c:pt>
                <c:pt idx="577">
                  <c:v>117.87255395108693</c:v>
                </c:pt>
                <c:pt idx="578">
                  <c:v>114.86191791693953</c:v>
                </c:pt>
                <c:pt idx="579">
                  <c:v>114.86191791693953</c:v>
                </c:pt>
                <c:pt idx="580">
                  <c:v>114.86191791693953</c:v>
                </c:pt>
                <c:pt idx="581">
                  <c:v>122.64895630584569</c:v>
                </c:pt>
                <c:pt idx="582">
                  <c:v>123.65746681587176</c:v>
                </c:pt>
                <c:pt idx="583">
                  <c:v>123.56363633527042</c:v>
                </c:pt>
                <c:pt idx="584">
                  <c:v>127.00572170915822</c:v>
                </c:pt>
                <c:pt idx="585">
                  <c:v>124.41100803894314</c:v>
                </c:pt>
                <c:pt idx="586">
                  <c:v>126.54158399929543</c:v>
                </c:pt>
                <c:pt idx="587">
                  <c:v>131.18719572768947</c:v>
                </c:pt>
                <c:pt idx="588">
                  <c:v>133.54506729801776</c:v>
                </c:pt>
                <c:pt idx="589">
                  <c:v>133.54506729801776</c:v>
                </c:pt>
                <c:pt idx="590">
                  <c:v>134.64562528663848</c:v>
                </c:pt>
                <c:pt idx="591">
                  <c:v>133.50543264924437</c:v>
                </c:pt>
                <c:pt idx="592">
                  <c:v>132.11907429730357</c:v>
                </c:pt>
                <c:pt idx="593">
                  <c:v>133.97703668001014</c:v>
                </c:pt>
                <c:pt idx="594">
                  <c:v>136.51376563913314</c:v>
                </c:pt>
                <c:pt idx="595">
                  <c:v>131.6642973479758</c:v>
                </c:pt>
                <c:pt idx="596">
                  <c:v>131.71778740817609</c:v>
                </c:pt>
                <c:pt idx="597">
                  <c:v>131.28611519318483</c:v>
                </c:pt>
                <c:pt idx="598">
                  <c:v>132.92785143670679</c:v>
                </c:pt>
                <c:pt idx="599">
                  <c:v>131.60382386324937</c:v>
                </c:pt>
                <c:pt idx="600">
                  <c:v>134.46115887069777</c:v>
                </c:pt>
                <c:pt idx="601">
                  <c:v>135.67352594348711</c:v>
                </c:pt>
                <c:pt idx="602">
                  <c:v>137.38498499464515</c:v>
                </c:pt>
                <c:pt idx="603">
                  <c:v>139.9644688560532</c:v>
                </c:pt>
                <c:pt idx="604">
                  <c:v>140.04808422099129</c:v>
                </c:pt>
                <c:pt idx="605">
                  <c:v>140.93717074244518</c:v>
                </c:pt>
                <c:pt idx="606">
                  <c:v>142.42408297838747</c:v>
                </c:pt>
                <c:pt idx="607">
                  <c:v>142.56505157454026</c:v>
                </c:pt>
                <c:pt idx="608">
                  <c:v>142.56505157454026</c:v>
                </c:pt>
                <c:pt idx="609">
                  <c:v>145.37223965055094</c:v>
                </c:pt>
                <c:pt idx="610">
                  <c:v>145.0497391625934</c:v>
                </c:pt>
                <c:pt idx="611">
                  <c:v>144.79636714826975</c:v>
                </c:pt>
                <c:pt idx="612">
                  <c:v>141.5441714880929</c:v>
                </c:pt>
                <c:pt idx="613">
                  <c:v>140.60248640744209</c:v>
                </c:pt>
                <c:pt idx="614">
                  <c:v>138.28332083900867</c:v>
                </c:pt>
                <c:pt idx="615">
                  <c:v>138.28332083900867</c:v>
                </c:pt>
                <c:pt idx="616">
                  <c:v>141.69531805403383</c:v>
                </c:pt>
                <c:pt idx="617">
                  <c:v>141.7691269079352</c:v>
                </c:pt>
                <c:pt idx="618">
                  <c:v>141.53559079093577</c:v>
                </c:pt>
                <c:pt idx="619">
                  <c:v>141.28403892449393</c:v>
                </c:pt>
                <c:pt idx="620">
                  <c:v>141.70360158418987</c:v>
                </c:pt>
                <c:pt idx="621">
                  <c:v>139.32518834490963</c:v>
                </c:pt>
                <c:pt idx="622">
                  <c:v>140.36750160131223</c:v>
                </c:pt>
                <c:pt idx="623">
                  <c:v>137.83768177496512</c:v>
                </c:pt>
                <c:pt idx="624">
                  <c:v>136.37417144036047</c:v>
                </c:pt>
                <c:pt idx="625">
                  <c:v>133.97020183898456</c:v>
                </c:pt>
                <c:pt idx="626">
                  <c:v>134.65216296066293</c:v>
                </c:pt>
                <c:pt idx="627">
                  <c:v>134.92607664393853</c:v>
                </c:pt>
                <c:pt idx="628">
                  <c:v>135.65045835502573</c:v>
                </c:pt>
                <c:pt idx="629">
                  <c:v>136.56900155546492</c:v>
                </c:pt>
                <c:pt idx="630">
                  <c:v>137.78961501253514</c:v>
                </c:pt>
                <c:pt idx="631">
                  <c:v>135.73292219783451</c:v>
                </c:pt>
                <c:pt idx="632">
                  <c:v>134.66100367894603</c:v>
                </c:pt>
                <c:pt idx="633">
                  <c:v>135.56732588646446</c:v>
                </c:pt>
                <c:pt idx="634">
                  <c:v>136.35767867179871</c:v>
                </c:pt>
                <c:pt idx="635">
                  <c:v>136.35767867179871</c:v>
                </c:pt>
                <c:pt idx="636">
                  <c:v>130.76885888187314</c:v>
                </c:pt>
                <c:pt idx="637">
                  <c:v>130.89326041771389</c:v>
                </c:pt>
                <c:pt idx="638">
                  <c:v>128.87200476789593</c:v>
                </c:pt>
                <c:pt idx="639">
                  <c:v>126.86055562911469</c:v>
                </c:pt>
                <c:pt idx="640">
                  <c:v>129.11646177218626</c:v>
                </c:pt>
                <c:pt idx="641">
                  <c:v>128.92170594883206</c:v>
                </c:pt>
                <c:pt idx="642">
                  <c:v>129.84073204564802</c:v>
                </c:pt>
                <c:pt idx="643">
                  <c:v>127.15757404672678</c:v>
                </c:pt>
                <c:pt idx="644">
                  <c:v>126.88432898920372</c:v>
                </c:pt>
                <c:pt idx="645">
                  <c:v>126.82010377108823</c:v>
                </c:pt>
                <c:pt idx="646">
                  <c:v>125.33408303614931</c:v>
                </c:pt>
                <c:pt idx="647">
                  <c:v>126.86293296512359</c:v>
                </c:pt>
                <c:pt idx="648">
                  <c:v>126.57976995893839</c:v>
                </c:pt>
                <c:pt idx="649">
                  <c:v>124.3861574484751</c:v>
                </c:pt>
                <c:pt idx="650">
                  <c:v>124.4568831947399</c:v>
                </c:pt>
                <c:pt idx="651">
                  <c:v>124.4568831947399</c:v>
                </c:pt>
                <c:pt idx="652">
                  <c:v>121.48669901861896</c:v>
                </c:pt>
                <c:pt idx="653">
                  <c:v>117.94866584924692</c:v>
                </c:pt>
                <c:pt idx="654">
                  <c:v>118.97938959260614</c:v>
                </c:pt>
                <c:pt idx="655">
                  <c:v>121.12786986477546</c:v>
                </c:pt>
                <c:pt idx="656">
                  <c:v>117.03030837818341</c:v>
                </c:pt>
                <c:pt idx="657">
                  <c:v>121.60653161181764</c:v>
                </c:pt>
                <c:pt idx="658">
                  <c:v>122.36033285601502</c:v>
                </c:pt>
                <c:pt idx="659">
                  <c:v>123.95244221035118</c:v>
                </c:pt>
                <c:pt idx="660">
                  <c:v>122.96135311576535</c:v>
                </c:pt>
                <c:pt idx="661">
                  <c:v>117.7405003649675</c:v>
                </c:pt>
                <c:pt idx="662">
                  <c:v>117.6178818311334</c:v>
                </c:pt>
                <c:pt idx="663">
                  <c:v>121.33191215691443</c:v>
                </c:pt>
                <c:pt idx="664">
                  <c:v>123.26598643778097</c:v>
                </c:pt>
                <c:pt idx="665">
                  <c:v>127.69091452197372</c:v>
                </c:pt>
                <c:pt idx="666">
                  <c:v>127.84547850842745</c:v>
                </c:pt>
                <c:pt idx="667">
                  <c:v>131.60456678075218</c:v>
                </c:pt>
                <c:pt idx="668">
                  <c:v>132.2040640596218</c:v>
                </c:pt>
                <c:pt idx="669">
                  <c:v>130.45575630032579</c:v>
                </c:pt>
                <c:pt idx="670">
                  <c:v>129.9710769215111</c:v>
                </c:pt>
                <c:pt idx="671">
                  <c:v>127.70313551489447</c:v>
                </c:pt>
                <c:pt idx="672">
                  <c:v>130.74144522602049</c:v>
                </c:pt>
                <c:pt idx="673">
                  <c:v>130.98976540132523</c:v>
                </c:pt>
                <c:pt idx="674">
                  <c:v>131.7849842963027</c:v>
                </c:pt>
                <c:pt idx="675">
                  <c:v>130.13585602362804</c:v>
                </c:pt>
                <c:pt idx="676">
                  <c:v>127.54968590469493</c:v>
                </c:pt>
                <c:pt idx="677">
                  <c:v>127.54968590469493</c:v>
                </c:pt>
                <c:pt idx="678">
                  <c:v>129.09714591711392</c:v>
                </c:pt>
                <c:pt idx="679">
                  <c:v>127.49571294811786</c:v>
                </c:pt>
                <c:pt idx="680">
                  <c:v>127.52390666734841</c:v>
                </c:pt>
                <c:pt idx="681">
                  <c:v>126.39571214762424</c:v>
                </c:pt>
                <c:pt idx="682">
                  <c:v>122.97658292457238</c:v>
                </c:pt>
                <c:pt idx="683">
                  <c:v>122.22252165924903</c:v>
                </c:pt>
                <c:pt idx="684">
                  <c:v>121.50010867954417</c:v>
                </c:pt>
                <c:pt idx="685">
                  <c:v>120.19153379014465</c:v>
                </c:pt>
                <c:pt idx="686">
                  <c:v>118.02388624640356</c:v>
                </c:pt>
                <c:pt idx="687">
                  <c:v>120.11542189198465</c:v>
                </c:pt>
                <c:pt idx="688">
                  <c:v>117.0298254818066</c:v>
                </c:pt>
                <c:pt idx="689">
                  <c:v>117.0298254818066</c:v>
                </c:pt>
                <c:pt idx="690">
                  <c:v>121.11746901973652</c:v>
                </c:pt>
                <c:pt idx="691">
                  <c:v>120.96368509666071</c:v>
                </c:pt>
                <c:pt idx="692">
                  <c:v>123.11168247245323</c:v>
                </c:pt>
                <c:pt idx="693">
                  <c:v>121.47993846934367</c:v>
                </c:pt>
                <c:pt idx="694">
                  <c:v>123.93966402930334</c:v>
                </c:pt>
                <c:pt idx="695">
                  <c:v>122.06554319091127</c:v>
                </c:pt>
                <c:pt idx="696">
                  <c:v>122.75292761035996</c:v>
                </c:pt>
                <c:pt idx="697">
                  <c:v>120.56213818640724</c:v>
                </c:pt>
                <c:pt idx="698">
                  <c:v>120.17871846322166</c:v>
                </c:pt>
                <c:pt idx="699">
                  <c:v>117.41064499373246</c:v>
                </c:pt>
                <c:pt idx="700">
                  <c:v>122.84828107184198</c:v>
                </c:pt>
                <c:pt idx="701">
                  <c:v>121.88356554860491</c:v>
                </c:pt>
                <c:pt idx="702">
                  <c:v>120.45708965151391</c:v>
                </c:pt>
                <c:pt idx="703">
                  <c:v>117.31904326563949</c:v>
                </c:pt>
                <c:pt idx="704">
                  <c:v>116.38857623928065</c:v>
                </c:pt>
                <c:pt idx="705">
                  <c:v>116.38857623928065</c:v>
                </c:pt>
                <c:pt idx="706">
                  <c:v>110.14238589701874</c:v>
                </c:pt>
                <c:pt idx="707">
                  <c:v>105.40197789526977</c:v>
                </c:pt>
                <c:pt idx="708">
                  <c:v>104.75567681372489</c:v>
                </c:pt>
                <c:pt idx="709">
                  <c:v>116.10671333872529</c:v>
                </c:pt>
                <c:pt idx="710">
                  <c:v>118.40240271407079</c:v>
                </c:pt>
                <c:pt idx="711">
                  <c:v>114.06740479358974</c:v>
                </c:pt>
                <c:pt idx="712">
                  <c:v>114.4581051083026</c:v>
                </c:pt>
                <c:pt idx="713">
                  <c:v>114.86860417446458</c:v>
                </c:pt>
                <c:pt idx="714">
                  <c:v>114.55862184642895</c:v>
                </c:pt>
                <c:pt idx="715">
                  <c:v>110.18733240593703</c:v>
                </c:pt>
                <c:pt idx="716">
                  <c:v>110.83166475609954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F5-454C-8900-2B88F4E362C8}"/>
            </c:ext>
          </c:extLst>
        </c:ser>
        <c:ser>
          <c:idx val="9"/>
          <c:order val="9"/>
          <c:tx>
            <c:strRef>
              <c:f>'График 1.1.11'!$L$4</c:f>
              <c:strCache>
                <c:ptCount val="1"/>
                <c:pt idx="0">
                  <c:v>FTSE 100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'График 1.1.11'!$B$5:$B$721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'График 1.1.11'!$L$5:$L$721</c:f>
              <c:numCache>
                <c:formatCode>0.00</c:formatCode>
                <c:ptCount val="717"/>
                <c:pt idx="0">
                  <c:v>108.91114367967134</c:v>
                </c:pt>
                <c:pt idx="1">
                  <c:v>110.12648811664948</c:v>
                </c:pt>
                <c:pt idx="2">
                  <c:v>110.7684691015413</c:v>
                </c:pt>
                <c:pt idx="3">
                  <c:v>110.31489557960687</c:v>
                </c:pt>
                <c:pt idx="4">
                  <c:v>111.10186502364694</c:v>
                </c:pt>
                <c:pt idx="5">
                  <c:v>111.09566230881708</c:v>
                </c:pt>
                <c:pt idx="6">
                  <c:v>110.26934439257499</c:v>
                </c:pt>
                <c:pt idx="7">
                  <c:v>111.09721298752456</c:v>
                </c:pt>
                <c:pt idx="8">
                  <c:v>111.16718736419904</c:v>
                </c:pt>
                <c:pt idx="9">
                  <c:v>110.69965773389741</c:v>
                </c:pt>
                <c:pt idx="10">
                  <c:v>111.2658492969617</c:v>
                </c:pt>
                <c:pt idx="11">
                  <c:v>110.46569908390815</c:v>
                </c:pt>
                <c:pt idx="12">
                  <c:v>109.78126826939938</c:v>
                </c:pt>
                <c:pt idx="13">
                  <c:v>110.35385638213199</c:v>
                </c:pt>
                <c:pt idx="14">
                  <c:v>109.95009841367498</c:v>
                </c:pt>
                <c:pt idx="15">
                  <c:v>109.7287390281839</c:v>
                </c:pt>
                <c:pt idx="16">
                  <c:v>109.20267127667536</c:v>
                </c:pt>
                <c:pt idx="17">
                  <c:v>110.57095140117757</c:v>
                </c:pt>
                <c:pt idx="18">
                  <c:v>110.92411847680341</c:v>
                </c:pt>
                <c:pt idx="19">
                  <c:v>112.16911964406191</c:v>
                </c:pt>
                <c:pt idx="20">
                  <c:v>112.03343525715846</c:v>
                </c:pt>
                <c:pt idx="21">
                  <c:v>111.65390664350561</c:v>
                </c:pt>
                <c:pt idx="22">
                  <c:v>112.45580137010509</c:v>
                </c:pt>
                <c:pt idx="23">
                  <c:v>111.40211518838048</c:v>
                </c:pt>
                <c:pt idx="24">
                  <c:v>111.63568616869286</c:v>
                </c:pt>
                <c:pt idx="25">
                  <c:v>111.88844679801015</c:v>
                </c:pt>
                <c:pt idx="26">
                  <c:v>111.39281111613566</c:v>
                </c:pt>
                <c:pt idx="27">
                  <c:v>110.97218951673493</c:v>
                </c:pt>
                <c:pt idx="28">
                  <c:v>112.59381177506975</c:v>
                </c:pt>
                <c:pt idx="29">
                  <c:v>111.72853305630251</c:v>
                </c:pt>
                <c:pt idx="30">
                  <c:v>112.29840748129706</c:v>
                </c:pt>
                <c:pt idx="31">
                  <c:v>112.27475963100817</c:v>
                </c:pt>
                <c:pt idx="32">
                  <c:v>112.25867133941819</c:v>
                </c:pt>
                <c:pt idx="33">
                  <c:v>112.98400130483641</c:v>
                </c:pt>
                <c:pt idx="34">
                  <c:v>113.31914174048796</c:v>
                </c:pt>
                <c:pt idx="35">
                  <c:v>113.64459043421785</c:v>
                </c:pt>
                <c:pt idx="36">
                  <c:v>113.54185796984808</c:v>
                </c:pt>
                <c:pt idx="37">
                  <c:v>113.82737668686065</c:v>
                </c:pt>
                <c:pt idx="38">
                  <c:v>113.12278704915482</c:v>
                </c:pt>
                <c:pt idx="39">
                  <c:v>113.59671322912477</c:v>
                </c:pt>
                <c:pt idx="40">
                  <c:v>113.89463737579707</c:v>
                </c:pt>
                <c:pt idx="41">
                  <c:v>112.26022201812566</c:v>
                </c:pt>
                <c:pt idx="42">
                  <c:v>113.27843642441692</c:v>
                </c:pt>
                <c:pt idx="43">
                  <c:v>113.06347358859415</c:v>
                </c:pt>
                <c:pt idx="44">
                  <c:v>113.56182295820672</c:v>
                </c:pt>
                <c:pt idx="45">
                  <c:v>114.32029868099708</c:v>
                </c:pt>
                <c:pt idx="46">
                  <c:v>113.53623675953351</c:v>
                </c:pt>
                <c:pt idx="47">
                  <c:v>112.67502857237336</c:v>
                </c:pt>
                <c:pt idx="48">
                  <c:v>113.50754920344535</c:v>
                </c:pt>
                <c:pt idx="49">
                  <c:v>114.51510269362277</c:v>
                </c:pt>
                <c:pt idx="50">
                  <c:v>115.38677796205829</c:v>
                </c:pt>
                <c:pt idx="51">
                  <c:v>115.34316512341076</c:v>
                </c:pt>
                <c:pt idx="52">
                  <c:v>115.62364413462407</c:v>
                </c:pt>
                <c:pt idx="53">
                  <c:v>116.17006454416814</c:v>
                </c:pt>
                <c:pt idx="54">
                  <c:v>116.28946680464318</c:v>
                </c:pt>
                <c:pt idx="55">
                  <c:v>116.14060164872623</c:v>
                </c:pt>
                <c:pt idx="56">
                  <c:v>116.13129757648144</c:v>
                </c:pt>
                <c:pt idx="57">
                  <c:v>116.4455038495822</c:v>
                </c:pt>
                <c:pt idx="58">
                  <c:v>116.10823123070786</c:v>
                </c:pt>
                <c:pt idx="59">
                  <c:v>117.00394201910915</c:v>
                </c:pt>
                <c:pt idx="60">
                  <c:v>115.76165453958873</c:v>
                </c:pt>
                <c:pt idx="61">
                  <c:v>115.0541573793064</c:v>
                </c:pt>
                <c:pt idx="62">
                  <c:v>115.5104445889789</c:v>
                </c:pt>
                <c:pt idx="63">
                  <c:v>116.59650118872189</c:v>
                </c:pt>
                <c:pt idx="64">
                  <c:v>115.6141462275408</c:v>
                </c:pt>
                <c:pt idx="65">
                  <c:v>116.77153404782734</c:v>
                </c:pt>
                <c:pt idx="66">
                  <c:v>116.39181159933609</c:v>
                </c:pt>
                <c:pt idx="67">
                  <c:v>117.15552086276415</c:v>
                </c:pt>
                <c:pt idx="68">
                  <c:v>117.18575909755977</c:v>
                </c:pt>
                <c:pt idx="69">
                  <c:v>116.8070058232607</c:v>
                </c:pt>
                <c:pt idx="70">
                  <c:v>117.59920880793845</c:v>
                </c:pt>
                <c:pt idx="71">
                  <c:v>116.62053670868764</c:v>
                </c:pt>
                <c:pt idx="72">
                  <c:v>116.31718518653919</c:v>
                </c:pt>
                <c:pt idx="73">
                  <c:v>116.87019598059001</c:v>
                </c:pt>
                <c:pt idx="74">
                  <c:v>116.87019598059001</c:v>
                </c:pt>
                <c:pt idx="75">
                  <c:v>116.87019598059001</c:v>
                </c:pt>
                <c:pt idx="76">
                  <c:v>117.15629620211789</c:v>
                </c:pt>
                <c:pt idx="77">
                  <c:v>118.04095840472849</c:v>
                </c:pt>
                <c:pt idx="78">
                  <c:v>117.87891247979805</c:v>
                </c:pt>
                <c:pt idx="79">
                  <c:v>118.87386670547728</c:v>
                </c:pt>
                <c:pt idx="80">
                  <c:v>118.21424675028803</c:v>
                </c:pt>
                <c:pt idx="81">
                  <c:v>117.9799004306219</c:v>
                </c:pt>
                <c:pt idx="82">
                  <c:v>118.3233757643261</c:v>
                </c:pt>
                <c:pt idx="83">
                  <c:v>117.46449359522717</c:v>
                </c:pt>
                <c:pt idx="84">
                  <c:v>116.74943687624595</c:v>
                </c:pt>
                <c:pt idx="85">
                  <c:v>116.74943687624595</c:v>
                </c:pt>
                <c:pt idx="86">
                  <c:v>117.89170557913464</c:v>
                </c:pt>
                <c:pt idx="87">
                  <c:v>116.49512556822117</c:v>
                </c:pt>
                <c:pt idx="88">
                  <c:v>117.01595977909203</c:v>
                </c:pt>
                <c:pt idx="89">
                  <c:v>118.07914386789986</c:v>
                </c:pt>
                <c:pt idx="90">
                  <c:v>117.60153482599969</c:v>
                </c:pt>
                <c:pt idx="91">
                  <c:v>118.34857429332246</c:v>
                </c:pt>
                <c:pt idx="92">
                  <c:v>117.91729177780788</c:v>
                </c:pt>
                <c:pt idx="93">
                  <c:v>117.11559088604685</c:v>
                </c:pt>
                <c:pt idx="94">
                  <c:v>114.59728866511858</c:v>
                </c:pt>
                <c:pt idx="95">
                  <c:v>113.22416266965556</c:v>
                </c:pt>
                <c:pt idx="96">
                  <c:v>113.31933557532641</c:v>
                </c:pt>
                <c:pt idx="97">
                  <c:v>110.01076871810467</c:v>
                </c:pt>
                <c:pt idx="98">
                  <c:v>109.9351731311156</c:v>
                </c:pt>
                <c:pt idx="99">
                  <c:v>109.65953999086315</c:v>
                </c:pt>
                <c:pt idx="100">
                  <c:v>107.24338872978936</c:v>
                </c:pt>
                <c:pt idx="101">
                  <c:v>110.07318353608026</c:v>
                </c:pt>
                <c:pt idx="102">
                  <c:v>108.29668724183709</c:v>
                </c:pt>
                <c:pt idx="103">
                  <c:v>110.05360621739848</c:v>
                </c:pt>
                <c:pt idx="104">
                  <c:v>112.24975493685025</c:v>
                </c:pt>
                <c:pt idx="105">
                  <c:v>112.24975493685025</c:v>
                </c:pt>
                <c:pt idx="106">
                  <c:v>109.55583835230122</c:v>
                </c:pt>
                <c:pt idx="107">
                  <c:v>110.94737865741544</c:v>
                </c:pt>
                <c:pt idx="108">
                  <c:v>111.44902321928139</c:v>
                </c:pt>
                <c:pt idx="109">
                  <c:v>111.73841863306262</c:v>
                </c:pt>
                <c:pt idx="110">
                  <c:v>111.69015375829268</c:v>
                </c:pt>
                <c:pt idx="111">
                  <c:v>109.90028286019758</c:v>
                </c:pt>
                <c:pt idx="112">
                  <c:v>110.60778002047991</c:v>
                </c:pt>
                <c:pt idx="113">
                  <c:v>107.82915761153542</c:v>
                </c:pt>
                <c:pt idx="114">
                  <c:v>109.61747783092306</c:v>
                </c:pt>
                <c:pt idx="115">
                  <c:v>108.95184899574237</c:v>
                </c:pt>
                <c:pt idx="116">
                  <c:v>106.98965892627987</c:v>
                </c:pt>
                <c:pt idx="117">
                  <c:v>106.74135649824652</c:v>
                </c:pt>
                <c:pt idx="118">
                  <c:v>108.92122309126988</c:v>
                </c:pt>
                <c:pt idx="119">
                  <c:v>108.49788780413108</c:v>
                </c:pt>
                <c:pt idx="120">
                  <c:v>109.05322461624311</c:v>
                </c:pt>
                <c:pt idx="121">
                  <c:v>109.67543444761469</c:v>
                </c:pt>
                <c:pt idx="122">
                  <c:v>109.80801747710322</c:v>
                </c:pt>
                <c:pt idx="123">
                  <c:v>110.17727284431906</c:v>
                </c:pt>
                <c:pt idx="124">
                  <c:v>110.33350372409649</c:v>
                </c:pt>
                <c:pt idx="125">
                  <c:v>110.12222375020396</c:v>
                </c:pt>
                <c:pt idx="126">
                  <c:v>109.56029655358519</c:v>
                </c:pt>
                <c:pt idx="127">
                  <c:v>110.07066368318064</c:v>
                </c:pt>
                <c:pt idx="128">
                  <c:v>112.25905900909505</c:v>
                </c:pt>
                <c:pt idx="129">
                  <c:v>113.07200232148524</c:v>
                </c:pt>
                <c:pt idx="130">
                  <c:v>114.06094766717302</c:v>
                </c:pt>
                <c:pt idx="131">
                  <c:v>114.04330869687558</c:v>
                </c:pt>
                <c:pt idx="132">
                  <c:v>112.94135764038104</c:v>
                </c:pt>
                <c:pt idx="133">
                  <c:v>114.16930134185736</c:v>
                </c:pt>
                <c:pt idx="134">
                  <c:v>114.14662266576066</c:v>
                </c:pt>
                <c:pt idx="135">
                  <c:v>114.30246587586119</c:v>
                </c:pt>
                <c:pt idx="136">
                  <c:v>113.53487991566446</c:v>
                </c:pt>
                <c:pt idx="137">
                  <c:v>113.59807007299381</c:v>
                </c:pt>
                <c:pt idx="138">
                  <c:v>111.74617202659998</c:v>
                </c:pt>
                <c:pt idx="139">
                  <c:v>110.63356005399156</c:v>
                </c:pt>
                <c:pt idx="140">
                  <c:v>110.5046598864333</c:v>
                </c:pt>
                <c:pt idx="141">
                  <c:v>110.13114015277191</c:v>
                </c:pt>
                <c:pt idx="142">
                  <c:v>111.99699430753294</c:v>
                </c:pt>
                <c:pt idx="143">
                  <c:v>111.85975924192202</c:v>
                </c:pt>
                <c:pt idx="144">
                  <c:v>110.868487878173</c:v>
                </c:pt>
                <c:pt idx="145">
                  <c:v>113.08072488921475</c:v>
                </c:pt>
                <c:pt idx="146">
                  <c:v>113.41586532486629</c:v>
                </c:pt>
                <c:pt idx="147">
                  <c:v>113.91867289576285</c:v>
                </c:pt>
                <c:pt idx="148">
                  <c:v>114.93417361431604</c:v>
                </c:pt>
                <c:pt idx="149">
                  <c:v>115.81476528531951</c:v>
                </c:pt>
                <c:pt idx="150">
                  <c:v>114.91168877305775</c:v>
                </c:pt>
                <c:pt idx="151">
                  <c:v>113.99116712533697</c:v>
                </c:pt>
                <c:pt idx="152">
                  <c:v>114.98495834198562</c:v>
                </c:pt>
                <c:pt idx="153">
                  <c:v>113.16756289683296</c:v>
                </c:pt>
                <c:pt idx="154">
                  <c:v>114.15708974703607</c:v>
                </c:pt>
                <c:pt idx="155">
                  <c:v>112.98245062612895</c:v>
                </c:pt>
                <c:pt idx="156">
                  <c:v>112.77485351416665</c:v>
                </c:pt>
                <c:pt idx="157">
                  <c:v>113.59632555944789</c:v>
                </c:pt>
                <c:pt idx="158">
                  <c:v>112.87739214369799</c:v>
                </c:pt>
                <c:pt idx="159">
                  <c:v>112.81439582120709</c:v>
                </c:pt>
                <c:pt idx="160">
                  <c:v>113.79791379141875</c:v>
                </c:pt>
                <c:pt idx="161">
                  <c:v>114.32146169002768</c:v>
                </c:pt>
                <c:pt idx="162">
                  <c:v>114.29665083070822</c:v>
                </c:pt>
                <c:pt idx="163">
                  <c:v>114.37069573898981</c:v>
                </c:pt>
                <c:pt idx="164">
                  <c:v>114.42768318148926</c:v>
                </c:pt>
                <c:pt idx="165">
                  <c:v>114.65795896954828</c:v>
                </c:pt>
                <c:pt idx="166">
                  <c:v>114.41372707312205</c:v>
                </c:pt>
                <c:pt idx="167">
                  <c:v>113.58799066139527</c:v>
                </c:pt>
                <c:pt idx="168">
                  <c:v>113.76341119017759</c:v>
                </c:pt>
                <c:pt idx="169">
                  <c:v>113.94755428668944</c:v>
                </c:pt>
                <c:pt idx="170">
                  <c:v>113.94755428668944</c:v>
                </c:pt>
                <c:pt idx="171">
                  <c:v>114.1353802451315</c:v>
                </c:pt>
                <c:pt idx="172">
                  <c:v>114.93126609173953</c:v>
                </c:pt>
                <c:pt idx="173">
                  <c:v>114.48137543173533</c:v>
                </c:pt>
                <c:pt idx="174">
                  <c:v>115.31525290667632</c:v>
                </c:pt>
                <c:pt idx="175">
                  <c:v>116.04193971596359</c:v>
                </c:pt>
                <c:pt idx="176">
                  <c:v>115.94599147093901</c:v>
                </c:pt>
                <c:pt idx="177">
                  <c:v>114.9299092478705</c:v>
                </c:pt>
                <c:pt idx="178">
                  <c:v>113.55077437241602</c:v>
                </c:pt>
                <c:pt idx="179">
                  <c:v>113.96073505570293</c:v>
                </c:pt>
                <c:pt idx="180">
                  <c:v>113.40830576616739</c:v>
                </c:pt>
                <c:pt idx="181">
                  <c:v>114.27494132880362</c:v>
                </c:pt>
                <c:pt idx="182">
                  <c:v>114.21039432760527</c:v>
                </c:pt>
                <c:pt idx="183">
                  <c:v>113.92099891382404</c:v>
                </c:pt>
                <c:pt idx="184">
                  <c:v>113.91692838221694</c:v>
                </c:pt>
                <c:pt idx="185">
                  <c:v>114.1735657083029</c:v>
                </c:pt>
                <c:pt idx="186">
                  <c:v>113.04040724282056</c:v>
                </c:pt>
                <c:pt idx="187">
                  <c:v>113.7079744263856</c:v>
                </c:pt>
                <c:pt idx="188">
                  <c:v>114.29917068360783</c:v>
                </c:pt>
                <c:pt idx="189">
                  <c:v>112.85607031147029</c:v>
                </c:pt>
                <c:pt idx="190">
                  <c:v>112.39144820374516</c:v>
                </c:pt>
                <c:pt idx="191">
                  <c:v>113.84986152811894</c:v>
                </c:pt>
                <c:pt idx="192">
                  <c:v>114.94677287881423</c:v>
                </c:pt>
                <c:pt idx="193">
                  <c:v>115.74537241316033</c:v>
                </c:pt>
                <c:pt idx="194">
                  <c:v>115.54126432828981</c:v>
                </c:pt>
                <c:pt idx="195">
                  <c:v>115.48350154643663</c:v>
                </c:pt>
                <c:pt idx="196">
                  <c:v>115.08148809152551</c:v>
                </c:pt>
                <c:pt idx="197">
                  <c:v>115.65155635135849</c:v>
                </c:pt>
                <c:pt idx="198">
                  <c:v>116.38851640708275</c:v>
                </c:pt>
                <c:pt idx="199">
                  <c:v>116.32396940588437</c:v>
                </c:pt>
                <c:pt idx="200">
                  <c:v>116.89946504119348</c:v>
                </c:pt>
                <c:pt idx="201">
                  <c:v>117.709888500684</c:v>
                </c:pt>
                <c:pt idx="202">
                  <c:v>117.72578295743557</c:v>
                </c:pt>
                <c:pt idx="203">
                  <c:v>118.65173198063248</c:v>
                </c:pt>
                <c:pt idx="204">
                  <c:v>119.35011890350846</c:v>
                </c:pt>
                <c:pt idx="205">
                  <c:v>119.64203417018933</c:v>
                </c:pt>
                <c:pt idx="206">
                  <c:v>118.40633707517566</c:v>
                </c:pt>
                <c:pt idx="207">
                  <c:v>119.21598519531244</c:v>
                </c:pt>
                <c:pt idx="208">
                  <c:v>119.32414503515835</c:v>
                </c:pt>
                <c:pt idx="209">
                  <c:v>119.30902591776054</c:v>
                </c:pt>
                <c:pt idx="210">
                  <c:v>119.5210812310068</c:v>
                </c:pt>
                <c:pt idx="211">
                  <c:v>119.83858269636092</c:v>
                </c:pt>
                <c:pt idx="212">
                  <c:v>120.4596295187019</c:v>
                </c:pt>
                <c:pt idx="213">
                  <c:v>119.88335854403904</c:v>
                </c:pt>
                <c:pt idx="214">
                  <c:v>119.4193179408292</c:v>
                </c:pt>
                <c:pt idx="215">
                  <c:v>118.75853497660935</c:v>
                </c:pt>
                <c:pt idx="216">
                  <c:v>118.8056368423487</c:v>
                </c:pt>
                <c:pt idx="217">
                  <c:v>119.20105991275307</c:v>
                </c:pt>
                <c:pt idx="218">
                  <c:v>119.19446952824633</c:v>
                </c:pt>
                <c:pt idx="219">
                  <c:v>119.17217852182647</c:v>
                </c:pt>
                <c:pt idx="220">
                  <c:v>120.65327052229698</c:v>
                </c:pt>
                <c:pt idx="221">
                  <c:v>121.02969777853487</c:v>
                </c:pt>
                <c:pt idx="222">
                  <c:v>120.93336186383341</c:v>
                </c:pt>
                <c:pt idx="223">
                  <c:v>120.788761074362</c:v>
                </c:pt>
                <c:pt idx="224">
                  <c:v>120.34061492790372</c:v>
                </c:pt>
                <c:pt idx="225">
                  <c:v>120.06478795281284</c:v>
                </c:pt>
                <c:pt idx="226">
                  <c:v>119.91844264979552</c:v>
                </c:pt>
                <c:pt idx="227">
                  <c:v>120.75503381247459</c:v>
                </c:pt>
                <c:pt idx="228">
                  <c:v>121.24078391758898</c:v>
                </c:pt>
                <c:pt idx="229">
                  <c:v>120.02330729738806</c:v>
                </c:pt>
                <c:pt idx="230">
                  <c:v>120.26521317575309</c:v>
                </c:pt>
                <c:pt idx="231">
                  <c:v>120.22838455645071</c:v>
                </c:pt>
                <c:pt idx="232">
                  <c:v>119.4076878505232</c:v>
                </c:pt>
                <c:pt idx="233">
                  <c:v>119.0143969633416</c:v>
                </c:pt>
                <c:pt idx="234">
                  <c:v>118.66704493286872</c:v>
                </c:pt>
                <c:pt idx="235">
                  <c:v>117.27162793098583</c:v>
                </c:pt>
                <c:pt idx="236">
                  <c:v>116.80312912649202</c:v>
                </c:pt>
                <c:pt idx="237">
                  <c:v>117.93609375713592</c:v>
                </c:pt>
                <c:pt idx="238">
                  <c:v>117.24778624585852</c:v>
                </c:pt>
                <c:pt idx="239">
                  <c:v>116.71842330209657</c:v>
                </c:pt>
                <c:pt idx="240">
                  <c:v>117.27841215033101</c:v>
                </c:pt>
                <c:pt idx="241">
                  <c:v>117.97602373385322</c:v>
                </c:pt>
                <c:pt idx="242">
                  <c:v>118.05220082535762</c:v>
                </c:pt>
                <c:pt idx="243">
                  <c:v>118.84944351583466</c:v>
                </c:pt>
                <c:pt idx="244">
                  <c:v>119.25572133719132</c:v>
                </c:pt>
                <c:pt idx="245">
                  <c:v>119.39780227376309</c:v>
                </c:pt>
                <c:pt idx="246">
                  <c:v>119.33247993321099</c:v>
                </c:pt>
                <c:pt idx="247">
                  <c:v>120.03144836060227</c:v>
                </c:pt>
                <c:pt idx="248">
                  <c:v>120.71956203704124</c:v>
                </c:pt>
                <c:pt idx="249">
                  <c:v>121.34099652905913</c:v>
                </c:pt>
                <c:pt idx="250">
                  <c:v>121.09695846747131</c:v>
                </c:pt>
                <c:pt idx="251">
                  <c:v>120.25416458996236</c:v>
                </c:pt>
                <c:pt idx="252">
                  <c:v>120.15026911656201</c:v>
                </c:pt>
                <c:pt idx="253">
                  <c:v>119.8616490421345</c:v>
                </c:pt>
                <c:pt idx="254">
                  <c:v>119.98318348583233</c:v>
                </c:pt>
                <c:pt idx="255">
                  <c:v>119.98318348583233</c:v>
                </c:pt>
                <c:pt idx="256">
                  <c:v>119.98318348583233</c:v>
                </c:pt>
                <c:pt idx="257">
                  <c:v>121.05450863785437</c:v>
                </c:pt>
                <c:pt idx="258">
                  <c:v>120.97135349216639</c:v>
                </c:pt>
                <c:pt idx="259">
                  <c:v>120.58097012756129</c:v>
                </c:pt>
                <c:pt idx="260">
                  <c:v>120.58097012756129</c:v>
                </c:pt>
                <c:pt idx="261">
                  <c:v>122.32780969152415</c:v>
                </c:pt>
                <c:pt idx="262">
                  <c:v>122.48442824097843</c:v>
                </c:pt>
                <c:pt idx="263">
                  <c:v>121.86318758379902</c:v>
                </c:pt>
                <c:pt idx="264">
                  <c:v>120.56759552370937</c:v>
                </c:pt>
                <c:pt idx="265">
                  <c:v>120.06440028313597</c:v>
                </c:pt>
                <c:pt idx="266">
                  <c:v>120.1027795811458</c:v>
                </c:pt>
                <c:pt idx="267">
                  <c:v>119.41544124406053</c:v>
                </c:pt>
                <c:pt idx="268">
                  <c:v>120.76046118795072</c:v>
                </c:pt>
                <c:pt idx="269">
                  <c:v>120.93374953351028</c:v>
                </c:pt>
                <c:pt idx="270">
                  <c:v>121.40767571348023</c:v>
                </c:pt>
                <c:pt idx="271">
                  <c:v>120.48114518576803</c:v>
                </c:pt>
                <c:pt idx="272">
                  <c:v>120.26405016672248</c:v>
                </c:pt>
                <c:pt idx="273">
                  <c:v>120.37666820785236</c:v>
                </c:pt>
                <c:pt idx="274">
                  <c:v>120.89847159291539</c:v>
                </c:pt>
                <c:pt idx="275">
                  <c:v>120.53483743601412</c:v>
                </c:pt>
                <c:pt idx="276">
                  <c:v>120.71277781769606</c:v>
                </c:pt>
                <c:pt idx="277">
                  <c:v>122.4026299391595</c:v>
                </c:pt>
                <c:pt idx="278">
                  <c:v>121.52009991977168</c:v>
                </c:pt>
                <c:pt idx="279">
                  <c:v>120.72111271574872</c:v>
                </c:pt>
                <c:pt idx="280">
                  <c:v>120.95061316445401</c:v>
                </c:pt>
                <c:pt idx="281">
                  <c:v>120.99093081084817</c:v>
                </c:pt>
                <c:pt idx="282">
                  <c:v>120.23749479385711</c:v>
                </c:pt>
                <c:pt idx="283">
                  <c:v>121.77150370521994</c:v>
                </c:pt>
                <c:pt idx="284">
                  <c:v>122.32761585668572</c:v>
                </c:pt>
                <c:pt idx="285">
                  <c:v>122.46291257391231</c:v>
                </c:pt>
                <c:pt idx="286">
                  <c:v>123.01262817570976</c:v>
                </c:pt>
                <c:pt idx="287">
                  <c:v>123.46251883571398</c:v>
                </c:pt>
                <c:pt idx="288">
                  <c:v>123.0151480286094</c:v>
                </c:pt>
                <c:pt idx="289">
                  <c:v>123.72167601469957</c:v>
                </c:pt>
                <c:pt idx="290">
                  <c:v>123.1521892593819</c:v>
                </c:pt>
                <c:pt idx="291">
                  <c:v>123.70074185214877</c:v>
                </c:pt>
                <c:pt idx="292">
                  <c:v>124.46542028976899</c:v>
                </c:pt>
                <c:pt idx="293">
                  <c:v>124.70015427911196</c:v>
                </c:pt>
                <c:pt idx="294">
                  <c:v>124.43285603691214</c:v>
                </c:pt>
                <c:pt idx="295">
                  <c:v>124.91569861945004</c:v>
                </c:pt>
                <c:pt idx="296">
                  <c:v>124.29329495324002</c:v>
                </c:pt>
                <c:pt idx="297">
                  <c:v>123.22216363605641</c:v>
                </c:pt>
                <c:pt idx="298">
                  <c:v>123.6848473953972</c:v>
                </c:pt>
                <c:pt idx="299">
                  <c:v>124.0831779883781</c:v>
                </c:pt>
                <c:pt idx="300">
                  <c:v>124.72690348681579</c:v>
                </c:pt>
                <c:pt idx="301">
                  <c:v>121.84613011801686</c:v>
                </c:pt>
                <c:pt idx="302">
                  <c:v>119.62458903473031</c:v>
                </c:pt>
                <c:pt idx="303">
                  <c:v>118.55016252529332</c:v>
                </c:pt>
                <c:pt idx="304">
                  <c:v>118.55403922206197</c:v>
                </c:pt>
                <c:pt idx="305">
                  <c:v>117.43774438752335</c:v>
                </c:pt>
                <c:pt idx="306">
                  <c:v>118.98629091176873</c:v>
                </c:pt>
                <c:pt idx="307">
                  <c:v>119.33422444675689</c:v>
                </c:pt>
                <c:pt idx="308">
                  <c:v>120.71432849640354</c:v>
                </c:pt>
                <c:pt idx="309">
                  <c:v>121.05431480301591</c:v>
                </c:pt>
                <c:pt idx="310">
                  <c:v>120.82268217108788</c:v>
                </c:pt>
                <c:pt idx="311">
                  <c:v>119.42455148146691</c:v>
                </c:pt>
                <c:pt idx="312">
                  <c:v>116.31466533363954</c:v>
                </c:pt>
                <c:pt idx="313">
                  <c:v>118.8831707777221</c:v>
                </c:pt>
                <c:pt idx="314">
                  <c:v>118.83238605005253</c:v>
                </c:pt>
                <c:pt idx="315">
                  <c:v>119.97135956068787</c:v>
                </c:pt>
                <c:pt idx="316">
                  <c:v>120.57030921144745</c:v>
                </c:pt>
                <c:pt idx="317">
                  <c:v>121.27800020656822</c:v>
                </c:pt>
                <c:pt idx="318">
                  <c:v>122.46543242681194</c:v>
                </c:pt>
                <c:pt idx="319">
                  <c:v>122.8792698068675</c:v>
                </c:pt>
                <c:pt idx="320">
                  <c:v>121.95971733333889</c:v>
                </c:pt>
                <c:pt idx="321">
                  <c:v>121.97231659783708</c:v>
                </c:pt>
                <c:pt idx="322">
                  <c:v>121.48036377789279</c:v>
                </c:pt>
                <c:pt idx="323">
                  <c:v>122.58464085244856</c:v>
                </c:pt>
                <c:pt idx="324">
                  <c:v>122.27159758837843</c:v>
                </c:pt>
                <c:pt idx="325">
                  <c:v>122.41697371720358</c:v>
                </c:pt>
                <c:pt idx="326">
                  <c:v>123.39739033000031</c:v>
                </c:pt>
                <c:pt idx="327">
                  <c:v>123.37005961778118</c:v>
                </c:pt>
                <c:pt idx="328">
                  <c:v>124.00273653042817</c:v>
                </c:pt>
                <c:pt idx="329">
                  <c:v>124.00273653042817</c:v>
                </c:pt>
                <c:pt idx="330">
                  <c:v>124.00273653042817</c:v>
                </c:pt>
                <c:pt idx="331">
                  <c:v>124.39874110534785</c:v>
                </c:pt>
                <c:pt idx="332">
                  <c:v>124.31112775837589</c:v>
                </c:pt>
                <c:pt idx="333">
                  <c:v>124.37160422796715</c:v>
                </c:pt>
                <c:pt idx="334">
                  <c:v>125.26440749379195</c:v>
                </c:pt>
                <c:pt idx="335">
                  <c:v>126.30704508972583</c:v>
                </c:pt>
                <c:pt idx="336">
                  <c:v>125.94961364765442</c:v>
                </c:pt>
                <c:pt idx="337">
                  <c:v>125.01106535995933</c:v>
                </c:pt>
                <c:pt idx="338">
                  <c:v>124.84068453697628</c:v>
                </c:pt>
                <c:pt idx="339">
                  <c:v>125.73581382086225</c:v>
                </c:pt>
                <c:pt idx="340">
                  <c:v>125.59935409460505</c:v>
                </c:pt>
                <c:pt idx="341">
                  <c:v>124.6268847101841</c:v>
                </c:pt>
                <c:pt idx="342">
                  <c:v>125.25510342154713</c:v>
                </c:pt>
                <c:pt idx="343">
                  <c:v>125.39912270650323</c:v>
                </c:pt>
                <c:pt idx="344">
                  <c:v>124.41618624080688</c:v>
                </c:pt>
                <c:pt idx="345">
                  <c:v>125.00815783738284</c:v>
                </c:pt>
                <c:pt idx="346">
                  <c:v>124.4344067156196</c:v>
                </c:pt>
                <c:pt idx="347">
                  <c:v>125.69123180802255</c:v>
                </c:pt>
                <c:pt idx="348">
                  <c:v>126.72475916655009</c:v>
                </c:pt>
                <c:pt idx="349">
                  <c:v>128.00193691698851</c:v>
                </c:pt>
                <c:pt idx="350">
                  <c:v>128.00193691698851</c:v>
                </c:pt>
                <c:pt idx="351">
                  <c:v>126.97015407200692</c:v>
                </c:pt>
                <c:pt idx="352">
                  <c:v>126.95406578041693</c:v>
                </c:pt>
                <c:pt idx="353">
                  <c:v>126.46017461208831</c:v>
                </c:pt>
                <c:pt idx="354">
                  <c:v>127.26555836577957</c:v>
                </c:pt>
                <c:pt idx="355">
                  <c:v>127.06842833509269</c:v>
                </c:pt>
                <c:pt idx="356">
                  <c:v>127.32332114763277</c:v>
                </c:pt>
                <c:pt idx="357">
                  <c:v>127.14499309627394</c:v>
                </c:pt>
                <c:pt idx="358">
                  <c:v>127.5287860763723</c:v>
                </c:pt>
                <c:pt idx="359">
                  <c:v>128.7241655249918</c:v>
                </c:pt>
                <c:pt idx="360">
                  <c:v>128.64411173671877</c:v>
                </c:pt>
                <c:pt idx="361">
                  <c:v>128.0591181943264</c:v>
                </c:pt>
                <c:pt idx="362">
                  <c:v>128.24888250115279</c:v>
                </c:pt>
                <c:pt idx="363">
                  <c:v>127.26129399933403</c:v>
                </c:pt>
                <c:pt idx="364">
                  <c:v>127.36014976693515</c:v>
                </c:pt>
                <c:pt idx="365">
                  <c:v>127.36014976693515</c:v>
                </c:pt>
                <c:pt idx="366">
                  <c:v>128.05659834142676</c:v>
                </c:pt>
                <c:pt idx="367">
                  <c:v>127.97131101251603</c:v>
                </c:pt>
                <c:pt idx="368">
                  <c:v>128.34676909456175</c:v>
                </c:pt>
                <c:pt idx="369">
                  <c:v>129.4169312375532</c:v>
                </c:pt>
                <c:pt idx="370">
                  <c:v>129.17366851531912</c:v>
                </c:pt>
                <c:pt idx="371">
                  <c:v>128.5667716361838</c:v>
                </c:pt>
                <c:pt idx="372">
                  <c:v>126.43245623019233</c:v>
                </c:pt>
                <c:pt idx="373">
                  <c:v>126.09188841906462</c:v>
                </c:pt>
                <c:pt idx="374">
                  <c:v>126.0916945842262</c:v>
                </c:pt>
                <c:pt idx="375">
                  <c:v>127.30141781088979</c:v>
                </c:pt>
                <c:pt idx="376">
                  <c:v>126.38903722638321</c:v>
                </c:pt>
                <c:pt idx="377">
                  <c:v>127.14712527949672</c:v>
                </c:pt>
                <c:pt idx="378">
                  <c:v>128.89861687958197</c:v>
                </c:pt>
                <c:pt idx="379">
                  <c:v>130.4973666269816</c:v>
                </c:pt>
                <c:pt idx="380">
                  <c:v>129.93718394390876</c:v>
                </c:pt>
                <c:pt idx="381">
                  <c:v>128.90481959441183</c:v>
                </c:pt>
                <c:pt idx="382">
                  <c:v>128.88562994540692</c:v>
                </c:pt>
                <c:pt idx="383">
                  <c:v>127.85326559591002</c:v>
                </c:pt>
                <c:pt idx="384">
                  <c:v>127.29812261863643</c:v>
                </c:pt>
                <c:pt idx="385">
                  <c:v>127.70633878837741</c:v>
                </c:pt>
                <c:pt idx="386">
                  <c:v>127.14169790402056</c:v>
                </c:pt>
                <c:pt idx="387">
                  <c:v>126.52704763134788</c:v>
                </c:pt>
                <c:pt idx="388">
                  <c:v>127.37429971014078</c:v>
                </c:pt>
                <c:pt idx="389">
                  <c:v>128.08412288848433</c:v>
                </c:pt>
                <c:pt idx="390">
                  <c:v>127.74781944380219</c:v>
                </c:pt>
                <c:pt idx="391">
                  <c:v>128.70264985792571</c:v>
                </c:pt>
                <c:pt idx="392">
                  <c:v>129.34734453055557</c:v>
                </c:pt>
                <c:pt idx="393">
                  <c:v>128.61387350192314</c:v>
                </c:pt>
                <c:pt idx="394">
                  <c:v>129.67783293008469</c:v>
                </c:pt>
                <c:pt idx="395">
                  <c:v>130.1149304907523</c:v>
                </c:pt>
                <c:pt idx="396">
                  <c:v>128.53052452139673</c:v>
                </c:pt>
                <c:pt idx="397">
                  <c:v>128.22426547667177</c:v>
                </c:pt>
                <c:pt idx="398">
                  <c:v>129.82475973761731</c:v>
                </c:pt>
                <c:pt idx="399">
                  <c:v>130.19343360031789</c:v>
                </c:pt>
                <c:pt idx="400">
                  <c:v>129.82534124213259</c:v>
                </c:pt>
                <c:pt idx="401">
                  <c:v>129.07752643545609</c:v>
                </c:pt>
                <c:pt idx="402">
                  <c:v>127.29250140832184</c:v>
                </c:pt>
                <c:pt idx="403">
                  <c:v>128.71079092113987</c:v>
                </c:pt>
                <c:pt idx="404">
                  <c:v>127.64469930975552</c:v>
                </c:pt>
                <c:pt idx="405">
                  <c:v>128.40356270222279</c:v>
                </c:pt>
                <c:pt idx="406">
                  <c:v>125.96764028762874</c:v>
                </c:pt>
                <c:pt idx="407">
                  <c:v>125.10701360498393</c:v>
                </c:pt>
                <c:pt idx="408">
                  <c:v>121.17003420156074</c:v>
                </c:pt>
                <c:pt idx="409">
                  <c:v>120.47222878320008</c:v>
                </c:pt>
                <c:pt idx="410">
                  <c:v>120.29622674990243</c:v>
                </c:pt>
                <c:pt idx="411">
                  <c:v>123.28108942694018</c:v>
                </c:pt>
                <c:pt idx="412">
                  <c:v>121.15782260673942</c:v>
                </c:pt>
                <c:pt idx="413">
                  <c:v>122.12098791891559</c:v>
                </c:pt>
                <c:pt idx="414">
                  <c:v>120.64764931198242</c:v>
                </c:pt>
                <c:pt idx="415">
                  <c:v>119.96631985488861</c:v>
                </c:pt>
                <c:pt idx="416">
                  <c:v>122.28729821029154</c:v>
                </c:pt>
                <c:pt idx="417">
                  <c:v>123.93566967633018</c:v>
                </c:pt>
                <c:pt idx="418">
                  <c:v>121.55789771326621</c:v>
                </c:pt>
                <c:pt idx="419">
                  <c:v>117.04406583066489</c:v>
                </c:pt>
                <c:pt idx="420">
                  <c:v>120.54607985664325</c:v>
                </c:pt>
                <c:pt idx="421">
                  <c:v>119.08262682647019</c:v>
                </c:pt>
                <c:pt idx="422">
                  <c:v>118.42009934870444</c:v>
                </c:pt>
                <c:pt idx="423">
                  <c:v>113.56647499432914</c:v>
                </c:pt>
                <c:pt idx="424">
                  <c:v>117.54609806220768</c:v>
                </c:pt>
                <c:pt idx="425">
                  <c:v>117.8259955689057</c:v>
                </c:pt>
                <c:pt idx="426">
                  <c:v>117.96982101902339</c:v>
                </c:pt>
                <c:pt idx="427">
                  <c:v>120.09929055405399</c:v>
                </c:pt>
                <c:pt idx="428">
                  <c:v>120.11692952435145</c:v>
                </c:pt>
                <c:pt idx="429">
                  <c:v>120.56701401919408</c:v>
                </c:pt>
                <c:pt idx="430">
                  <c:v>120.56701401919408</c:v>
                </c:pt>
                <c:pt idx="431">
                  <c:v>118.28247661341662</c:v>
                </c:pt>
                <c:pt idx="432">
                  <c:v>118.86378729387874</c:v>
                </c:pt>
                <c:pt idx="433">
                  <c:v>120.41020163490134</c:v>
                </c:pt>
                <c:pt idx="434">
                  <c:v>122.17991370979937</c:v>
                </c:pt>
                <c:pt idx="435">
                  <c:v>122.41096483721212</c:v>
                </c:pt>
                <c:pt idx="436">
                  <c:v>123.60537511163947</c:v>
                </c:pt>
                <c:pt idx="437">
                  <c:v>121.54743063199081</c:v>
                </c:pt>
                <c:pt idx="438">
                  <c:v>122.37394238307134</c:v>
                </c:pt>
                <c:pt idx="439">
                  <c:v>120.00760667547492</c:v>
                </c:pt>
                <c:pt idx="440">
                  <c:v>118.90080974801955</c:v>
                </c:pt>
                <c:pt idx="441">
                  <c:v>121.74145930526277</c:v>
                </c:pt>
                <c:pt idx="442">
                  <c:v>122.23593197810665</c:v>
                </c:pt>
                <c:pt idx="443">
                  <c:v>123.35435899586807</c:v>
                </c:pt>
                <c:pt idx="444">
                  <c:v>121.90932027534618</c:v>
                </c:pt>
                <c:pt idx="445">
                  <c:v>119.84381623699861</c:v>
                </c:pt>
                <c:pt idx="446">
                  <c:v>121.79224403293235</c:v>
                </c:pt>
                <c:pt idx="447">
                  <c:v>125.21808096740634</c:v>
                </c:pt>
                <c:pt idx="448">
                  <c:v>124.61641762890869</c:v>
                </c:pt>
                <c:pt idx="449">
                  <c:v>125.15314629653109</c:v>
                </c:pt>
                <c:pt idx="450">
                  <c:v>125.33186201756681</c:v>
                </c:pt>
                <c:pt idx="451">
                  <c:v>123.99420779753709</c:v>
                </c:pt>
                <c:pt idx="452">
                  <c:v>124.69453306879738</c:v>
                </c:pt>
                <c:pt idx="453">
                  <c:v>125.72941727119395</c:v>
                </c:pt>
                <c:pt idx="454">
                  <c:v>125.34891948334896</c:v>
                </c:pt>
                <c:pt idx="455">
                  <c:v>126.11379175580761</c:v>
                </c:pt>
                <c:pt idx="456">
                  <c:v>126.000398375324</c:v>
                </c:pt>
                <c:pt idx="457">
                  <c:v>126.67513744791108</c:v>
                </c:pt>
                <c:pt idx="458">
                  <c:v>126.92130769272165</c:v>
                </c:pt>
                <c:pt idx="459">
                  <c:v>127.84977656881821</c:v>
                </c:pt>
                <c:pt idx="460">
                  <c:v>126.78542947097975</c:v>
                </c:pt>
                <c:pt idx="461">
                  <c:v>128.22930518247105</c:v>
                </c:pt>
                <c:pt idx="462">
                  <c:v>128.57103600262934</c:v>
                </c:pt>
                <c:pt idx="463">
                  <c:v>130.34501244397288</c:v>
                </c:pt>
                <c:pt idx="464">
                  <c:v>130.46460853928636</c:v>
                </c:pt>
                <c:pt idx="465">
                  <c:v>128.79317072747415</c:v>
                </c:pt>
                <c:pt idx="466">
                  <c:v>128.20798335024335</c:v>
                </c:pt>
                <c:pt idx="467">
                  <c:v>129.436508556235</c:v>
                </c:pt>
                <c:pt idx="468">
                  <c:v>128.11358578392623</c:v>
                </c:pt>
                <c:pt idx="469">
                  <c:v>126.53383185069305</c:v>
                </c:pt>
                <c:pt idx="470">
                  <c:v>125.20412485903911</c:v>
                </c:pt>
                <c:pt idx="471">
                  <c:v>126.26381992075515</c:v>
                </c:pt>
                <c:pt idx="472">
                  <c:v>125.6435484377679</c:v>
                </c:pt>
                <c:pt idx="473">
                  <c:v>127.47179863387285</c:v>
                </c:pt>
                <c:pt idx="474">
                  <c:v>129.11997626507306</c:v>
                </c:pt>
                <c:pt idx="475">
                  <c:v>129.98641799287088</c:v>
                </c:pt>
                <c:pt idx="476">
                  <c:v>129.07442507804117</c:v>
                </c:pt>
                <c:pt idx="477">
                  <c:v>130.28744349695813</c:v>
                </c:pt>
                <c:pt idx="478">
                  <c:v>127.66117527102239</c:v>
                </c:pt>
                <c:pt idx="479">
                  <c:v>126.58577958739323</c:v>
                </c:pt>
                <c:pt idx="480">
                  <c:v>125.24502400994859</c:v>
                </c:pt>
                <c:pt idx="481">
                  <c:v>125.50670104183385</c:v>
                </c:pt>
                <c:pt idx="482">
                  <c:v>123.76548268818554</c:v>
                </c:pt>
                <c:pt idx="483">
                  <c:v>123.70287403537152</c:v>
                </c:pt>
                <c:pt idx="484">
                  <c:v>122.21053961427187</c:v>
                </c:pt>
                <c:pt idx="485">
                  <c:v>122.85058225077934</c:v>
                </c:pt>
                <c:pt idx="486">
                  <c:v>123.32450843074932</c:v>
                </c:pt>
                <c:pt idx="487">
                  <c:v>124.67689409849996</c:v>
                </c:pt>
                <c:pt idx="488">
                  <c:v>123.27081618050322</c:v>
                </c:pt>
                <c:pt idx="489">
                  <c:v>121.94498588561795</c:v>
                </c:pt>
                <c:pt idx="490">
                  <c:v>118.6426217432261</c:v>
                </c:pt>
                <c:pt idx="491">
                  <c:v>120.69145598546839</c:v>
                </c:pt>
                <c:pt idx="492">
                  <c:v>117.67461056008912</c:v>
                </c:pt>
                <c:pt idx="493">
                  <c:v>119.31135193582175</c:v>
                </c:pt>
                <c:pt idx="494">
                  <c:v>121.38150801029171</c:v>
                </c:pt>
                <c:pt idx="495">
                  <c:v>119.79923422415891</c:v>
                </c:pt>
                <c:pt idx="496">
                  <c:v>119.02738389751664</c:v>
                </c:pt>
                <c:pt idx="497">
                  <c:v>122.23690115229881</c:v>
                </c:pt>
                <c:pt idx="498">
                  <c:v>123.06787110466331</c:v>
                </c:pt>
                <c:pt idx="499">
                  <c:v>124.68329064816825</c:v>
                </c:pt>
                <c:pt idx="500">
                  <c:v>123.79397640943527</c:v>
                </c:pt>
                <c:pt idx="501">
                  <c:v>122.41077100237369</c:v>
                </c:pt>
                <c:pt idx="502">
                  <c:v>125.8724673819579</c:v>
                </c:pt>
                <c:pt idx="503">
                  <c:v>125.71410431895771</c:v>
                </c:pt>
                <c:pt idx="504">
                  <c:v>127.0575735841404</c:v>
                </c:pt>
                <c:pt idx="505">
                  <c:v>127.25974332062657</c:v>
                </c:pt>
                <c:pt idx="506">
                  <c:v>126.7071201962526</c:v>
                </c:pt>
                <c:pt idx="507">
                  <c:v>127.15177731561911</c:v>
                </c:pt>
                <c:pt idx="508">
                  <c:v>123.3603678758595</c:v>
                </c:pt>
                <c:pt idx="509">
                  <c:v>123.99537080656771</c:v>
                </c:pt>
                <c:pt idx="510">
                  <c:v>121.68602254147076</c:v>
                </c:pt>
                <c:pt idx="511">
                  <c:v>121.71451626272049</c:v>
                </c:pt>
                <c:pt idx="512">
                  <c:v>121.8162795528981</c:v>
                </c:pt>
                <c:pt idx="513">
                  <c:v>122.99905973701944</c:v>
                </c:pt>
                <c:pt idx="514">
                  <c:v>124.71488572683292</c:v>
                </c:pt>
                <c:pt idx="515">
                  <c:v>125.59179453590615</c:v>
                </c:pt>
                <c:pt idx="516">
                  <c:v>125.59179453590615</c:v>
                </c:pt>
                <c:pt idx="517">
                  <c:v>125.59179453590615</c:v>
                </c:pt>
                <c:pt idx="518">
                  <c:v>125.9505828218466</c:v>
                </c:pt>
                <c:pt idx="519">
                  <c:v>125.54469267016681</c:v>
                </c:pt>
                <c:pt idx="520">
                  <c:v>125.15741066297663</c:v>
                </c:pt>
                <c:pt idx="521">
                  <c:v>125.15741066297663</c:v>
                </c:pt>
                <c:pt idx="522">
                  <c:v>124.37761310795861</c:v>
                </c:pt>
                <c:pt idx="523">
                  <c:v>125.59412055396734</c:v>
                </c:pt>
                <c:pt idx="524">
                  <c:v>123.05643484919575</c:v>
                </c:pt>
                <c:pt idx="525">
                  <c:v>122.80735708180868</c:v>
                </c:pt>
                <c:pt idx="526">
                  <c:v>123.21092121542725</c:v>
                </c:pt>
                <c:pt idx="527">
                  <c:v>121.5867791041928</c:v>
                </c:pt>
                <c:pt idx="528">
                  <c:v>120.61741107718677</c:v>
                </c:pt>
                <c:pt idx="529">
                  <c:v>120.21714213582158</c:v>
                </c:pt>
                <c:pt idx="530">
                  <c:v>120.48172669028332</c:v>
                </c:pt>
                <c:pt idx="531">
                  <c:v>116.7967325768237</c:v>
                </c:pt>
                <c:pt idx="532">
                  <c:v>115.19371846297852</c:v>
                </c:pt>
                <c:pt idx="533">
                  <c:v>114.40926887183807</c:v>
                </c:pt>
                <c:pt idx="534">
                  <c:v>114.39550659830928</c:v>
                </c:pt>
                <c:pt idx="535">
                  <c:v>108.12553107950026</c:v>
                </c:pt>
                <c:pt idx="536">
                  <c:v>111.26332944406208</c:v>
                </c:pt>
                <c:pt idx="537">
                  <c:v>108.72874509670541</c:v>
                </c:pt>
                <c:pt idx="538">
                  <c:v>113.89366820160491</c:v>
                </c:pt>
                <c:pt idx="539">
                  <c:v>113.76089133727795</c:v>
                </c:pt>
                <c:pt idx="540">
                  <c:v>112.20808044658706</c:v>
                </c:pt>
                <c:pt idx="541">
                  <c:v>114.07645445424772</c:v>
                </c:pt>
                <c:pt idx="542">
                  <c:v>113.14740407363588</c:v>
                </c:pt>
                <c:pt idx="543">
                  <c:v>113.97062063246301</c:v>
                </c:pt>
                <c:pt idx="544">
                  <c:v>116.86651311865978</c:v>
                </c:pt>
                <c:pt idx="545">
                  <c:v>116.80894417164502</c:v>
                </c:pt>
                <c:pt idx="546">
                  <c:v>113.74286469730363</c:v>
                </c:pt>
                <c:pt idx="547">
                  <c:v>113.88513946871383</c:v>
                </c:pt>
                <c:pt idx="548">
                  <c:v>110.95338753740687</c:v>
                </c:pt>
                <c:pt idx="549">
                  <c:v>112.11426438478523</c:v>
                </c:pt>
                <c:pt idx="550">
                  <c:v>110.63491689786061</c:v>
                </c:pt>
                <c:pt idx="551">
                  <c:v>114.55580800969383</c:v>
                </c:pt>
                <c:pt idx="552">
                  <c:v>113.97604800793917</c:v>
                </c:pt>
                <c:pt idx="553">
                  <c:v>113.96131656021822</c:v>
                </c:pt>
                <c:pt idx="554">
                  <c:v>112.18404492662128</c:v>
                </c:pt>
                <c:pt idx="555">
                  <c:v>115.26621269255266</c:v>
                </c:pt>
                <c:pt idx="556">
                  <c:v>115.65989124941115</c:v>
                </c:pt>
                <c:pt idx="557">
                  <c:v>114.23791887466284</c:v>
                </c:pt>
                <c:pt idx="558">
                  <c:v>114.98709052520839</c:v>
                </c:pt>
                <c:pt idx="559">
                  <c:v>114.13925694190017</c:v>
                </c:pt>
                <c:pt idx="560">
                  <c:v>116.29140515302754</c:v>
                </c:pt>
                <c:pt idx="561">
                  <c:v>117.99443804350443</c:v>
                </c:pt>
                <c:pt idx="562">
                  <c:v>117.78432107864248</c:v>
                </c:pt>
                <c:pt idx="563">
                  <c:v>115.63527422493007</c:v>
                </c:pt>
                <c:pt idx="564">
                  <c:v>114.05784630975811</c:v>
                </c:pt>
                <c:pt idx="565">
                  <c:v>112.78512676060362</c:v>
                </c:pt>
                <c:pt idx="566">
                  <c:v>111.79889510265389</c:v>
                </c:pt>
                <c:pt idx="567">
                  <c:v>113.460447337706</c:v>
                </c:pt>
                <c:pt idx="568">
                  <c:v>111.77272739946538</c:v>
                </c:pt>
                <c:pt idx="569">
                  <c:v>110.48411339355933</c:v>
                </c:pt>
                <c:pt idx="570">
                  <c:v>109.11118123293473</c:v>
                </c:pt>
                <c:pt idx="571">
                  <c:v>110.29958262737063</c:v>
                </c:pt>
                <c:pt idx="572">
                  <c:v>111.96694990757574</c:v>
                </c:pt>
                <c:pt idx="573">
                  <c:v>110.33873726473419</c:v>
                </c:pt>
                <c:pt idx="574">
                  <c:v>109.16196596060431</c:v>
                </c:pt>
                <c:pt idx="575">
                  <c:v>104.95032259112082</c:v>
                </c:pt>
                <c:pt idx="576">
                  <c:v>108.65935222454621</c:v>
                </c:pt>
                <c:pt idx="577">
                  <c:v>107.49362950620703</c:v>
                </c:pt>
                <c:pt idx="578">
                  <c:v>106.51689575534051</c:v>
                </c:pt>
                <c:pt idx="579">
                  <c:v>106.51689575534051</c:v>
                </c:pt>
                <c:pt idx="580">
                  <c:v>106.51689575534051</c:v>
                </c:pt>
                <c:pt idx="581">
                  <c:v>110.2739964286974</c:v>
                </c:pt>
                <c:pt idx="582">
                  <c:v>109.71807811207009</c:v>
                </c:pt>
                <c:pt idx="583">
                  <c:v>110.8244873698486</c:v>
                </c:pt>
                <c:pt idx="584">
                  <c:v>110.34784750214057</c:v>
                </c:pt>
                <c:pt idx="585">
                  <c:v>110.5267570580147</c:v>
                </c:pt>
                <c:pt idx="586">
                  <c:v>113.44338987192386</c:v>
                </c:pt>
                <c:pt idx="587">
                  <c:v>114.6715274082386</c:v>
                </c:pt>
                <c:pt idx="588">
                  <c:v>114.19430603601531</c:v>
                </c:pt>
                <c:pt idx="589">
                  <c:v>115.27571059963589</c:v>
                </c:pt>
                <c:pt idx="590">
                  <c:v>116.58700328163864</c:v>
                </c:pt>
                <c:pt idx="591">
                  <c:v>116.11113875328437</c:v>
                </c:pt>
                <c:pt idx="592">
                  <c:v>115.98824746571749</c:v>
                </c:pt>
                <c:pt idx="593">
                  <c:v>115.62422563913937</c:v>
                </c:pt>
                <c:pt idx="594">
                  <c:v>114.27455365912678</c:v>
                </c:pt>
                <c:pt idx="595">
                  <c:v>113.03691821572876</c:v>
                </c:pt>
                <c:pt idx="596">
                  <c:v>114.49552537494098</c:v>
                </c:pt>
                <c:pt idx="597">
                  <c:v>117.19700151818893</c:v>
                </c:pt>
                <c:pt idx="598">
                  <c:v>115.92001760258893</c:v>
                </c:pt>
                <c:pt idx="599">
                  <c:v>117.39703907145231</c:v>
                </c:pt>
                <c:pt idx="600">
                  <c:v>117.32764619929313</c:v>
                </c:pt>
                <c:pt idx="601">
                  <c:v>116.97409145399038</c:v>
                </c:pt>
                <c:pt idx="602">
                  <c:v>117.92155614425342</c:v>
                </c:pt>
                <c:pt idx="603">
                  <c:v>117.28345185613027</c:v>
                </c:pt>
                <c:pt idx="604">
                  <c:v>118.07197197887783</c:v>
                </c:pt>
                <c:pt idx="605">
                  <c:v>118.05239466019603</c:v>
                </c:pt>
                <c:pt idx="606">
                  <c:v>118.03301117635267</c:v>
                </c:pt>
                <c:pt idx="607">
                  <c:v>117.99308119963538</c:v>
                </c:pt>
                <c:pt idx="608">
                  <c:v>117.99211202544322</c:v>
                </c:pt>
                <c:pt idx="609">
                  <c:v>120.47862533286838</c:v>
                </c:pt>
                <c:pt idx="610">
                  <c:v>120.47862533286838</c:v>
                </c:pt>
                <c:pt idx="611">
                  <c:v>120.47319795739224</c:v>
                </c:pt>
                <c:pt idx="612">
                  <c:v>121.35902316903342</c:v>
                </c:pt>
                <c:pt idx="613">
                  <c:v>121.55014431972889</c:v>
                </c:pt>
                <c:pt idx="614">
                  <c:v>120.26850836800645</c:v>
                </c:pt>
                <c:pt idx="615">
                  <c:v>120.57786877014634</c:v>
                </c:pt>
                <c:pt idx="616">
                  <c:v>120.40729411232485</c:v>
                </c:pt>
                <c:pt idx="617">
                  <c:v>120.48754173543632</c:v>
                </c:pt>
                <c:pt idx="618">
                  <c:v>121.18205196154361</c:v>
                </c:pt>
                <c:pt idx="619">
                  <c:v>122.19832801945057</c:v>
                </c:pt>
                <c:pt idx="620">
                  <c:v>123.59859089229428</c:v>
                </c:pt>
                <c:pt idx="621">
                  <c:v>120.01497239933541</c:v>
                </c:pt>
                <c:pt idx="622">
                  <c:v>120.1403835398019</c:v>
                </c:pt>
                <c:pt idx="623">
                  <c:v>119.82016838670972</c:v>
                </c:pt>
                <c:pt idx="624">
                  <c:v>117.99269352995852</c:v>
                </c:pt>
                <c:pt idx="625">
                  <c:v>117.99269352995852</c:v>
                </c:pt>
                <c:pt idx="626">
                  <c:v>117.43541836946214</c:v>
                </c:pt>
                <c:pt idx="627">
                  <c:v>117.64979970076963</c:v>
                </c:pt>
                <c:pt idx="628">
                  <c:v>117.62149981435834</c:v>
                </c:pt>
                <c:pt idx="629">
                  <c:v>117.33791944573009</c:v>
                </c:pt>
                <c:pt idx="630">
                  <c:v>116.44841137215866</c:v>
                </c:pt>
                <c:pt idx="631">
                  <c:v>117.41933007787217</c:v>
                </c:pt>
                <c:pt idx="632">
                  <c:v>115.72211223254828</c:v>
                </c:pt>
                <c:pt idx="633">
                  <c:v>116.21057602540074</c:v>
                </c:pt>
                <c:pt idx="634">
                  <c:v>114.49513770526411</c:v>
                </c:pt>
                <c:pt idx="635">
                  <c:v>113.92758929833077</c:v>
                </c:pt>
                <c:pt idx="636">
                  <c:v>112.95376307004076</c:v>
                </c:pt>
                <c:pt idx="637">
                  <c:v>110.93807458517063</c:v>
                </c:pt>
                <c:pt idx="638">
                  <c:v>112.24025702976701</c:v>
                </c:pt>
                <c:pt idx="639">
                  <c:v>112.47809237652493</c:v>
                </c:pt>
                <c:pt idx="640">
                  <c:v>112.3187601393326</c:v>
                </c:pt>
                <c:pt idx="641">
                  <c:v>113.62443161102075</c:v>
                </c:pt>
                <c:pt idx="642">
                  <c:v>111.58780896359978</c:v>
                </c:pt>
                <c:pt idx="643">
                  <c:v>110.64790383203564</c:v>
                </c:pt>
                <c:pt idx="644">
                  <c:v>108.95010448219648</c:v>
                </c:pt>
                <c:pt idx="645">
                  <c:v>109.85066114155859</c:v>
                </c:pt>
                <c:pt idx="646">
                  <c:v>109.2208917514881</c:v>
                </c:pt>
                <c:pt idx="647">
                  <c:v>109.82914547449248</c:v>
                </c:pt>
                <c:pt idx="648">
                  <c:v>106.96252204889917</c:v>
                </c:pt>
                <c:pt idx="649">
                  <c:v>107.18969647954326</c:v>
                </c:pt>
                <c:pt idx="650">
                  <c:v>109.04954175431286</c:v>
                </c:pt>
                <c:pt idx="651">
                  <c:v>106.22013461769882</c:v>
                </c:pt>
                <c:pt idx="652">
                  <c:v>105.18098604885671</c:v>
                </c:pt>
                <c:pt idx="653">
                  <c:v>106.15500611198514</c:v>
                </c:pt>
                <c:pt idx="654">
                  <c:v>104.91795217310242</c:v>
                </c:pt>
                <c:pt idx="655">
                  <c:v>106.85552521808388</c:v>
                </c:pt>
                <c:pt idx="656">
                  <c:v>105.45603768459388</c:v>
                </c:pt>
                <c:pt idx="657">
                  <c:v>107.18291226019809</c:v>
                </c:pt>
                <c:pt idx="658">
                  <c:v>104.80184510488075</c:v>
                </c:pt>
                <c:pt idx="659">
                  <c:v>101.98813859017982</c:v>
                </c:pt>
                <c:pt idx="660">
                  <c:v>102.73963625878655</c:v>
                </c:pt>
                <c:pt idx="661">
                  <c:v>100.24963392426957</c:v>
                </c:pt>
                <c:pt idx="662">
                  <c:v>99.836959553244625</c:v>
                </c:pt>
                <c:pt idx="663">
                  <c:v>102.46632913659531</c:v>
                </c:pt>
                <c:pt idx="664">
                  <c:v>104.2127810308813</c:v>
                </c:pt>
                <c:pt idx="665">
                  <c:v>104.75493707397985</c:v>
                </c:pt>
                <c:pt idx="666">
                  <c:v>103.97591485831552</c:v>
                </c:pt>
                <c:pt idx="667">
                  <c:v>105.63785476304453</c:v>
                </c:pt>
                <c:pt idx="668">
                  <c:v>103.93928007385161</c:v>
                </c:pt>
                <c:pt idx="669">
                  <c:v>103.75126028057109</c:v>
                </c:pt>
                <c:pt idx="670">
                  <c:v>102.97669626619074</c:v>
                </c:pt>
                <c:pt idx="671">
                  <c:v>103.10520876407216</c:v>
                </c:pt>
                <c:pt idx="672">
                  <c:v>105.07205086965708</c:v>
                </c:pt>
                <c:pt idx="673">
                  <c:v>104.90147621183556</c:v>
                </c:pt>
                <c:pt idx="674">
                  <c:v>103.79215943148057</c:v>
                </c:pt>
                <c:pt idx="675">
                  <c:v>103.1243984130771</c:v>
                </c:pt>
                <c:pt idx="676">
                  <c:v>105.72663111904707</c:v>
                </c:pt>
                <c:pt idx="677">
                  <c:v>106.34031221752758</c:v>
                </c:pt>
                <c:pt idx="678">
                  <c:v>106.17283891712101</c:v>
                </c:pt>
                <c:pt idx="679">
                  <c:v>106.39904417357293</c:v>
                </c:pt>
                <c:pt idx="680">
                  <c:v>107.4190030934101</c:v>
                </c:pt>
                <c:pt idx="681">
                  <c:v>107.27711599167678</c:v>
                </c:pt>
                <c:pt idx="682">
                  <c:v>105.61343157340191</c:v>
                </c:pt>
                <c:pt idx="683">
                  <c:v>106.55973325463432</c:v>
                </c:pt>
                <c:pt idx="684">
                  <c:v>105.73244616420008</c:v>
                </c:pt>
                <c:pt idx="685">
                  <c:v>105.6436698081975</c:v>
                </c:pt>
                <c:pt idx="686">
                  <c:v>103.12711210081515</c:v>
                </c:pt>
                <c:pt idx="687">
                  <c:v>104.12361700520188</c:v>
                </c:pt>
                <c:pt idx="688">
                  <c:v>104.09299110072938</c:v>
                </c:pt>
                <c:pt idx="689">
                  <c:v>106.71693330860393</c:v>
                </c:pt>
                <c:pt idx="690">
                  <c:v>106.71693330860393</c:v>
                </c:pt>
                <c:pt idx="691">
                  <c:v>106.04025588763248</c:v>
                </c:pt>
                <c:pt idx="692">
                  <c:v>107.15480620862523</c:v>
                </c:pt>
                <c:pt idx="693">
                  <c:v>108.56980052918989</c:v>
                </c:pt>
                <c:pt idx="694">
                  <c:v>109.25713886627516</c:v>
                </c:pt>
                <c:pt idx="695">
                  <c:v>108.60217094720829</c:v>
                </c:pt>
                <c:pt idx="696">
                  <c:v>108.94874763832743</c:v>
                </c:pt>
                <c:pt idx="697">
                  <c:v>106.602958423605</c:v>
                </c:pt>
                <c:pt idx="698">
                  <c:v>103.93540337708293</c:v>
                </c:pt>
                <c:pt idx="699">
                  <c:v>101.58263610817689</c:v>
                </c:pt>
                <c:pt idx="700">
                  <c:v>105.56788038637002</c:v>
                </c:pt>
                <c:pt idx="701">
                  <c:v>104.97338893689441</c:v>
                </c:pt>
                <c:pt idx="702">
                  <c:v>104.01603866987128</c:v>
                </c:pt>
                <c:pt idx="703">
                  <c:v>103.08834513312846</c:v>
                </c:pt>
                <c:pt idx="704">
                  <c:v>104.99509843879898</c:v>
                </c:pt>
                <c:pt idx="705">
                  <c:v>100.87513894789456</c:v>
                </c:pt>
                <c:pt idx="706">
                  <c:v>97.413442568310344</c:v>
                </c:pt>
                <c:pt idx="707">
                  <c:v>95.218650692727621</c:v>
                </c:pt>
                <c:pt idx="708">
                  <c:v>94.591207320718325</c:v>
                </c:pt>
                <c:pt idx="709">
                  <c:v>102.95207924170968</c:v>
                </c:pt>
                <c:pt idx="710">
                  <c:v>101.49696110958928</c:v>
                </c:pt>
                <c:pt idx="711">
                  <c:v>99.555899037516028</c:v>
                </c:pt>
                <c:pt idx="712">
                  <c:v>98.76989876766811</c:v>
                </c:pt>
                <c:pt idx="713">
                  <c:v>100.73635320357617</c:v>
                </c:pt>
                <c:pt idx="714">
                  <c:v>98.632276032380318</c:v>
                </c:pt>
                <c:pt idx="715">
                  <c:v>93.404550439828341</c:v>
                </c:pt>
                <c:pt idx="716">
                  <c:v>95.026560367840005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F5-454C-8900-2B88F4E362C8}"/>
            </c:ext>
          </c:extLst>
        </c:ser>
        <c:ser>
          <c:idx val="10"/>
          <c:order val="10"/>
          <c:tx>
            <c:strRef>
              <c:f>'График 1.1.11'!$M$4</c:f>
              <c:strCache>
                <c:ptCount val="1"/>
                <c:pt idx="0">
                  <c:v>RTS Index</c:v>
                </c:pt>
              </c:strCache>
            </c:strRef>
          </c:tx>
          <c:spPr>
            <a:ln w="127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numRef>
              <c:f>'График 1.1.11'!$B$5:$B$721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'График 1.1.11'!$M$5:$M$721</c:f>
              <c:numCache>
                <c:formatCode>0.00</c:formatCode>
                <c:ptCount val="717"/>
                <c:pt idx="0">
                  <c:v>141.13200642871681</c:v>
                </c:pt>
                <c:pt idx="1">
                  <c:v>141.13200642871681</c:v>
                </c:pt>
                <c:pt idx="2">
                  <c:v>141.13200642871681</c:v>
                </c:pt>
                <c:pt idx="3">
                  <c:v>141.13200642871681</c:v>
                </c:pt>
                <c:pt idx="4">
                  <c:v>141.13200642871681</c:v>
                </c:pt>
                <c:pt idx="5">
                  <c:v>141.13200642871681</c:v>
                </c:pt>
                <c:pt idx="6">
                  <c:v>149.24935370678639</c:v>
                </c:pt>
                <c:pt idx="7">
                  <c:v>152.54945534964696</c:v>
                </c:pt>
                <c:pt idx="8">
                  <c:v>157.47202337771327</c:v>
                </c:pt>
                <c:pt idx="9">
                  <c:v>155.44582115322137</c:v>
                </c:pt>
                <c:pt idx="10">
                  <c:v>160.10257552312416</c:v>
                </c:pt>
                <c:pt idx="11">
                  <c:v>157.17862528332518</c:v>
                </c:pt>
                <c:pt idx="12">
                  <c:v>154.85024809837381</c:v>
                </c:pt>
                <c:pt idx="13">
                  <c:v>160.27560516853245</c:v>
                </c:pt>
                <c:pt idx="14">
                  <c:v>163.56692994532156</c:v>
                </c:pt>
                <c:pt idx="15">
                  <c:v>162.42092200399387</c:v>
                </c:pt>
                <c:pt idx="16">
                  <c:v>163.88289712389331</c:v>
                </c:pt>
                <c:pt idx="17">
                  <c:v>166.08965202185479</c:v>
                </c:pt>
                <c:pt idx="18">
                  <c:v>167.74095668129524</c:v>
                </c:pt>
                <c:pt idx="19">
                  <c:v>172.17954323742228</c:v>
                </c:pt>
                <c:pt idx="20">
                  <c:v>167.04507658563128</c:v>
                </c:pt>
                <c:pt idx="21">
                  <c:v>165.00006679098632</c:v>
                </c:pt>
                <c:pt idx="22">
                  <c:v>167.9603783330812</c:v>
                </c:pt>
                <c:pt idx="23">
                  <c:v>167.36856679226426</c:v>
                </c:pt>
                <c:pt idx="24">
                  <c:v>164.01831162899552</c:v>
                </c:pt>
                <c:pt idx="25">
                  <c:v>166.16738997848753</c:v>
                </c:pt>
                <c:pt idx="26">
                  <c:v>166.84070098996781</c:v>
                </c:pt>
                <c:pt idx="27">
                  <c:v>167.41119728461123</c:v>
                </c:pt>
                <c:pt idx="28">
                  <c:v>171.32066420043159</c:v>
                </c:pt>
                <c:pt idx="29">
                  <c:v>171.18148818129882</c:v>
                </c:pt>
                <c:pt idx="30">
                  <c:v>171.17898050527839</c:v>
                </c:pt>
                <c:pt idx="31">
                  <c:v>171.51375525400323</c:v>
                </c:pt>
                <c:pt idx="32">
                  <c:v>172.41526478334089</c:v>
                </c:pt>
                <c:pt idx="33">
                  <c:v>173.22900565196417</c:v>
                </c:pt>
                <c:pt idx="34">
                  <c:v>179.06562158947023</c:v>
                </c:pt>
                <c:pt idx="35">
                  <c:v>182.99514991345382</c:v>
                </c:pt>
                <c:pt idx="36">
                  <c:v>181.09809300401309</c:v>
                </c:pt>
                <c:pt idx="37">
                  <c:v>183.76500645171993</c:v>
                </c:pt>
                <c:pt idx="38">
                  <c:v>183.76500645171993</c:v>
                </c:pt>
                <c:pt idx="39">
                  <c:v>190.13951889560406</c:v>
                </c:pt>
                <c:pt idx="40">
                  <c:v>190.20597231014494</c:v>
                </c:pt>
                <c:pt idx="41">
                  <c:v>182.23783175528979</c:v>
                </c:pt>
                <c:pt idx="42">
                  <c:v>181.90932619661598</c:v>
                </c:pt>
                <c:pt idx="43">
                  <c:v>183.92173620299559</c:v>
                </c:pt>
                <c:pt idx="44">
                  <c:v>186.45950433565127</c:v>
                </c:pt>
                <c:pt idx="45">
                  <c:v>185.68087093131376</c:v>
                </c:pt>
                <c:pt idx="46">
                  <c:v>175.09597044915998</c:v>
                </c:pt>
                <c:pt idx="47">
                  <c:v>175.09597044915998</c:v>
                </c:pt>
                <c:pt idx="48">
                  <c:v>170.68246065323706</c:v>
                </c:pt>
                <c:pt idx="49">
                  <c:v>169.42611496701127</c:v>
                </c:pt>
                <c:pt idx="50">
                  <c:v>173.60390321701558</c:v>
                </c:pt>
                <c:pt idx="51">
                  <c:v>170.56334604226754</c:v>
                </c:pt>
                <c:pt idx="52">
                  <c:v>172.6948706596167</c:v>
                </c:pt>
                <c:pt idx="53">
                  <c:v>173.24279787007643</c:v>
                </c:pt>
                <c:pt idx="54">
                  <c:v>177.40804773997868</c:v>
                </c:pt>
                <c:pt idx="55">
                  <c:v>176.60559141344726</c:v>
                </c:pt>
                <c:pt idx="56">
                  <c:v>174.94049453589452</c:v>
                </c:pt>
                <c:pt idx="57">
                  <c:v>176.6419527157432</c:v>
                </c:pt>
                <c:pt idx="58">
                  <c:v>179.32140454355209</c:v>
                </c:pt>
                <c:pt idx="59">
                  <c:v>178.07634339941816</c:v>
                </c:pt>
                <c:pt idx="60">
                  <c:v>179.13458268003149</c:v>
                </c:pt>
                <c:pt idx="61">
                  <c:v>177.38046330375417</c:v>
                </c:pt>
                <c:pt idx="62">
                  <c:v>174.44773619788378</c:v>
                </c:pt>
                <c:pt idx="63">
                  <c:v>179.45180369661344</c:v>
                </c:pt>
                <c:pt idx="64">
                  <c:v>179.92450062646088</c:v>
                </c:pt>
                <c:pt idx="65">
                  <c:v>181.91684922467724</c:v>
                </c:pt>
                <c:pt idx="66">
                  <c:v>182.5174376315656</c:v>
                </c:pt>
                <c:pt idx="67">
                  <c:v>186.22252895172247</c:v>
                </c:pt>
                <c:pt idx="68">
                  <c:v>187.3033373165195</c:v>
                </c:pt>
                <c:pt idx="69">
                  <c:v>190.97833652443146</c:v>
                </c:pt>
                <c:pt idx="70">
                  <c:v>194.97933361499676</c:v>
                </c:pt>
                <c:pt idx="71">
                  <c:v>194.80505013157824</c:v>
                </c:pt>
                <c:pt idx="72">
                  <c:v>195.79558215964047</c:v>
                </c:pt>
                <c:pt idx="73">
                  <c:v>193.78567982928126</c:v>
                </c:pt>
                <c:pt idx="74">
                  <c:v>195.47710730504832</c:v>
                </c:pt>
                <c:pt idx="75">
                  <c:v>198.44870338923505</c:v>
                </c:pt>
                <c:pt idx="76">
                  <c:v>200.61533547086995</c:v>
                </c:pt>
                <c:pt idx="77">
                  <c:v>202.49985400020861</c:v>
                </c:pt>
                <c:pt idx="78">
                  <c:v>202.95123568388254</c:v>
                </c:pt>
                <c:pt idx="79">
                  <c:v>202.81080582673954</c:v>
                </c:pt>
                <c:pt idx="80">
                  <c:v>203.77500725658751</c:v>
                </c:pt>
                <c:pt idx="81">
                  <c:v>204.06338999893472</c:v>
                </c:pt>
                <c:pt idx="82">
                  <c:v>209.29565601552173</c:v>
                </c:pt>
                <c:pt idx="83">
                  <c:v>203.88409116347535</c:v>
                </c:pt>
                <c:pt idx="84">
                  <c:v>207.79606575531614</c:v>
                </c:pt>
                <c:pt idx="85">
                  <c:v>207.79606575531614</c:v>
                </c:pt>
                <c:pt idx="86">
                  <c:v>215.23383283185439</c:v>
                </c:pt>
                <c:pt idx="87">
                  <c:v>216.16543447343699</c:v>
                </c:pt>
                <c:pt idx="88">
                  <c:v>218.12518328338803</c:v>
                </c:pt>
                <c:pt idx="89">
                  <c:v>219.3614675614505</c:v>
                </c:pt>
                <c:pt idx="90">
                  <c:v>219.3614675614505</c:v>
                </c:pt>
                <c:pt idx="91">
                  <c:v>219.3614675614505</c:v>
                </c:pt>
                <c:pt idx="92">
                  <c:v>218.15778307165331</c:v>
                </c:pt>
                <c:pt idx="93">
                  <c:v>216.15791144537576</c:v>
                </c:pt>
                <c:pt idx="94">
                  <c:v>210.77894638159469</c:v>
                </c:pt>
                <c:pt idx="95">
                  <c:v>199.29253637010328</c:v>
                </c:pt>
                <c:pt idx="96">
                  <c:v>198.77720894790883</c:v>
                </c:pt>
                <c:pt idx="97">
                  <c:v>193.49980476295445</c:v>
                </c:pt>
                <c:pt idx="98">
                  <c:v>186.90210915325378</c:v>
                </c:pt>
                <c:pt idx="99">
                  <c:v>181.775165529524</c:v>
                </c:pt>
                <c:pt idx="100">
                  <c:v>165.31854164557848</c:v>
                </c:pt>
                <c:pt idx="101">
                  <c:v>176.47644609839611</c:v>
                </c:pt>
                <c:pt idx="102">
                  <c:v>171.58773169660535</c:v>
                </c:pt>
                <c:pt idx="103">
                  <c:v>178.6681549402351</c:v>
                </c:pt>
                <c:pt idx="104">
                  <c:v>187.46257474381557</c:v>
                </c:pt>
                <c:pt idx="105">
                  <c:v>187.08266182672335</c:v>
                </c:pt>
                <c:pt idx="106">
                  <c:v>185.19062026932346</c:v>
                </c:pt>
                <c:pt idx="107">
                  <c:v>183.21331772722957</c:v>
                </c:pt>
                <c:pt idx="108">
                  <c:v>183.0590956519743</c:v>
                </c:pt>
                <c:pt idx="109">
                  <c:v>192.51178041091265</c:v>
                </c:pt>
                <c:pt idx="110">
                  <c:v>193.46093578463811</c:v>
                </c:pt>
                <c:pt idx="111">
                  <c:v>184.30791831013886</c:v>
                </c:pt>
                <c:pt idx="112">
                  <c:v>179.47437278079715</c:v>
                </c:pt>
                <c:pt idx="113">
                  <c:v>170.66239924507377</c:v>
                </c:pt>
                <c:pt idx="114">
                  <c:v>170.83668272849232</c:v>
                </c:pt>
                <c:pt idx="115">
                  <c:v>170.83668272849232</c:v>
                </c:pt>
                <c:pt idx="116">
                  <c:v>154.8264251761799</c:v>
                </c:pt>
                <c:pt idx="117">
                  <c:v>159.78786218256258</c:v>
                </c:pt>
                <c:pt idx="118">
                  <c:v>168.5496821978777</c:v>
                </c:pt>
                <c:pt idx="119">
                  <c:v>166.74415546318198</c:v>
                </c:pt>
                <c:pt idx="120">
                  <c:v>168.95091036114346</c:v>
                </c:pt>
                <c:pt idx="121">
                  <c:v>170.64735318895131</c:v>
                </c:pt>
                <c:pt idx="122">
                  <c:v>170.72007579354323</c:v>
                </c:pt>
                <c:pt idx="123">
                  <c:v>169.78471263793</c:v>
                </c:pt>
                <c:pt idx="124">
                  <c:v>168.62867399252067</c:v>
                </c:pt>
                <c:pt idx="125">
                  <c:v>169.09510173231706</c:v>
                </c:pt>
                <c:pt idx="126">
                  <c:v>175.15364699762944</c:v>
                </c:pt>
                <c:pt idx="127">
                  <c:v>177.29394848104999</c:v>
                </c:pt>
                <c:pt idx="128">
                  <c:v>181.54571317365642</c:v>
                </c:pt>
                <c:pt idx="129">
                  <c:v>187.40239051932573</c:v>
                </c:pt>
                <c:pt idx="130">
                  <c:v>189.58532249509327</c:v>
                </c:pt>
                <c:pt idx="131">
                  <c:v>193.03086934713764</c:v>
                </c:pt>
                <c:pt idx="132">
                  <c:v>188.23619279611231</c:v>
                </c:pt>
                <c:pt idx="133">
                  <c:v>192.57196463540248</c:v>
                </c:pt>
                <c:pt idx="134">
                  <c:v>194.30226108948588</c:v>
                </c:pt>
                <c:pt idx="135">
                  <c:v>195.05832540963974</c:v>
                </c:pt>
                <c:pt idx="136">
                  <c:v>194.57434393770046</c:v>
                </c:pt>
                <c:pt idx="137">
                  <c:v>194.64581270428218</c:v>
                </c:pt>
                <c:pt idx="138">
                  <c:v>186.50965785605948</c:v>
                </c:pt>
                <c:pt idx="139">
                  <c:v>186.14228331906929</c:v>
                </c:pt>
                <c:pt idx="140">
                  <c:v>183.00392677952527</c:v>
                </c:pt>
                <c:pt idx="141">
                  <c:v>182.51116844151454</c:v>
                </c:pt>
                <c:pt idx="142">
                  <c:v>185.80500089432408</c:v>
                </c:pt>
                <c:pt idx="143">
                  <c:v>188.53209856652077</c:v>
                </c:pt>
                <c:pt idx="144">
                  <c:v>186.83314806269246</c:v>
                </c:pt>
                <c:pt idx="145">
                  <c:v>188.03557871447944</c:v>
                </c:pt>
                <c:pt idx="146">
                  <c:v>188.87565018131704</c:v>
                </c:pt>
                <c:pt idx="147">
                  <c:v>189.50507686244015</c:v>
                </c:pt>
                <c:pt idx="148">
                  <c:v>195.62004483821173</c:v>
                </c:pt>
                <c:pt idx="149">
                  <c:v>195.04453319152745</c:v>
                </c:pt>
                <c:pt idx="150">
                  <c:v>194.48155992494526</c:v>
                </c:pt>
                <c:pt idx="151">
                  <c:v>193.70292652060775</c:v>
                </c:pt>
                <c:pt idx="152">
                  <c:v>196.84002922214157</c:v>
                </c:pt>
                <c:pt idx="153">
                  <c:v>200.12257713285925</c:v>
                </c:pt>
                <c:pt idx="154">
                  <c:v>204.27905013669005</c:v>
                </c:pt>
                <c:pt idx="155">
                  <c:v>203.57188549893422</c:v>
                </c:pt>
                <c:pt idx="156">
                  <c:v>203.11924997725006</c:v>
                </c:pt>
                <c:pt idx="157">
                  <c:v>205.99430053465099</c:v>
                </c:pt>
                <c:pt idx="158">
                  <c:v>204.51978703464948</c:v>
                </c:pt>
                <c:pt idx="159">
                  <c:v>207.78603505123448</c:v>
                </c:pt>
                <c:pt idx="160">
                  <c:v>207.08639344153985</c:v>
                </c:pt>
                <c:pt idx="161">
                  <c:v>206.15103028592668</c:v>
                </c:pt>
                <c:pt idx="162">
                  <c:v>207.49765230888727</c:v>
                </c:pt>
                <c:pt idx="163">
                  <c:v>206.57482753337609</c:v>
                </c:pt>
                <c:pt idx="164">
                  <c:v>200.01474706398156</c:v>
                </c:pt>
                <c:pt idx="165">
                  <c:v>202.94496649383152</c:v>
                </c:pt>
                <c:pt idx="166">
                  <c:v>205.76860969281401</c:v>
                </c:pt>
                <c:pt idx="167">
                  <c:v>206.59614277954955</c:v>
                </c:pt>
                <c:pt idx="168">
                  <c:v>205.36362001551768</c:v>
                </c:pt>
                <c:pt idx="169">
                  <c:v>206.02815416092656</c:v>
                </c:pt>
                <c:pt idx="170">
                  <c:v>206.02690032291636</c:v>
                </c:pt>
                <c:pt idx="171">
                  <c:v>206.12219201169196</c:v>
                </c:pt>
                <c:pt idx="172">
                  <c:v>207.06507819536637</c:v>
                </c:pt>
                <c:pt idx="173">
                  <c:v>203.96057528209786</c:v>
                </c:pt>
                <c:pt idx="174">
                  <c:v>203.12175765327049</c:v>
                </c:pt>
                <c:pt idx="175">
                  <c:v>204.89092308567027</c:v>
                </c:pt>
                <c:pt idx="176">
                  <c:v>207.51520604103013</c:v>
                </c:pt>
                <c:pt idx="177">
                  <c:v>204.40944928975142</c:v>
                </c:pt>
                <c:pt idx="178">
                  <c:v>199.18721397724602</c:v>
                </c:pt>
                <c:pt idx="179">
                  <c:v>199.50067347979737</c:v>
                </c:pt>
                <c:pt idx="180">
                  <c:v>192.42401175019825</c:v>
                </c:pt>
                <c:pt idx="181">
                  <c:v>193.42958983438297</c:v>
                </c:pt>
                <c:pt idx="182">
                  <c:v>195.13731720428268</c:v>
                </c:pt>
                <c:pt idx="183">
                  <c:v>196.39993208055949</c:v>
                </c:pt>
                <c:pt idx="184">
                  <c:v>194.43015256652686</c:v>
                </c:pt>
                <c:pt idx="185">
                  <c:v>196.4952237693351</c:v>
                </c:pt>
                <c:pt idx="186">
                  <c:v>197.83683044025483</c:v>
                </c:pt>
                <c:pt idx="187">
                  <c:v>194.88529576423136</c:v>
                </c:pt>
                <c:pt idx="188">
                  <c:v>192.43278861626968</c:v>
                </c:pt>
                <c:pt idx="189">
                  <c:v>188.69008215580664</c:v>
                </c:pt>
                <c:pt idx="190">
                  <c:v>182.1249863343713</c:v>
                </c:pt>
                <c:pt idx="191">
                  <c:v>186.08586060861009</c:v>
                </c:pt>
                <c:pt idx="192">
                  <c:v>190.46551677825744</c:v>
                </c:pt>
                <c:pt idx="193">
                  <c:v>195.45453822086463</c:v>
                </c:pt>
                <c:pt idx="194">
                  <c:v>194.34363774382265</c:v>
                </c:pt>
                <c:pt idx="195">
                  <c:v>195.25141646321137</c:v>
                </c:pt>
                <c:pt idx="196">
                  <c:v>190.92818300402323</c:v>
                </c:pt>
                <c:pt idx="197">
                  <c:v>190.70374600019647</c:v>
                </c:pt>
                <c:pt idx="198">
                  <c:v>196.35103239816146</c:v>
                </c:pt>
                <c:pt idx="199">
                  <c:v>194.97055674892536</c:v>
                </c:pt>
                <c:pt idx="200">
                  <c:v>199.05806866219487</c:v>
                </c:pt>
                <c:pt idx="201">
                  <c:v>198.63928676678628</c:v>
                </c:pt>
                <c:pt idx="202">
                  <c:v>198.80228570811295</c:v>
                </c:pt>
                <c:pt idx="203">
                  <c:v>198.31078120811247</c:v>
                </c:pt>
                <c:pt idx="204">
                  <c:v>201.92308851551414</c:v>
                </c:pt>
                <c:pt idx="205">
                  <c:v>202.1199410831164</c:v>
                </c:pt>
                <c:pt idx="206">
                  <c:v>201.80146622852422</c:v>
                </c:pt>
                <c:pt idx="207">
                  <c:v>203.92421397980192</c:v>
                </c:pt>
                <c:pt idx="208">
                  <c:v>205.46643473235454</c:v>
                </c:pt>
                <c:pt idx="209">
                  <c:v>204.43452604995551</c:v>
                </c:pt>
                <c:pt idx="210">
                  <c:v>202.90358983949477</c:v>
                </c:pt>
                <c:pt idx="211">
                  <c:v>201.7224744338813</c:v>
                </c:pt>
                <c:pt idx="212">
                  <c:v>204.43327221194528</c:v>
                </c:pt>
                <c:pt idx="213">
                  <c:v>205.1316599836297</c:v>
                </c:pt>
                <c:pt idx="214">
                  <c:v>204.02953637265918</c:v>
                </c:pt>
                <c:pt idx="215">
                  <c:v>199.40162027699114</c:v>
                </c:pt>
                <c:pt idx="216">
                  <c:v>202.31553981270844</c:v>
                </c:pt>
                <c:pt idx="217">
                  <c:v>206.23879894664103</c:v>
                </c:pt>
                <c:pt idx="218">
                  <c:v>204.29284235480227</c:v>
                </c:pt>
                <c:pt idx="219">
                  <c:v>205.81500169919161</c:v>
                </c:pt>
                <c:pt idx="220">
                  <c:v>205.81500169919161</c:v>
                </c:pt>
                <c:pt idx="221">
                  <c:v>210.02162822343067</c:v>
                </c:pt>
                <c:pt idx="222">
                  <c:v>208.5370840193475</c:v>
                </c:pt>
                <c:pt idx="223">
                  <c:v>212.32618248618815</c:v>
                </c:pt>
                <c:pt idx="224">
                  <c:v>213.99629471578169</c:v>
                </c:pt>
                <c:pt idx="225">
                  <c:v>213.71292732547528</c:v>
                </c:pt>
                <c:pt idx="226">
                  <c:v>213.10983124256651</c:v>
                </c:pt>
                <c:pt idx="227">
                  <c:v>213.8847031328734</c:v>
                </c:pt>
                <c:pt idx="228">
                  <c:v>214.84012769664992</c:v>
                </c:pt>
                <c:pt idx="229">
                  <c:v>211.76947840965695</c:v>
                </c:pt>
                <c:pt idx="230">
                  <c:v>210.2686343114411</c:v>
                </c:pt>
                <c:pt idx="231">
                  <c:v>213.06594691220928</c:v>
                </c:pt>
                <c:pt idx="232">
                  <c:v>213.54491303210779</c:v>
                </c:pt>
                <c:pt idx="233">
                  <c:v>214.77618195812943</c:v>
                </c:pt>
                <c:pt idx="234">
                  <c:v>216.00243553211027</c:v>
                </c:pt>
                <c:pt idx="235">
                  <c:v>216.57920101680475</c:v>
                </c:pt>
                <c:pt idx="236">
                  <c:v>216.78608428848864</c:v>
                </c:pt>
                <c:pt idx="237">
                  <c:v>221.32748556145253</c:v>
                </c:pt>
                <c:pt idx="238">
                  <c:v>222.7668915971683</c:v>
                </c:pt>
                <c:pt idx="239">
                  <c:v>223.24711155507691</c:v>
                </c:pt>
                <c:pt idx="240">
                  <c:v>224.60752579614973</c:v>
                </c:pt>
                <c:pt idx="241">
                  <c:v>228.36527831273528</c:v>
                </c:pt>
                <c:pt idx="242">
                  <c:v>230.31374258059438</c:v>
                </c:pt>
                <c:pt idx="243">
                  <c:v>231.8045559747286</c:v>
                </c:pt>
                <c:pt idx="244">
                  <c:v>232.04654671069824</c:v>
                </c:pt>
                <c:pt idx="245">
                  <c:v>230.53191039437016</c:v>
                </c:pt>
                <c:pt idx="246">
                  <c:v>230.94943845176857</c:v>
                </c:pt>
                <c:pt idx="247">
                  <c:v>229.40345618518529</c:v>
                </c:pt>
                <c:pt idx="248">
                  <c:v>230.72249377192139</c:v>
                </c:pt>
                <c:pt idx="249">
                  <c:v>232.36627540330065</c:v>
                </c:pt>
                <c:pt idx="250">
                  <c:v>233.45335295814866</c:v>
                </c:pt>
                <c:pt idx="251">
                  <c:v>230.43912638161493</c:v>
                </c:pt>
                <c:pt idx="252">
                  <c:v>234.00754935865945</c:v>
                </c:pt>
                <c:pt idx="253">
                  <c:v>233.77308165075107</c:v>
                </c:pt>
                <c:pt idx="254">
                  <c:v>233.51479102064877</c:v>
                </c:pt>
                <c:pt idx="255">
                  <c:v>232.2057841379943</c:v>
                </c:pt>
                <c:pt idx="256">
                  <c:v>232.25969917243319</c:v>
                </c:pt>
                <c:pt idx="257">
                  <c:v>234.61566079360904</c:v>
                </c:pt>
                <c:pt idx="258">
                  <c:v>239.51816741351206</c:v>
                </c:pt>
                <c:pt idx="259">
                  <c:v>240.97763485739114</c:v>
                </c:pt>
                <c:pt idx="260">
                  <c:v>240.97763485739114</c:v>
                </c:pt>
                <c:pt idx="261">
                  <c:v>240.97763485739114</c:v>
                </c:pt>
                <c:pt idx="262">
                  <c:v>240.97763485739114</c:v>
                </c:pt>
                <c:pt idx="263">
                  <c:v>240.97763485739114</c:v>
                </c:pt>
                <c:pt idx="264">
                  <c:v>240.97763485739114</c:v>
                </c:pt>
                <c:pt idx="265">
                  <c:v>240.97763485739114</c:v>
                </c:pt>
                <c:pt idx="266">
                  <c:v>225.51906602956907</c:v>
                </c:pt>
                <c:pt idx="267">
                  <c:v>222.01333495303484</c:v>
                </c:pt>
                <c:pt idx="268">
                  <c:v>225.76732595558974</c:v>
                </c:pt>
                <c:pt idx="269">
                  <c:v>225.38866687650773</c:v>
                </c:pt>
                <c:pt idx="270">
                  <c:v>231.98636248620841</c:v>
                </c:pt>
                <c:pt idx="271">
                  <c:v>232.16440748365756</c:v>
                </c:pt>
                <c:pt idx="272">
                  <c:v>227.02367164181553</c:v>
                </c:pt>
                <c:pt idx="273">
                  <c:v>226.60363590839671</c:v>
                </c:pt>
                <c:pt idx="274">
                  <c:v>227.31205438416276</c:v>
                </c:pt>
                <c:pt idx="275">
                  <c:v>230.95319996579917</c:v>
                </c:pt>
                <c:pt idx="276">
                  <c:v>232.76248821452552</c:v>
                </c:pt>
                <c:pt idx="277">
                  <c:v>233.39693024768943</c:v>
                </c:pt>
                <c:pt idx="278">
                  <c:v>235.77796862906945</c:v>
                </c:pt>
                <c:pt idx="279">
                  <c:v>233.62512876554683</c:v>
                </c:pt>
                <c:pt idx="280">
                  <c:v>230.30120420049238</c:v>
                </c:pt>
                <c:pt idx="281">
                  <c:v>228.7965985882459</c:v>
                </c:pt>
                <c:pt idx="282">
                  <c:v>231.07356841477889</c:v>
                </c:pt>
                <c:pt idx="283">
                  <c:v>237.50826508315285</c:v>
                </c:pt>
                <c:pt idx="284">
                  <c:v>237.80542469157152</c:v>
                </c:pt>
                <c:pt idx="285">
                  <c:v>238.91130981657267</c:v>
                </c:pt>
                <c:pt idx="286">
                  <c:v>241.14690298876886</c:v>
                </c:pt>
                <c:pt idx="287">
                  <c:v>240.46356127320689</c:v>
                </c:pt>
                <c:pt idx="288">
                  <c:v>235.64255412396724</c:v>
                </c:pt>
                <c:pt idx="289">
                  <c:v>236.46507185866196</c:v>
                </c:pt>
                <c:pt idx="290">
                  <c:v>230.53316423238033</c:v>
                </c:pt>
                <c:pt idx="291">
                  <c:v>234.08904882932279</c:v>
                </c:pt>
                <c:pt idx="292">
                  <c:v>236.97036857677475</c:v>
                </c:pt>
                <c:pt idx="293">
                  <c:v>237.59227222983662</c:v>
                </c:pt>
                <c:pt idx="294">
                  <c:v>237.86184740203078</c:v>
                </c:pt>
                <c:pt idx="295">
                  <c:v>238.83607953596032</c:v>
                </c:pt>
                <c:pt idx="296">
                  <c:v>237.43178096453033</c:v>
                </c:pt>
                <c:pt idx="297">
                  <c:v>238.91381749259307</c:v>
                </c:pt>
                <c:pt idx="298">
                  <c:v>242.52487096198453</c:v>
                </c:pt>
                <c:pt idx="299">
                  <c:v>242.52487096198453</c:v>
                </c:pt>
                <c:pt idx="300">
                  <c:v>247.10263353724437</c:v>
                </c:pt>
                <c:pt idx="301">
                  <c:v>238.99155544922581</c:v>
                </c:pt>
                <c:pt idx="302">
                  <c:v>232.98065602830124</c:v>
                </c:pt>
                <c:pt idx="303">
                  <c:v>225.32722881400761</c:v>
                </c:pt>
                <c:pt idx="304">
                  <c:v>225.17551441477281</c:v>
                </c:pt>
                <c:pt idx="305">
                  <c:v>217.88068487139793</c:v>
                </c:pt>
                <c:pt idx="306">
                  <c:v>221.13439450788087</c:v>
                </c:pt>
                <c:pt idx="307">
                  <c:v>221.56571478339151</c:v>
                </c:pt>
                <c:pt idx="308">
                  <c:v>221.56571478339151</c:v>
                </c:pt>
                <c:pt idx="309">
                  <c:v>226.77541171579486</c:v>
                </c:pt>
                <c:pt idx="310">
                  <c:v>227.18416290712179</c:v>
                </c:pt>
                <c:pt idx="311">
                  <c:v>227.84117402446941</c:v>
                </c:pt>
                <c:pt idx="312">
                  <c:v>223.07032039563794</c:v>
                </c:pt>
                <c:pt idx="313">
                  <c:v>226.83935745431535</c:v>
                </c:pt>
                <c:pt idx="314">
                  <c:v>228.36653215074546</c:v>
                </c:pt>
                <c:pt idx="315">
                  <c:v>231.50614252829973</c:v>
                </c:pt>
                <c:pt idx="316">
                  <c:v>229.60532410482836</c:v>
                </c:pt>
                <c:pt idx="317">
                  <c:v>231.61648027319779</c:v>
                </c:pt>
                <c:pt idx="318">
                  <c:v>236.92773808442774</c:v>
                </c:pt>
                <c:pt idx="319">
                  <c:v>240.04352553978813</c:v>
                </c:pt>
                <c:pt idx="320">
                  <c:v>241.33748636632006</c:v>
                </c:pt>
                <c:pt idx="321">
                  <c:v>239.61596677830806</c:v>
                </c:pt>
                <c:pt idx="322">
                  <c:v>241.44406259718752</c:v>
                </c:pt>
                <c:pt idx="323">
                  <c:v>243.3035043663221</c:v>
                </c:pt>
                <c:pt idx="324">
                  <c:v>242.70793131147451</c:v>
                </c:pt>
                <c:pt idx="325">
                  <c:v>241.70611474132042</c:v>
                </c:pt>
                <c:pt idx="326">
                  <c:v>240.83720500024813</c:v>
                </c:pt>
                <c:pt idx="327">
                  <c:v>241.98321294157586</c:v>
                </c:pt>
                <c:pt idx="328">
                  <c:v>243.58937943264891</c:v>
                </c:pt>
                <c:pt idx="329">
                  <c:v>244.05580717244533</c:v>
                </c:pt>
                <c:pt idx="330">
                  <c:v>246.26256207040677</c:v>
                </c:pt>
                <c:pt idx="331">
                  <c:v>247.92515127193911</c:v>
                </c:pt>
                <c:pt idx="332">
                  <c:v>248.81663009719512</c:v>
                </c:pt>
                <c:pt idx="333">
                  <c:v>246.63244428341736</c:v>
                </c:pt>
                <c:pt idx="334">
                  <c:v>250.96696228469733</c:v>
                </c:pt>
                <c:pt idx="335">
                  <c:v>251.82333364566762</c:v>
                </c:pt>
                <c:pt idx="336">
                  <c:v>249.585232797451</c:v>
                </c:pt>
                <c:pt idx="337">
                  <c:v>246.39045354744772</c:v>
                </c:pt>
                <c:pt idx="338">
                  <c:v>241.53684660994276</c:v>
                </c:pt>
                <c:pt idx="339">
                  <c:v>247.21422512015266</c:v>
                </c:pt>
                <c:pt idx="340">
                  <c:v>247.46624656020396</c:v>
                </c:pt>
                <c:pt idx="341">
                  <c:v>246.57852924897853</c:v>
                </c:pt>
                <c:pt idx="342">
                  <c:v>247.44242363801004</c:v>
                </c:pt>
                <c:pt idx="343">
                  <c:v>245.80240352066141</c:v>
                </c:pt>
                <c:pt idx="344">
                  <c:v>240.14383258060454</c:v>
                </c:pt>
                <c:pt idx="345">
                  <c:v>242.68160071326022</c:v>
                </c:pt>
                <c:pt idx="346">
                  <c:v>242.68160071326022</c:v>
                </c:pt>
                <c:pt idx="347">
                  <c:v>239.69495857295104</c:v>
                </c:pt>
                <c:pt idx="348">
                  <c:v>241.1368722846872</c:v>
                </c:pt>
                <c:pt idx="349">
                  <c:v>241.99700515968806</c:v>
                </c:pt>
                <c:pt idx="350">
                  <c:v>241.68730717116733</c:v>
                </c:pt>
                <c:pt idx="351">
                  <c:v>239.93068011886965</c:v>
                </c:pt>
                <c:pt idx="352">
                  <c:v>239.93068011886965</c:v>
                </c:pt>
                <c:pt idx="353">
                  <c:v>237.24495910100973</c:v>
                </c:pt>
                <c:pt idx="354">
                  <c:v>231.38828175534042</c:v>
                </c:pt>
                <c:pt idx="355">
                  <c:v>232.11300012523913</c:v>
                </c:pt>
                <c:pt idx="356">
                  <c:v>228.99972034589919</c:v>
                </c:pt>
                <c:pt idx="357">
                  <c:v>232.783803460699</c:v>
                </c:pt>
                <c:pt idx="358">
                  <c:v>231.11243739309523</c:v>
                </c:pt>
                <c:pt idx="359">
                  <c:v>233.17625475789328</c:v>
                </c:pt>
                <c:pt idx="360">
                  <c:v>234.05644904105745</c:v>
                </c:pt>
                <c:pt idx="361">
                  <c:v>233.31793845304648</c:v>
                </c:pt>
                <c:pt idx="362">
                  <c:v>227.65184448492843</c:v>
                </c:pt>
                <c:pt idx="363">
                  <c:v>224.50345724130273</c:v>
                </c:pt>
                <c:pt idx="364">
                  <c:v>225.03383071961957</c:v>
                </c:pt>
                <c:pt idx="365">
                  <c:v>221.9819890027797</c:v>
                </c:pt>
                <c:pt idx="366">
                  <c:v>217.86187730124485</c:v>
                </c:pt>
                <c:pt idx="367">
                  <c:v>216.24818778211056</c:v>
                </c:pt>
                <c:pt idx="368">
                  <c:v>223.22454247089323</c:v>
                </c:pt>
                <c:pt idx="369">
                  <c:v>229.38966396707309</c:v>
                </c:pt>
                <c:pt idx="370">
                  <c:v>229.07495062651151</c:v>
                </c:pt>
                <c:pt idx="371">
                  <c:v>229.91126057931851</c:v>
                </c:pt>
                <c:pt idx="372">
                  <c:v>228.65366105508252</c:v>
                </c:pt>
                <c:pt idx="373">
                  <c:v>226.1409696826309</c:v>
                </c:pt>
                <c:pt idx="374">
                  <c:v>224.44828836885367</c:v>
                </c:pt>
                <c:pt idx="375">
                  <c:v>224.44828836885367</c:v>
                </c:pt>
                <c:pt idx="376">
                  <c:v>224.44828836885367</c:v>
                </c:pt>
                <c:pt idx="377">
                  <c:v>226.52840562778439</c:v>
                </c:pt>
                <c:pt idx="378">
                  <c:v>234.48150012651706</c:v>
                </c:pt>
                <c:pt idx="379">
                  <c:v>236.13155094794735</c:v>
                </c:pt>
                <c:pt idx="380">
                  <c:v>237.81169388162255</c:v>
                </c:pt>
                <c:pt idx="381">
                  <c:v>236.57917111759065</c:v>
                </c:pt>
                <c:pt idx="382">
                  <c:v>240.16514782677802</c:v>
                </c:pt>
                <c:pt idx="383">
                  <c:v>237.3791197681017</c:v>
                </c:pt>
                <c:pt idx="384">
                  <c:v>237.74022511504086</c:v>
                </c:pt>
                <c:pt idx="385">
                  <c:v>235.13474972983408</c:v>
                </c:pt>
                <c:pt idx="386">
                  <c:v>237.89068567626549</c:v>
                </c:pt>
                <c:pt idx="387">
                  <c:v>235.12095751172183</c:v>
                </c:pt>
                <c:pt idx="388">
                  <c:v>237.49698054106102</c:v>
                </c:pt>
                <c:pt idx="389">
                  <c:v>237.94083919667369</c:v>
                </c:pt>
                <c:pt idx="390">
                  <c:v>239.70248160101227</c:v>
                </c:pt>
                <c:pt idx="391">
                  <c:v>243.22451257167913</c:v>
                </c:pt>
                <c:pt idx="392">
                  <c:v>243.6570866852</c:v>
                </c:pt>
                <c:pt idx="393">
                  <c:v>247.39728546964264</c:v>
                </c:pt>
                <c:pt idx="394">
                  <c:v>247.59037652321427</c:v>
                </c:pt>
                <c:pt idx="395">
                  <c:v>250.75130214694198</c:v>
                </c:pt>
                <c:pt idx="396">
                  <c:v>247.99035084846977</c:v>
                </c:pt>
                <c:pt idx="397">
                  <c:v>250.21340564056388</c:v>
                </c:pt>
                <c:pt idx="398">
                  <c:v>256.93397737526465</c:v>
                </c:pt>
                <c:pt idx="399">
                  <c:v>258.46616742373567</c:v>
                </c:pt>
                <c:pt idx="400">
                  <c:v>259.13571692118529</c:v>
                </c:pt>
                <c:pt idx="401">
                  <c:v>257.69004169541859</c:v>
                </c:pt>
                <c:pt idx="402">
                  <c:v>255.35539532041614</c:v>
                </c:pt>
                <c:pt idx="403">
                  <c:v>259.67988261761445</c:v>
                </c:pt>
                <c:pt idx="404">
                  <c:v>259.53569124644082</c:v>
                </c:pt>
                <c:pt idx="405">
                  <c:v>262.21012772220894</c:v>
                </c:pt>
                <c:pt idx="406">
                  <c:v>257.05559966225462</c:v>
                </c:pt>
                <c:pt idx="407">
                  <c:v>256.76345540587675</c:v>
                </c:pt>
                <c:pt idx="408">
                  <c:v>250.38016609592125</c:v>
                </c:pt>
                <c:pt idx="409">
                  <c:v>246.63745963545819</c:v>
                </c:pt>
                <c:pt idx="410">
                  <c:v>245.88264915331456</c:v>
                </c:pt>
                <c:pt idx="411">
                  <c:v>250.01028388291061</c:v>
                </c:pt>
                <c:pt idx="412">
                  <c:v>244.03950727831264</c:v>
                </c:pt>
                <c:pt idx="413">
                  <c:v>245.32719891479354</c:v>
                </c:pt>
                <c:pt idx="414">
                  <c:v>247.10012586122394</c:v>
                </c:pt>
                <c:pt idx="415">
                  <c:v>243.83763935866955</c:v>
                </c:pt>
                <c:pt idx="416">
                  <c:v>244.72410283188478</c:v>
                </c:pt>
                <c:pt idx="417">
                  <c:v>249.16895857806281</c:v>
                </c:pt>
                <c:pt idx="418">
                  <c:v>243.1191901788219</c:v>
                </c:pt>
                <c:pt idx="419">
                  <c:v>237.87814729616343</c:v>
                </c:pt>
                <c:pt idx="420">
                  <c:v>241.69357636121842</c:v>
                </c:pt>
                <c:pt idx="421">
                  <c:v>241.46287016734061</c:v>
                </c:pt>
                <c:pt idx="422">
                  <c:v>236.57791727958048</c:v>
                </c:pt>
                <c:pt idx="423">
                  <c:v>228.23613299768414</c:v>
                </c:pt>
                <c:pt idx="424">
                  <c:v>233.30163855891382</c:v>
                </c:pt>
                <c:pt idx="425">
                  <c:v>232.22960706018821</c:v>
                </c:pt>
                <c:pt idx="426">
                  <c:v>228.28001732804131</c:v>
                </c:pt>
                <c:pt idx="427">
                  <c:v>232.43272881784151</c:v>
                </c:pt>
                <c:pt idx="428">
                  <c:v>233.78938154488372</c:v>
                </c:pt>
                <c:pt idx="429">
                  <c:v>233.80818911503681</c:v>
                </c:pt>
                <c:pt idx="430">
                  <c:v>237.69132543264283</c:v>
                </c:pt>
                <c:pt idx="431">
                  <c:v>235.35793289565063</c:v>
                </c:pt>
                <c:pt idx="432">
                  <c:v>234.66079896197644</c:v>
                </c:pt>
                <c:pt idx="433">
                  <c:v>235.77546095304905</c:v>
                </c:pt>
                <c:pt idx="434">
                  <c:v>240.72310574131944</c:v>
                </c:pt>
                <c:pt idx="435">
                  <c:v>241.55189266606519</c:v>
                </c:pt>
                <c:pt idx="436">
                  <c:v>238.82604883187869</c:v>
                </c:pt>
                <c:pt idx="437">
                  <c:v>238.89375608442981</c:v>
                </c:pt>
                <c:pt idx="438">
                  <c:v>240.84723570432976</c:v>
                </c:pt>
                <c:pt idx="439">
                  <c:v>238.00227725917375</c:v>
                </c:pt>
                <c:pt idx="440">
                  <c:v>238.01105412524518</c:v>
                </c:pt>
                <c:pt idx="441">
                  <c:v>239.73006603723678</c:v>
                </c:pt>
                <c:pt idx="442">
                  <c:v>238.22295274896993</c:v>
                </c:pt>
                <c:pt idx="443">
                  <c:v>242.32676455637213</c:v>
                </c:pt>
                <c:pt idx="444">
                  <c:v>243.65207133315917</c:v>
                </c:pt>
                <c:pt idx="445">
                  <c:v>240.21028599514543</c:v>
                </c:pt>
                <c:pt idx="446">
                  <c:v>243.05900595433206</c:v>
                </c:pt>
                <c:pt idx="447">
                  <c:v>252.6934972247501</c:v>
                </c:pt>
                <c:pt idx="448">
                  <c:v>252.67218197857665</c:v>
                </c:pt>
                <c:pt idx="449">
                  <c:v>254.06394216990461</c:v>
                </c:pt>
                <c:pt idx="450">
                  <c:v>256.05879844414136</c:v>
                </c:pt>
                <c:pt idx="451">
                  <c:v>251.89229473622891</c:v>
                </c:pt>
                <c:pt idx="452">
                  <c:v>256.96783100154022</c:v>
                </c:pt>
                <c:pt idx="453">
                  <c:v>258.81222671455231</c:v>
                </c:pt>
                <c:pt idx="454">
                  <c:v>259.77015895434931</c:v>
                </c:pt>
                <c:pt idx="455">
                  <c:v>256.67192523113175</c:v>
                </c:pt>
                <c:pt idx="456">
                  <c:v>264.38052131787447</c:v>
                </c:pt>
                <c:pt idx="457">
                  <c:v>262.42578785996426</c:v>
                </c:pt>
                <c:pt idx="458">
                  <c:v>262.06217483700465</c:v>
                </c:pt>
                <c:pt idx="459">
                  <c:v>265.24065419287524</c:v>
                </c:pt>
                <c:pt idx="460">
                  <c:v>267.09257293394859</c:v>
                </c:pt>
                <c:pt idx="461">
                  <c:v>268.54577118777667</c:v>
                </c:pt>
                <c:pt idx="462">
                  <c:v>268.7840004097157</c:v>
                </c:pt>
                <c:pt idx="463">
                  <c:v>272.47279183573994</c:v>
                </c:pt>
                <c:pt idx="464">
                  <c:v>271.21895382553453</c:v>
                </c:pt>
                <c:pt idx="465">
                  <c:v>272.9479964416077</c:v>
                </c:pt>
                <c:pt idx="466">
                  <c:v>270.80894879619734</c:v>
                </c:pt>
                <c:pt idx="467">
                  <c:v>270.58952714441142</c:v>
                </c:pt>
                <c:pt idx="468">
                  <c:v>267.88625239440864</c:v>
                </c:pt>
                <c:pt idx="469">
                  <c:v>268.62476298241961</c:v>
                </c:pt>
                <c:pt idx="470">
                  <c:v>263.12668330766905</c:v>
                </c:pt>
                <c:pt idx="471">
                  <c:v>266.69134477068292</c:v>
                </c:pt>
                <c:pt idx="472">
                  <c:v>266.23494773496816</c:v>
                </c:pt>
                <c:pt idx="473">
                  <c:v>269.71309437527788</c:v>
                </c:pt>
                <c:pt idx="474">
                  <c:v>275.10710549518137</c:v>
                </c:pt>
                <c:pt idx="475">
                  <c:v>279.10684874773654</c:v>
                </c:pt>
                <c:pt idx="476">
                  <c:v>276.63929554365239</c:v>
                </c:pt>
                <c:pt idx="477">
                  <c:v>278.73571269671572</c:v>
                </c:pt>
                <c:pt idx="478">
                  <c:v>278.37209967375617</c:v>
                </c:pt>
                <c:pt idx="479">
                  <c:v>279.37391624391023</c:v>
                </c:pt>
                <c:pt idx="480">
                  <c:v>279.37391624391023</c:v>
                </c:pt>
                <c:pt idx="481">
                  <c:v>284.48581381151757</c:v>
                </c:pt>
                <c:pt idx="482">
                  <c:v>285.99418093779462</c:v>
                </c:pt>
                <c:pt idx="483">
                  <c:v>286.89694430514254</c:v>
                </c:pt>
                <c:pt idx="484">
                  <c:v>283.63195012656774</c:v>
                </c:pt>
                <c:pt idx="485">
                  <c:v>281.24088104110604</c:v>
                </c:pt>
                <c:pt idx="486">
                  <c:v>278.70812826049126</c:v>
                </c:pt>
                <c:pt idx="487">
                  <c:v>281.37504170819807</c:v>
                </c:pt>
                <c:pt idx="488">
                  <c:v>278.09500147350076</c:v>
                </c:pt>
                <c:pt idx="489">
                  <c:v>274.51153244033384</c:v>
                </c:pt>
                <c:pt idx="490">
                  <c:v>271.58131301048388</c:v>
                </c:pt>
                <c:pt idx="491">
                  <c:v>273.36427066099589</c:v>
                </c:pt>
                <c:pt idx="492">
                  <c:v>269.81089374007388</c:v>
                </c:pt>
                <c:pt idx="493">
                  <c:v>267.8110221137963</c:v>
                </c:pt>
                <c:pt idx="494">
                  <c:v>269.81214757808408</c:v>
                </c:pt>
                <c:pt idx="495">
                  <c:v>272.96931168778127</c:v>
                </c:pt>
                <c:pt idx="496">
                  <c:v>270.24973704364578</c:v>
                </c:pt>
                <c:pt idx="497">
                  <c:v>271.84587283063723</c:v>
                </c:pt>
                <c:pt idx="498">
                  <c:v>273.39937812528166</c:v>
                </c:pt>
                <c:pt idx="499">
                  <c:v>278.36583048370517</c:v>
                </c:pt>
                <c:pt idx="500">
                  <c:v>275.93840009594754</c:v>
                </c:pt>
                <c:pt idx="501">
                  <c:v>276.3985586456929</c:v>
                </c:pt>
                <c:pt idx="502">
                  <c:v>283.6532653727412</c:v>
                </c:pt>
                <c:pt idx="503">
                  <c:v>283.25956023753668</c:v>
                </c:pt>
                <c:pt idx="504">
                  <c:v>286.60856156279527</c:v>
                </c:pt>
                <c:pt idx="505">
                  <c:v>292.20067908831118</c:v>
                </c:pt>
                <c:pt idx="506">
                  <c:v>293.72910762275154</c:v>
                </c:pt>
                <c:pt idx="507">
                  <c:v>295.88696283831501</c:v>
                </c:pt>
                <c:pt idx="508">
                  <c:v>290.54937442887081</c:v>
                </c:pt>
                <c:pt idx="509">
                  <c:v>284.56229793014012</c:v>
                </c:pt>
                <c:pt idx="510">
                  <c:v>282.24771296330101</c:v>
                </c:pt>
                <c:pt idx="511">
                  <c:v>284.50712905769109</c:v>
                </c:pt>
                <c:pt idx="512">
                  <c:v>283.98804012146599</c:v>
                </c:pt>
                <c:pt idx="513">
                  <c:v>286.28632519417249</c:v>
                </c:pt>
                <c:pt idx="514">
                  <c:v>287.8924916852456</c:v>
                </c:pt>
                <c:pt idx="515">
                  <c:v>288.79400121458326</c:v>
                </c:pt>
                <c:pt idx="516">
                  <c:v>287.50881725412273</c:v>
                </c:pt>
                <c:pt idx="517">
                  <c:v>286.26124843396838</c:v>
                </c:pt>
                <c:pt idx="518">
                  <c:v>287.31196468652047</c:v>
                </c:pt>
                <c:pt idx="519">
                  <c:v>287.19285007555101</c:v>
                </c:pt>
                <c:pt idx="520">
                  <c:v>287.19285007555101</c:v>
                </c:pt>
                <c:pt idx="521">
                  <c:v>287.19285007555101</c:v>
                </c:pt>
                <c:pt idx="522">
                  <c:v>287.19285007555101</c:v>
                </c:pt>
                <c:pt idx="523">
                  <c:v>287.19285007555101</c:v>
                </c:pt>
                <c:pt idx="524">
                  <c:v>287.19285007555101</c:v>
                </c:pt>
                <c:pt idx="525">
                  <c:v>287.19285007555101</c:v>
                </c:pt>
                <c:pt idx="526">
                  <c:v>287.19285007555101</c:v>
                </c:pt>
                <c:pt idx="527">
                  <c:v>287.95142207172523</c:v>
                </c:pt>
                <c:pt idx="528">
                  <c:v>289.24412906024696</c:v>
                </c:pt>
                <c:pt idx="529">
                  <c:v>290.12557718142136</c:v>
                </c:pt>
                <c:pt idx="530">
                  <c:v>293.37176378984304</c:v>
                </c:pt>
                <c:pt idx="531">
                  <c:v>292.25334028473986</c:v>
                </c:pt>
                <c:pt idx="532">
                  <c:v>279.03663381916505</c:v>
                </c:pt>
                <c:pt idx="533">
                  <c:v>272.6821827834442</c:v>
                </c:pt>
                <c:pt idx="534">
                  <c:v>270.71616478344214</c:v>
                </c:pt>
                <c:pt idx="535">
                  <c:v>250.74628679490115</c:v>
                </c:pt>
                <c:pt idx="536">
                  <c:v>246.71770526811133</c:v>
                </c:pt>
                <c:pt idx="537">
                  <c:v>237.08572167371366</c:v>
                </c:pt>
                <c:pt idx="538">
                  <c:v>249.29183470306296</c:v>
                </c:pt>
                <c:pt idx="539">
                  <c:v>254.91655201684424</c:v>
                </c:pt>
                <c:pt idx="540">
                  <c:v>248.09441940331683</c:v>
                </c:pt>
                <c:pt idx="541">
                  <c:v>251.98507874898408</c:v>
                </c:pt>
                <c:pt idx="542">
                  <c:v>248.45176323622536</c:v>
                </c:pt>
                <c:pt idx="543">
                  <c:v>239.10314703213407</c:v>
                </c:pt>
                <c:pt idx="544">
                  <c:v>246.87694269540739</c:v>
                </c:pt>
                <c:pt idx="545">
                  <c:v>252.36749934209675</c:v>
                </c:pt>
                <c:pt idx="546">
                  <c:v>246.59608298112138</c:v>
                </c:pt>
                <c:pt idx="547">
                  <c:v>244.14608350918013</c:v>
                </c:pt>
                <c:pt idx="548">
                  <c:v>236.65063988417239</c:v>
                </c:pt>
                <c:pt idx="549">
                  <c:v>234.58431484335392</c:v>
                </c:pt>
                <c:pt idx="550">
                  <c:v>240.43723067499258</c:v>
                </c:pt>
                <c:pt idx="551">
                  <c:v>248.36524841352116</c:v>
                </c:pt>
                <c:pt idx="552">
                  <c:v>251.32932146964669</c:v>
                </c:pt>
                <c:pt idx="553">
                  <c:v>253.919750798731</c:v>
                </c:pt>
                <c:pt idx="554">
                  <c:v>249.41972618010388</c:v>
                </c:pt>
                <c:pt idx="555">
                  <c:v>254.04889611378218</c:v>
                </c:pt>
                <c:pt idx="556">
                  <c:v>256.63556392883578</c:v>
                </c:pt>
                <c:pt idx="557">
                  <c:v>253.39063115842433</c:v>
                </c:pt>
                <c:pt idx="558">
                  <c:v>258.9664487898076</c:v>
                </c:pt>
                <c:pt idx="559">
                  <c:v>260.76319865843186</c:v>
                </c:pt>
                <c:pt idx="560">
                  <c:v>260.76319865843186</c:v>
                </c:pt>
                <c:pt idx="561">
                  <c:v>262.84456975537285</c:v>
                </c:pt>
                <c:pt idx="562">
                  <c:v>262.8596158114953</c:v>
                </c:pt>
                <c:pt idx="563">
                  <c:v>260.9876356622587</c:v>
                </c:pt>
                <c:pt idx="564">
                  <c:v>258.78464227832785</c:v>
                </c:pt>
                <c:pt idx="565">
                  <c:v>254.81624497602783</c:v>
                </c:pt>
                <c:pt idx="566">
                  <c:v>253.13484820434243</c:v>
                </c:pt>
                <c:pt idx="567">
                  <c:v>256.08136752832507</c:v>
                </c:pt>
                <c:pt idx="568">
                  <c:v>257.09446864057099</c:v>
                </c:pt>
                <c:pt idx="569">
                  <c:v>252.35370712398449</c:v>
                </c:pt>
                <c:pt idx="570">
                  <c:v>252.35370712398449</c:v>
                </c:pt>
                <c:pt idx="571">
                  <c:v>258.08876218266386</c:v>
                </c:pt>
                <c:pt idx="572">
                  <c:v>260.75692946838086</c:v>
                </c:pt>
                <c:pt idx="573">
                  <c:v>258.20913063164357</c:v>
                </c:pt>
                <c:pt idx="574">
                  <c:v>258.84357266480748</c:v>
                </c:pt>
                <c:pt idx="575">
                  <c:v>249.61908642372651</c:v>
                </c:pt>
                <c:pt idx="576">
                  <c:v>253.11980214821995</c:v>
                </c:pt>
                <c:pt idx="577">
                  <c:v>252.82891172985234</c:v>
                </c:pt>
                <c:pt idx="578">
                  <c:v>244.0959299887719</c:v>
                </c:pt>
                <c:pt idx="579">
                  <c:v>246.33528467499869</c:v>
                </c:pt>
                <c:pt idx="580">
                  <c:v>250.88671665204419</c:v>
                </c:pt>
                <c:pt idx="581">
                  <c:v>250.00777620689024</c:v>
                </c:pt>
                <c:pt idx="582">
                  <c:v>250.1645059581659</c:v>
                </c:pt>
                <c:pt idx="583">
                  <c:v>254.54541596582351</c:v>
                </c:pt>
                <c:pt idx="584">
                  <c:v>256.96156181148922</c:v>
                </c:pt>
                <c:pt idx="585">
                  <c:v>257.52955043011224</c:v>
                </c:pt>
                <c:pt idx="586">
                  <c:v>258.75329632807274</c:v>
                </c:pt>
                <c:pt idx="587">
                  <c:v>259.49932994414485</c:v>
                </c:pt>
                <c:pt idx="588">
                  <c:v>257.39288208699986</c:v>
                </c:pt>
                <c:pt idx="589">
                  <c:v>258.1715154913374</c:v>
                </c:pt>
                <c:pt idx="590">
                  <c:v>263.80250199516973</c:v>
                </c:pt>
                <c:pt idx="591">
                  <c:v>262.02330585868833</c:v>
                </c:pt>
                <c:pt idx="592">
                  <c:v>265.22686197476304</c:v>
                </c:pt>
                <c:pt idx="593">
                  <c:v>267.38095567629586</c:v>
                </c:pt>
                <c:pt idx="594">
                  <c:v>264.82312613547691</c:v>
                </c:pt>
                <c:pt idx="595">
                  <c:v>262.18881247603542</c:v>
                </c:pt>
                <c:pt idx="596">
                  <c:v>265.01245567501792</c:v>
                </c:pt>
                <c:pt idx="597">
                  <c:v>270.92430189313632</c:v>
                </c:pt>
                <c:pt idx="598">
                  <c:v>269.66795620691045</c:v>
                </c:pt>
                <c:pt idx="599">
                  <c:v>272.82512031660764</c:v>
                </c:pt>
                <c:pt idx="600">
                  <c:v>272.36496176686222</c:v>
                </c:pt>
                <c:pt idx="601">
                  <c:v>271.6101512847186</c:v>
                </c:pt>
                <c:pt idx="602">
                  <c:v>270.70864175538094</c:v>
                </c:pt>
                <c:pt idx="603">
                  <c:v>263.61317245562873</c:v>
                </c:pt>
                <c:pt idx="604">
                  <c:v>266.96091994287707</c:v>
                </c:pt>
                <c:pt idx="605">
                  <c:v>269.6779869109921</c:v>
                </c:pt>
                <c:pt idx="606">
                  <c:v>266.63742973624409</c:v>
                </c:pt>
                <c:pt idx="607">
                  <c:v>266.1271176660905</c:v>
                </c:pt>
                <c:pt idx="608">
                  <c:v>266.1271176660905</c:v>
                </c:pt>
                <c:pt idx="609">
                  <c:v>266.1271176660905</c:v>
                </c:pt>
                <c:pt idx="610">
                  <c:v>268.49060231532758</c:v>
                </c:pt>
                <c:pt idx="611">
                  <c:v>269.99144641354349</c:v>
                </c:pt>
                <c:pt idx="612">
                  <c:v>276.02867643268229</c:v>
                </c:pt>
                <c:pt idx="613">
                  <c:v>286.37534769289704</c:v>
                </c:pt>
                <c:pt idx="614">
                  <c:v>286.37534769289704</c:v>
                </c:pt>
                <c:pt idx="615">
                  <c:v>291.03335590081002</c:v>
                </c:pt>
                <c:pt idx="616">
                  <c:v>293.34417935361853</c:v>
                </c:pt>
                <c:pt idx="617">
                  <c:v>301.67969444546389</c:v>
                </c:pt>
                <c:pt idx="618">
                  <c:v>302.41945887148501</c:v>
                </c:pt>
                <c:pt idx="619">
                  <c:v>310.81014283577935</c:v>
                </c:pt>
                <c:pt idx="620">
                  <c:v>311.9448662350153</c:v>
                </c:pt>
                <c:pt idx="621">
                  <c:v>307.58150995950058</c:v>
                </c:pt>
                <c:pt idx="622">
                  <c:v>309.42339799649227</c:v>
                </c:pt>
                <c:pt idx="623">
                  <c:v>305.06756474903881</c:v>
                </c:pt>
                <c:pt idx="624">
                  <c:v>305.3346322452125</c:v>
                </c:pt>
                <c:pt idx="625">
                  <c:v>305.50515421460045</c:v>
                </c:pt>
                <c:pt idx="626">
                  <c:v>299.74251471969654</c:v>
                </c:pt>
                <c:pt idx="627">
                  <c:v>300.52867115209534</c:v>
                </c:pt>
                <c:pt idx="628">
                  <c:v>305.81485220312123</c:v>
                </c:pt>
                <c:pt idx="629">
                  <c:v>308.42910445439941</c:v>
                </c:pt>
                <c:pt idx="630">
                  <c:v>307.53637179113321</c:v>
                </c:pt>
                <c:pt idx="631">
                  <c:v>304.61618306536479</c:v>
                </c:pt>
                <c:pt idx="632">
                  <c:v>295.08952186382442</c:v>
                </c:pt>
                <c:pt idx="633">
                  <c:v>294.87511556407935</c:v>
                </c:pt>
                <c:pt idx="634">
                  <c:v>298.15139428474595</c:v>
                </c:pt>
                <c:pt idx="635">
                  <c:v>295.62867220821272</c:v>
                </c:pt>
                <c:pt idx="636">
                  <c:v>293.30907188933281</c:v>
                </c:pt>
                <c:pt idx="637">
                  <c:v>295.49325770311054</c:v>
                </c:pt>
                <c:pt idx="638">
                  <c:v>295.49325770311054</c:v>
                </c:pt>
                <c:pt idx="639">
                  <c:v>295.49325770311054</c:v>
                </c:pt>
                <c:pt idx="640">
                  <c:v>296.69819603091793</c:v>
                </c:pt>
                <c:pt idx="641">
                  <c:v>300.81454621842215</c:v>
                </c:pt>
                <c:pt idx="642">
                  <c:v>301.26467406408585</c:v>
                </c:pt>
                <c:pt idx="643">
                  <c:v>301.02644484214687</c:v>
                </c:pt>
                <c:pt idx="644">
                  <c:v>299.00901948372638</c:v>
                </c:pt>
                <c:pt idx="645">
                  <c:v>293.69776167249643</c:v>
                </c:pt>
                <c:pt idx="646">
                  <c:v>289.49615050029826</c:v>
                </c:pt>
                <c:pt idx="647">
                  <c:v>289.72811053218624</c:v>
                </c:pt>
                <c:pt idx="648">
                  <c:v>289.4811044441758</c:v>
                </c:pt>
                <c:pt idx="649">
                  <c:v>290.7161348842281</c:v>
                </c:pt>
                <c:pt idx="650">
                  <c:v>288.80152424264452</c:v>
                </c:pt>
                <c:pt idx="651">
                  <c:v>281.20326590079986</c:v>
                </c:pt>
                <c:pt idx="652">
                  <c:v>282.79814784978112</c:v>
                </c:pt>
                <c:pt idx="653">
                  <c:v>277.31511423115307</c:v>
                </c:pt>
                <c:pt idx="654">
                  <c:v>274.29587230257852</c:v>
                </c:pt>
                <c:pt idx="655">
                  <c:v>274.46890194798686</c:v>
                </c:pt>
                <c:pt idx="656">
                  <c:v>272.71227489568912</c:v>
                </c:pt>
                <c:pt idx="657">
                  <c:v>273.19876404364879</c:v>
                </c:pt>
                <c:pt idx="658">
                  <c:v>274.13287336125182</c:v>
                </c:pt>
                <c:pt idx="659">
                  <c:v>271.72926589568806</c:v>
                </c:pt>
                <c:pt idx="660">
                  <c:v>276.85495568140766</c:v>
                </c:pt>
                <c:pt idx="661">
                  <c:v>272.61196785487266</c:v>
                </c:pt>
                <c:pt idx="662">
                  <c:v>272.76744376813815</c:v>
                </c:pt>
                <c:pt idx="663">
                  <c:v>278.78837389314435</c:v>
                </c:pt>
                <c:pt idx="664">
                  <c:v>267.74206102323501</c:v>
                </c:pt>
                <c:pt idx="665">
                  <c:v>268.84543847221573</c:v>
                </c:pt>
                <c:pt idx="666">
                  <c:v>266.27256287527433</c:v>
                </c:pt>
                <c:pt idx="667">
                  <c:v>264.8018108893034</c:v>
                </c:pt>
                <c:pt idx="668">
                  <c:v>259.13070156914449</c:v>
                </c:pt>
                <c:pt idx="669">
                  <c:v>244.66015709336429</c:v>
                </c:pt>
                <c:pt idx="670">
                  <c:v>241.83275238035117</c:v>
                </c:pt>
                <c:pt idx="671">
                  <c:v>237.76279419922454</c:v>
                </c:pt>
                <c:pt idx="672">
                  <c:v>244.37678970305791</c:v>
                </c:pt>
                <c:pt idx="673">
                  <c:v>246.58981379107038</c:v>
                </c:pt>
                <c:pt idx="674">
                  <c:v>243.46148795560799</c:v>
                </c:pt>
                <c:pt idx="675">
                  <c:v>237.71013300279589</c:v>
                </c:pt>
                <c:pt idx="676">
                  <c:v>227.19544744921367</c:v>
                </c:pt>
                <c:pt idx="677">
                  <c:v>227.52144533186703</c:v>
                </c:pt>
                <c:pt idx="678">
                  <c:v>231.02968408442166</c:v>
                </c:pt>
                <c:pt idx="679">
                  <c:v>215.99992785608987</c:v>
                </c:pt>
                <c:pt idx="680">
                  <c:v>218.53894982675575</c:v>
                </c:pt>
                <c:pt idx="681">
                  <c:v>226.16980795686567</c:v>
                </c:pt>
                <c:pt idx="682">
                  <c:v>222.68915364053555</c:v>
                </c:pt>
                <c:pt idx="683">
                  <c:v>225.09276110609923</c:v>
                </c:pt>
                <c:pt idx="684">
                  <c:v>223.85522299002653</c:v>
                </c:pt>
                <c:pt idx="685">
                  <c:v>222.96875951681133</c:v>
                </c:pt>
                <c:pt idx="686">
                  <c:v>211.34693500021774</c:v>
                </c:pt>
                <c:pt idx="687">
                  <c:v>214.84514304869072</c:v>
                </c:pt>
                <c:pt idx="688">
                  <c:v>215.96231271578375</c:v>
                </c:pt>
                <c:pt idx="689">
                  <c:v>213.35432965455655</c:v>
                </c:pt>
                <c:pt idx="690">
                  <c:v>206.59112742750878</c:v>
                </c:pt>
                <c:pt idx="691">
                  <c:v>197.99606786755092</c:v>
                </c:pt>
                <c:pt idx="692">
                  <c:v>199.24112901168485</c:v>
                </c:pt>
                <c:pt idx="693">
                  <c:v>207.38355304995855</c:v>
                </c:pt>
                <c:pt idx="694">
                  <c:v>206.39929021194737</c:v>
                </c:pt>
                <c:pt idx="695">
                  <c:v>208.95461207674586</c:v>
                </c:pt>
                <c:pt idx="696">
                  <c:v>208.09322536373483</c:v>
                </c:pt>
                <c:pt idx="697">
                  <c:v>199.25868274382773</c:v>
                </c:pt>
                <c:pt idx="698">
                  <c:v>191.40714912392167</c:v>
                </c:pt>
                <c:pt idx="699">
                  <c:v>184.20761126932243</c:v>
                </c:pt>
                <c:pt idx="700">
                  <c:v>189.13017929738874</c:v>
                </c:pt>
                <c:pt idx="701">
                  <c:v>174.92419464176183</c:v>
                </c:pt>
                <c:pt idx="702">
                  <c:v>167.30336721573357</c:v>
                </c:pt>
                <c:pt idx="703">
                  <c:v>162.75820442873911</c:v>
                </c:pt>
                <c:pt idx="704">
                  <c:v>168.23371501930598</c:v>
                </c:pt>
                <c:pt idx="705">
                  <c:v>160.19034418383848</c:v>
                </c:pt>
                <c:pt idx="706">
                  <c:v>141.82412501035017</c:v>
                </c:pt>
                <c:pt idx="707">
                  <c:v>132.76138387258572</c:v>
                </c:pt>
                <c:pt idx="708">
                  <c:v>132.76138387258572</c:v>
                </c:pt>
                <c:pt idx="709">
                  <c:v>162.48612158052455</c:v>
                </c:pt>
                <c:pt idx="710">
                  <c:v>164.19008743639364</c:v>
                </c:pt>
                <c:pt idx="711">
                  <c:v>159.50449479225617</c:v>
                </c:pt>
                <c:pt idx="712">
                  <c:v>164.93361337644544</c:v>
                </c:pt>
                <c:pt idx="713">
                  <c:v>163.62460649379102</c:v>
                </c:pt>
                <c:pt idx="714">
                  <c:v>161.17711469787014</c:v>
                </c:pt>
                <c:pt idx="715">
                  <c:v>149.72205063663381</c:v>
                </c:pt>
                <c:pt idx="716">
                  <c:v>151.94510542872797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F5-454C-8900-2B88F4E362C8}"/>
            </c:ext>
          </c:extLst>
        </c:ser>
        <c:ser>
          <c:idx val="11"/>
          <c:order val="11"/>
          <c:tx>
            <c:strRef>
              <c:f>'График 1.1.11'!#REF!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numRef>
              <c:f>'График 1.1.11'!$B$5:$B$721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'График 1.1.11'!#REF!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F5-454C-8900-2B88F4E36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7421903"/>
        <c:axId val="1"/>
      </c:lineChart>
      <c:dateAx>
        <c:axId val="1097421903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6"/>
        <c:majorTimeUnit val="months"/>
        <c:minorUnit val="3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742190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1.0040180331051415E-2"/>
          <c:y val="0.76226555547161612"/>
          <c:w val="0.9819296363768284"/>
          <c:h val="0.226415511526222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66686507973415"/>
          <c:y val="8.5106382978723402E-2"/>
          <c:w val="0.86666827877284003"/>
          <c:h val="0.468085106382978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6.1.1.2'!$B$5</c:f>
              <c:strCache>
                <c:ptCount val="1"/>
                <c:pt idx="0">
                  <c:v>Обязательное страхование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6.1.1.2'!$C$4:$I$4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'График 6.1.1.2'!$C$5:$I$5</c:f>
              <c:numCache>
                <c:formatCode>#,##0</c:formatCode>
                <c:ptCount val="7"/>
                <c:pt idx="0">
                  <c:v>1381.0419999999999</c:v>
                </c:pt>
                <c:pt idx="1">
                  <c:v>2841.6370000000002</c:v>
                </c:pt>
                <c:pt idx="2">
                  <c:v>4446.1549999999997</c:v>
                </c:pt>
                <c:pt idx="3">
                  <c:v>12950.924999999999</c:v>
                </c:pt>
                <c:pt idx="4">
                  <c:v>18819.532999999999</c:v>
                </c:pt>
                <c:pt idx="5">
                  <c:v>20574</c:v>
                </c:pt>
                <c:pt idx="6">
                  <c:v>24277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C-45D2-997E-3029F2B053A0}"/>
            </c:ext>
          </c:extLst>
        </c:ser>
        <c:ser>
          <c:idx val="1"/>
          <c:order val="1"/>
          <c:tx>
            <c:strRef>
              <c:f>'График 6.1.1.2'!$B$6</c:f>
              <c:strCache>
                <c:ptCount val="1"/>
                <c:pt idx="0">
                  <c:v>Добровольное личное страхование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6.1.1.2'!$C$4:$I$4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'График 6.1.1.2'!$C$6:$I$6</c:f>
              <c:numCache>
                <c:formatCode>#,##0</c:formatCode>
                <c:ptCount val="7"/>
                <c:pt idx="0">
                  <c:v>1817.7529999999999</c:v>
                </c:pt>
                <c:pt idx="1">
                  <c:v>2778.373</c:v>
                </c:pt>
                <c:pt idx="2">
                  <c:v>4546.3029999999999</c:v>
                </c:pt>
                <c:pt idx="3">
                  <c:v>7831.0159999999996</c:v>
                </c:pt>
                <c:pt idx="4">
                  <c:v>12957.223</c:v>
                </c:pt>
                <c:pt idx="5">
                  <c:v>16455</c:v>
                </c:pt>
                <c:pt idx="6">
                  <c:v>15055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C-45D2-997E-3029F2B053A0}"/>
            </c:ext>
          </c:extLst>
        </c:ser>
        <c:ser>
          <c:idx val="2"/>
          <c:order val="2"/>
          <c:tx>
            <c:strRef>
              <c:f>'График 6.1.1.2'!$B$7</c:f>
              <c:strCache>
                <c:ptCount val="1"/>
                <c:pt idx="0">
                  <c:v>Добровольное имущественное страхование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6.1.1.2'!$C$4:$I$4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'График 6.1.1.2'!$C$7:$I$7</c:f>
              <c:numCache>
                <c:formatCode>#,##0</c:formatCode>
                <c:ptCount val="7"/>
                <c:pt idx="0">
                  <c:v>19438.135999999999</c:v>
                </c:pt>
                <c:pt idx="1">
                  <c:v>23250.223999999998</c:v>
                </c:pt>
                <c:pt idx="2">
                  <c:v>30985.616000000002</c:v>
                </c:pt>
                <c:pt idx="3">
                  <c:v>46341.125</c:v>
                </c:pt>
                <c:pt idx="4">
                  <c:v>94653.781000000003</c:v>
                </c:pt>
                <c:pt idx="5">
                  <c:v>125442</c:v>
                </c:pt>
                <c:pt idx="6">
                  <c:v>85806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7C-45D2-997E-3029F2B05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7198847"/>
        <c:axId val="1"/>
      </c:barChart>
      <c:catAx>
        <c:axId val="11071988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198847"/>
        <c:crosses val="autoZero"/>
        <c:crossBetween val="between"/>
        <c:majorUnit val="25000"/>
        <c:minorUnit val="200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3904761904761906"/>
          <c:y val="0.72872340425531912"/>
          <c:w val="0.70857142857142852"/>
          <c:h val="0.255319148936170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87804833444579E-2"/>
          <c:y val="7.9545454545454544E-2"/>
          <c:w val="0.90262337353583932"/>
          <c:h val="0.590909090909090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6.1.1.3'!$B$5</c:f>
              <c:strCache>
                <c:ptCount val="1"/>
                <c:pt idx="0">
                  <c:v>Обязательное страхование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6.1.1.3'!$C$4:$I$4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'График 6.1.1.3'!$C$5:$I$5</c:f>
              <c:numCache>
                <c:formatCode>#,##0</c:formatCode>
                <c:ptCount val="7"/>
                <c:pt idx="0">
                  <c:v>748.34900000000005</c:v>
                </c:pt>
                <c:pt idx="1">
                  <c:v>1316.655</c:v>
                </c:pt>
                <c:pt idx="2">
                  <c:v>2839.1370000000002</c:v>
                </c:pt>
                <c:pt idx="3">
                  <c:v>3327.9949999999999</c:v>
                </c:pt>
                <c:pt idx="4">
                  <c:v>4973.7259999999997</c:v>
                </c:pt>
                <c:pt idx="5">
                  <c:v>6048</c:v>
                </c:pt>
                <c:pt idx="6">
                  <c:v>6887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96-48FF-AAEB-A9C1D0277EF4}"/>
            </c:ext>
          </c:extLst>
        </c:ser>
        <c:ser>
          <c:idx val="1"/>
          <c:order val="1"/>
          <c:tx>
            <c:strRef>
              <c:f>'График 6.1.1.3'!$B$6</c:f>
              <c:strCache>
                <c:ptCount val="1"/>
                <c:pt idx="0">
                  <c:v>Добровольное личное страхование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6.1.1.3'!$C$4:$I$4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'График 6.1.1.3'!$C$6:$I$6</c:f>
              <c:numCache>
                <c:formatCode>#,##0</c:formatCode>
                <c:ptCount val="7"/>
                <c:pt idx="0">
                  <c:v>617.17200000000003</c:v>
                </c:pt>
                <c:pt idx="1">
                  <c:v>988.58199999999999</c:v>
                </c:pt>
                <c:pt idx="2">
                  <c:v>1265.502</c:v>
                </c:pt>
                <c:pt idx="3">
                  <c:v>1677.7809999999999</c:v>
                </c:pt>
                <c:pt idx="4">
                  <c:v>2012.827</c:v>
                </c:pt>
                <c:pt idx="5">
                  <c:v>4213</c:v>
                </c:pt>
                <c:pt idx="6">
                  <c:v>5907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96-48FF-AAEB-A9C1D0277EF4}"/>
            </c:ext>
          </c:extLst>
        </c:ser>
        <c:ser>
          <c:idx val="2"/>
          <c:order val="2"/>
          <c:tx>
            <c:strRef>
              <c:f>'График 6.1.1.3'!$B$7</c:f>
              <c:strCache>
                <c:ptCount val="1"/>
                <c:pt idx="0">
                  <c:v>Добровольное имущественное страхование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6.1.1.3'!$C$4:$I$4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'График 6.1.1.3'!$C$7:$I$7</c:f>
              <c:numCache>
                <c:formatCode>#,##0</c:formatCode>
                <c:ptCount val="7"/>
                <c:pt idx="0">
                  <c:v>951.173</c:v>
                </c:pt>
                <c:pt idx="1">
                  <c:v>1867.1179999999999</c:v>
                </c:pt>
                <c:pt idx="2">
                  <c:v>2637.8449999999998</c:v>
                </c:pt>
                <c:pt idx="3">
                  <c:v>5764.009</c:v>
                </c:pt>
                <c:pt idx="4">
                  <c:v>7105.6959999999999</c:v>
                </c:pt>
                <c:pt idx="5">
                  <c:v>39846</c:v>
                </c:pt>
                <c:pt idx="6">
                  <c:v>36847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96-48FF-AAEB-A9C1D0277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7179295"/>
        <c:axId val="1"/>
      </c:barChart>
      <c:catAx>
        <c:axId val="11071792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71792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307116104868914E-2"/>
          <c:y val="0.73295454545454541"/>
          <c:w val="0.8146067415730337"/>
          <c:h val="0.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780487804878049"/>
          <c:y val="0.2513089005235602"/>
          <c:w val="0.62682926829268293"/>
          <c:h val="0.5340314136125654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72-4C8F-8397-F1C81A36B344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672-4C8F-8397-F1C81A36B34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672-4C8F-8397-F1C81A36B34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672-4C8F-8397-F1C81A36B344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672-4C8F-8397-F1C81A36B344}"/>
              </c:ext>
            </c:extLst>
          </c:dPt>
          <c:dLbls>
            <c:dLbl>
              <c:idx val="0"/>
              <c:layout>
                <c:manualLayout>
                  <c:x val="-0.10438691505025284"/>
                  <c:y val="-0.1081007544214041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672-4C8F-8397-F1C81A36B344}"/>
                </c:ext>
              </c:extLst>
            </c:dLbl>
            <c:dLbl>
              <c:idx val="1"/>
              <c:layout>
                <c:manualLayout>
                  <c:x val="3.9409256769732982E-2"/>
                  <c:y val="-0.1148045237800772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672-4C8F-8397-F1C81A36B344}"/>
                </c:ext>
              </c:extLst>
            </c:dLbl>
            <c:dLbl>
              <c:idx val="2"/>
              <c:layout>
                <c:manualLayout>
                  <c:x val="3.0004481147173679E-2"/>
                  <c:y val="-0.145825672314520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672-4C8F-8397-F1C81A36B344}"/>
                </c:ext>
              </c:extLst>
            </c:dLbl>
            <c:dLbl>
              <c:idx val="3"/>
              <c:layout>
                <c:manualLayout>
                  <c:x val="3.1240509570450041E-2"/>
                  <c:y val="-7.0273597999202894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672-4C8F-8397-F1C81A36B344}"/>
                </c:ext>
              </c:extLst>
            </c:dLbl>
            <c:dLbl>
              <c:idx val="4"/>
              <c:layout>
                <c:manualLayout>
                  <c:x val="-4.2727610268228668E-2"/>
                  <c:y val="0.1189809127262233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672-4C8F-8397-F1C81A36B34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6.1.1.4'!$B$4:$B$8</c:f>
              <c:strCache>
                <c:ptCount val="5"/>
                <c:pt idx="0">
                  <c:v>Займы</c:v>
                </c:pt>
                <c:pt idx="1">
                  <c:v>ГПО</c:v>
                </c:pt>
                <c:pt idx="2">
                  <c:v>Транспорт</c:v>
                </c:pt>
                <c:pt idx="3">
                  <c:v>Имущество</c:v>
                </c:pt>
                <c:pt idx="4">
                  <c:v>Прочие финансовые убытки</c:v>
                </c:pt>
              </c:strCache>
            </c:strRef>
          </c:cat>
          <c:val>
            <c:numRef>
              <c:f>'График 6.1.1.4'!$C$4:$C$8</c:f>
              <c:numCache>
                <c:formatCode>General</c:formatCode>
                <c:ptCount val="5"/>
                <c:pt idx="0">
                  <c:v>0.01</c:v>
                </c:pt>
                <c:pt idx="1">
                  <c:v>0.04</c:v>
                </c:pt>
                <c:pt idx="2">
                  <c:v>0.11</c:v>
                </c:pt>
                <c:pt idx="3">
                  <c:v>0.2</c:v>
                </c:pt>
                <c:pt idx="4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72-4C8F-8397-F1C81A36B34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074215084016903E-2"/>
          <c:y val="0.10313923928680127"/>
          <c:w val="0.88889058100820273"/>
          <c:h val="0.6053824914660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6.1.2.1'!$B$5</c:f>
              <c:strCache>
                <c:ptCount val="1"/>
                <c:pt idx="0">
                  <c:v>Страховые премии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991231560376243E-3"/>
                  <c:y val="-4.52054608540102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51E-4747-983D-B139C28DE1E7}"/>
                </c:ext>
              </c:extLst>
            </c:dLbl>
            <c:dLbl>
              <c:idx val="2"/>
              <c:layout>
                <c:manualLayout>
                  <c:x val="6.4975178788658167E-4"/>
                  <c:y val="2.730993645907031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51E-4747-983D-B139C28DE1E7}"/>
                </c:ext>
              </c:extLst>
            </c:dLbl>
            <c:dLbl>
              <c:idx val="3"/>
              <c:layout>
                <c:manualLayout>
                  <c:x val="4.5443030148703458E-8"/>
                  <c:y val="-4.082776760610959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51E-4747-983D-B139C28DE1E7}"/>
                </c:ext>
              </c:extLst>
            </c:dLbl>
            <c:dLbl>
              <c:idx val="4"/>
              <c:layout>
                <c:manualLayout>
                  <c:x val="1.9492396069332339E-3"/>
                  <c:y val="5.119571838133333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51E-4747-983D-B139C28DE1E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6.1.2.1'!$C$4:$H$4</c:f>
              <c:strCache>
                <c:ptCount val="6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 01.01.2007</c:v>
                </c:pt>
                <c:pt idx="4">
                  <c:v>01.01.2008</c:v>
                </c:pt>
                <c:pt idx="5">
                  <c:v>01.10.2008</c:v>
                </c:pt>
              </c:strCache>
            </c:strRef>
          </c:cat>
          <c:val>
            <c:numRef>
              <c:f>'График 6.1.2.1'!$C$5:$H$5</c:f>
              <c:numCache>
                <c:formatCode>#\ ##0.0</c:formatCode>
                <c:ptCount val="6"/>
                <c:pt idx="0">
                  <c:v>28.87</c:v>
                </c:pt>
                <c:pt idx="1">
                  <c:v>39.978073999999999</c:v>
                </c:pt>
                <c:pt idx="2">
                  <c:v>67.123100000000008</c:v>
                </c:pt>
                <c:pt idx="3">
                  <c:v>126.43049999999999</c:v>
                </c:pt>
                <c:pt idx="4">
                  <c:v>162.5</c:v>
                </c:pt>
                <c:pt idx="5">
                  <c:v>125.1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1E-4747-983D-B139C28DE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506127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6.1.2.1'!$B$6</c:f>
              <c:strCache>
                <c:ptCount val="1"/>
                <c:pt idx="0">
                  <c:v>Страховые премии, переданные на перестрахование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6387428850995905E-2"/>
                  <c:y val="-4.61190641984766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51E-4747-983D-B139C28DE1E7}"/>
                </c:ext>
              </c:extLst>
            </c:dLbl>
            <c:dLbl>
              <c:idx val="1"/>
              <c:layout>
                <c:manualLayout>
                  <c:x val="-3.6387351483891217E-2"/>
                  <c:y val="-4.405229200634826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51E-4747-983D-B139C28DE1E7}"/>
                </c:ext>
              </c:extLst>
            </c:dLbl>
            <c:dLbl>
              <c:idx val="2"/>
              <c:layout>
                <c:manualLayout>
                  <c:x val="-3.8336595566365969E-2"/>
                  <c:y val="-7.11988147383886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51E-4747-983D-B139C28DE1E7}"/>
                </c:ext>
              </c:extLst>
            </c:dLbl>
            <c:dLbl>
              <c:idx val="3"/>
              <c:layout>
                <c:manualLayout>
                  <c:x val="-4.0286044301621637E-2"/>
                  <c:y val="-7.44116546051886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51E-4747-983D-B139C28DE1E7}"/>
                </c:ext>
              </c:extLst>
            </c:dLbl>
            <c:dLbl>
              <c:idx val="4"/>
              <c:layout>
                <c:manualLayout>
                  <c:x val="-3.6387324035358201E-2"/>
                  <c:y val="-8.33709860713885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51E-4747-983D-B139C28DE1E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6.1.2.1'!$C$4:$H$4</c:f>
              <c:strCache>
                <c:ptCount val="6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 01.01.2007</c:v>
                </c:pt>
                <c:pt idx="4">
                  <c:v>01.01.2008</c:v>
                </c:pt>
                <c:pt idx="5">
                  <c:v>01.10.2008</c:v>
                </c:pt>
              </c:strCache>
            </c:strRef>
          </c:cat>
          <c:val>
            <c:numRef>
              <c:f>'График 6.1.2.1'!$C$6:$H$6</c:f>
              <c:numCache>
                <c:formatCode>#\ ##0.0</c:formatCode>
                <c:ptCount val="6"/>
                <c:pt idx="0">
                  <c:v>16.776104</c:v>
                </c:pt>
                <c:pt idx="1">
                  <c:v>18.723969</c:v>
                </c:pt>
                <c:pt idx="2">
                  <c:v>26.652509999999999</c:v>
                </c:pt>
                <c:pt idx="3">
                  <c:v>45.697133000000001</c:v>
                </c:pt>
                <c:pt idx="4">
                  <c:v>61.7</c:v>
                </c:pt>
                <c:pt idx="5">
                  <c:v>52.6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1E-4747-983D-B139C28DE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506127"/>
        <c:axId val="1"/>
      </c:lineChart>
      <c:catAx>
        <c:axId val="10265061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506127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6276803118908378E-2"/>
          <c:y val="0.89686098654708524"/>
          <c:w val="0.92592592592592593"/>
          <c:h val="8.968609865470851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74462540066103"/>
          <c:y val="5.8577405857740586E-2"/>
          <c:w val="0.83844748220116427"/>
          <c:h val="0.5397489539748954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6.1.2.2'!$B$5</c:f>
              <c:strCache>
                <c:ptCount val="1"/>
                <c:pt idx="0">
                  <c:v>Доля премий, переданных на перестрахование нерездентам в общих премиях, переданных на перестрахование,%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6.1.2.2'!$C$4:$I$4</c:f>
              <c:strCache>
                <c:ptCount val="7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01.10.2007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'График 6.1.2.2'!$C$5:$I$5</c:f>
              <c:numCache>
                <c:formatCode>0.0</c:formatCode>
                <c:ptCount val="7"/>
                <c:pt idx="0">
                  <c:v>93.315766282803196</c:v>
                </c:pt>
                <c:pt idx="1">
                  <c:v>91.426764272040828</c:v>
                </c:pt>
                <c:pt idx="2">
                  <c:v>88.65877922942343</c:v>
                </c:pt>
                <c:pt idx="3">
                  <c:v>85.235480746680537</c:v>
                </c:pt>
                <c:pt idx="4">
                  <c:v>75.203543158321423</c:v>
                </c:pt>
                <c:pt idx="5">
                  <c:v>80.01661803325247</c:v>
                </c:pt>
                <c:pt idx="6">
                  <c:v>86.793123261446425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9-4615-8A17-46FA7EFC9EE5}"/>
            </c:ext>
          </c:extLst>
        </c:ser>
        <c:ser>
          <c:idx val="1"/>
          <c:order val="1"/>
          <c:tx>
            <c:strRef>
              <c:f>'График 6.1.2.2'!$B$6</c:f>
              <c:strCache>
                <c:ptCount val="1"/>
                <c:pt idx="0">
                  <c:v>Доля премий, переданных на перестрахование резидентам в общих премиях, переданных на перестрахование,%</c:v>
                </c:pt>
              </c:strCache>
            </c:strRef>
          </c:tx>
          <c:spPr>
            <a:solidFill>
              <a:srgbClr val="FF00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6.1.2.2'!$C$4:$I$4</c:f>
              <c:strCache>
                <c:ptCount val="7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01.10.2007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'График 6.1.2.2'!$C$6:$I$6</c:f>
              <c:numCache>
                <c:formatCode>0.0</c:formatCode>
                <c:ptCount val="7"/>
                <c:pt idx="0">
                  <c:v>6.6842337171967943</c:v>
                </c:pt>
                <c:pt idx="1">
                  <c:v>8.5732357279591742</c:v>
                </c:pt>
                <c:pt idx="2">
                  <c:v>11.34122077057658</c:v>
                </c:pt>
                <c:pt idx="3">
                  <c:v>14.764519253319458</c:v>
                </c:pt>
                <c:pt idx="4">
                  <c:v>24.796456841678577</c:v>
                </c:pt>
                <c:pt idx="5">
                  <c:v>19.983381966747526</c:v>
                </c:pt>
                <c:pt idx="6">
                  <c:v>13.206876738553575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E9-4615-8A17-46FA7EFC9E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100"/>
        <c:axId val="1026509455"/>
        <c:axId val="1"/>
      </c:barChart>
      <c:catAx>
        <c:axId val="1026509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50945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6809815950920248E-2"/>
          <c:y val="0.70292887029288698"/>
          <c:w val="0.95501022494887522"/>
          <c:h val="0.284518828451882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885375494071151E-2"/>
          <c:y val="0.10504223231156511"/>
          <c:w val="0.82608695652173914"/>
          <c:h val="0.319328386227157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6.1.2.3'!$C$4</c:f>
              <c:strCache>
                <c:ptCount val="1"/>
                <c:pt idx="0">
                  <c:v>01.01.2006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6.1.2.3'!$B$5:$B$13</c:f>
              <c:strCache>
                <c:ptCount val="9"/>
                <c:pt idx="0">
                  <c:v>Соединенные Штаты Америки</c:v>
                </c:pt>
                <c:pt idx="1">
                  <c:v>Великобритания</c:v>
                </c:pt>
                <c:pt idx="2">
                  <c:v>Российская Федерация</c:v>
                </c:pt>
                <c:pt idx="3">
                  <c:v>Швеция </c:v>
                </c:pt>
                <c:pt idx="4">
                  <c:v>Казахстан</c:v>
                </c:pt>
                <c:pt idx="5">
                  <c:v>Германия</c:v>
                </c:pt>
                <c:pt idx="6">
                  <c:v>Швейцария</c:v>
                </c:pt>
                <c:pt idx="7">
                  <c:v>Бермудские острова</c:v>
                </c:pt>
                <c:pt idx="8">
                  <c:v>Другие страны</c:v>
                </c:pt>
              </c:strCache>
            </c:strRef>
          </c:cat>
          <c:val>
            <c:numRef>
              <c:f>'График 6.1.2.3'!$C$5:$C$13</c:f>
              <c:numCache>
                <c:formatCode>0.0%</c:formatCode>
                <c:ptCount val="9"/>
                <c:pt idx="0">
                  <c:v>0.13700000000000001</c:v>
                </c:pt>
                <c:pt idx="1">
                  <c:v>0.14199999999999999</c:v>
                </c:pt>
                <c:pt idx="2">
                  <c:v>0.20300000000000001</c:v>
                </c:pt>
                <c:pt idx="3">
                  <c:v>0.14199999999999999</c:v>
                </c:pt>
                <c:pt idx="4">
                  <c:v>0.113</c:v>
                </c:pt>
                <c:pt idx="5">
                  <c:v>4.3999999999999997E-2</c:v>
                </c:pt>
                <c:pt idx="6">
                  <c:v>6.4000000000000001E-2</c:v>
                </c:pt>
                <c:pt idx="7">
                  <c:v>2.9000000000000001E-2</c:v>
                </c:pt>
                <c:pt idx="8">
                  <c:v>0.126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B8-46E1-95BE-4BEBA6C21437}"/>
            </c:ext>
          </c:extLst>
        </c:ser>
        <c:ser>
          <c:idx val="1"/>
          <c:order val="1"/>
          <c:tx>
            <c:strRef>
              <c:f>'График 6.1.2.3'!$D$4</c:f>
              <c:strCache>
                <c:ptCount val="1"/>
                <c:pt idx="0">
                  <c:v>01.01.2007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6.1.2.3'!$B$5:$B$13</c:f>
              <c:strCache>
                <c:ptCount val="9"/>
                <c:pt idx="0">
                  <c:v>Соединенные Штаты Америки</c:v>
                </c:pt>
                <c:pt idx="1">
                  <c:v>Великобритания</c:v>
                </c:pt>
                <c:pt idx="2">
                  <c:v>Российская Федерация</c:v>
                </c:pt>
                <c:pt idx="3">
                  <c:v>Швеция </c:v>
                </c:pt>
                <c:pt idx="4">
                  <c:v>Казахстан</c:v>
                </c:pt>
                <c:pt idx="5">
                  <c:v>Германия</c:v>
                </c:pt>
                <c:pt idx="6">
                  <c:v>Швейцария</c:v>
                </c:pt>
                <c:pt idx="7">
                  <c:v>Бермудские острова</c:v>
                </c:pt>
                <c:pt idx="8">
                  <c:v>Другие страны</c:v>
                </c:pt>
              </c:strCache>
            </c:strRef>
          </c:cat>
          <c:val>
            <c:numRef>
              <c:f>'График 6.1.2.3'!$D$5:$D$13</c:f>
              <c:numCache>
                <c:formatCode>0.0%</c:formatCode>
                <c:ptCount val="9"/>
                <c:pt idx="0">
                  <c:v>0.255</c:v>
                </c:pt>
                <c:pt idx="1">
                  <c:v>9.0999999999999998E-2</c:v>
                </c:pt>
                <c:pt idx="2">
                  <c:v>0.11600000000000001</c:v>
                </c:pt>
                <c:pt idx="3">
                  <c:v>0.107</c:v>
                </c:pt>
                <c:pt idx="4">
                  <c:v>0.152</c:v>
                </c:pt>
                <c:pt idx="5">
                  <c:v>5.7000000000000002E-2</c:v>
                </c:pt>
                <c:pt idx="6">
                  <c:v>8.7999999999999995E-2</c:v>
                </c:pt>
                <c:pt idx="7">
                  <c:v>0</c:v>
                </c:pt>
                <c:pt idx="8">
                  <c:v>0.13400000000000001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B8-46E1-95BE-4BEBA6C21437}"/>
            </c:ext>
          </c:extLst>
        </c:ser>
        <c:ser>
          <c:idx val="2"/>
          <c:order val="2"/>
          <c:tx>
            <c:strRef>
              <c:f>'График 6.1.2.3'!$E$4</c:f>
              <c:strCache>
                <c:ptCount val="1"/>
                <c:pt idx="0">
                  <c:v>01.01.2008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6.1.2.3'!$B$5:$B$13</c:f>
              <c:strCache>
                <c:ptCount val="9"/>
                <c:pt idx="0">
                  <c:v>Соединенные Штаты Америки</c:v>
                </c:pt>
                <c:pt idx="1">
                  <c:v>Великобритания</c:v>
                </c:pt>
                <c:pt idx="2">
                  <c:v>Российская Федерация</c:v>
                </c:pt>
                <c:pt idx="3">
                  <c:v>Швеция </c:v>
                </c:pt>
                <c:pt idx="4">
                  <c:v>Казахстан</c:v>
                </c:pt>
                <c:pt idx="5">
                  <c:v>Германия</c:v>
                </c:pt>
                <c:pt idx="6">
                  <c:v>Швейцария</c:v>
                </c:pt>
                <c:pt idx="7">
                  <c:v>Бермудские острова</c:v>
                </c:pt>
                <c:pt idx="8">
                  <c:v>Другие страны</c:v>
                </c:pt>
              </c:strCache>
            </c:strRef>
          </c:cat>
          <c:val>
            <c:numRef>
              <c:f>'График 6.1.2.3'!$E$5:$E$13</c:f>
              <c:numCache>
                <c:formatCode>0.0%</c:formatCode>
                <c:ptCount val="9"/>
                <c:pt idx="0">
                  <c:v>0.21199999999999999</c:v>
                </c:pt>
                <c:pt idx="1">
                  <c:v>6.9000000000000006E-2</c:v>
                </c:pt>
                <c:pt idx="2">
                  <c:v>0.13800000000000001</c:v>
                </c:pt>
                <c:pt idx="3">
                  <c:v>7.0999999999999994E-2</c:v>
                </c:pt>
                <c:pt idx="4">
                  <c:v>0.19600000000000001</c:v>
                </c:pt>
                <c:pt idx="5">
                  <c:v>0.158</c:v>
                </c:pt>
                <c:pt idx="6">
                  <c:v>3.9E-2</c:v>
                </c:pt>
                <c:pt idx="7">
                  <c:v>2.1000000000000001E-2</c:v>
                </c:pt>
                <c:pt idx="8">
                  <c:v>9.6000000000000002E-2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B8-46E1-95BE-4BEBA6C21437}"/>
            </c:ext>
          </c:extLst>
        </c:ser>
        <c:ser>
          <c:idx val="3"/>
          <c:order val="3"/>
          <c:tx>
            <c:strRef>
              <c:f>'График 6.1.2.3'!$F$4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6.1.2.3'!$B$5:$B$13</c:f>
              <c:strCache>
                <c:ptCount val="9"/>
                <c:pt idx="0">
                  <c:v>Соединенные Штаты Америки</c:v>
                </c:pt>
                <c:pt idx="1">
                  <c:v>Великобритания</c:v>
                </c:pt>
                <c:pt idx="2">
                  <c:v>Российская Федерация</c:v>
                </c:pt>
                <c:pt idx="3">
                  <c:v>Швеция </c:v>
                </c:pt>
                <c:pt idx="4">
                  <c:v>Казахстан</c:v>
                </c:pt>
                <c:pt idx="5">
                  <c:v>Германия</c:v>
                </c:pt>
                <c:pt idx="6">
                  <c:v>Швейцария</c:v>
                </c:pt>
                <c:pt idx="7">
                  <c:v>Бермудские острова</c:v>
                </c:pt>
                <c:pt idx="8">
                  <c:v>Другие страны</c:v>
                </c:pt>
              </c:strCache>
            </c:strRef>
          </c:cat>
          <c:val>
            <c:numRef>
              <c:f>'График 6.1.2.3'!$F$5:$F$13</c:f>
              <c:numCache>
                <c:formatCode>0.0%</c:formatCode>
                <c:ptCount val="9"/>
                <c:pt idx="0">
                  <c:v>1.2999999999999999E-2</c:v>
                </c:pt>
                <c:pt idx="1">
                  <c:v>0.17499999999999999</c:v>
                </c:pt>
                <c:pt idx="2">
                  <c:v>0.30199999999999999</c:v>
                </c:pt>
                <c:pt idx="3">
                  <c:v>8.3000000000000004E-2</c:v>
                </c:pt>
                <c:pt idx="4">
                  <c:v>0.13200000000000001</c:v>
                </c:pt>
                <c:pt idx="5">
                  <c:v>0.14299999999999999</c:v>
                </c:pt>
                <c:pt idx="6">
                  <c:v>3.3000000000000002E-2</c:v>
                </c:pt>
                <c:pt idx="7">
                  <c:v>0.02</c:v>
                </c:pt>
                <c:pt idx="8">
                  <c:v>9.9000000000000005E-2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B8-46E1-95BE-4BEBA6C21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509039"/>
        <c:axId val="1"/>
      </c:barChart>
      <c:catAx>
        <c:axId val="10265090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509039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0948616600790515"/>
          <c:y val="0.87394957983193278"/>
          <c:w val="0.67193675889328064"/>
          <c:h val="0.100840336134453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729009542011905"/>
          <c:y val="5.8593861758922117E-2"/>
          <c:w val="0.68267638651471585"/>
          <c:h val="0.6757825389529017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'График 6.1.3.1'!$C$4</c:f>
              <c:strCache>
                <c:ptCount val="1"/>
                <c:pt idx="0">
                  <c:v>01.01.2003</c:v>
                </c:pt>
              </c:strCache>
            </c:strRef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6.1.3.1'!$B$5:$B$8</c:f>
              <c:strCache>
                <c:ptCount val="4"/>
                <c:pt idx="0">
                  <c:v>Активы</c:v>
                </c:pt>
                <c:pt idx="1">
                  <c:v>Собственный капитал</c:v>
                </c:pt>
                <c:pt idx="2">
                  <c:v>Страховые премии*</c:v>
                </c:pt>
                <c:pt idx="3">
                  <c:v>Страховые резервы</c:v>
                </c:pt>
              </c:strCache>
            </c:strRef>
          </c:cat>
          <c:val>
            <c:numRef>
              <c:f>'График 6.1.3.1'!$C$5:$C$8</c:f>
              <c:numCache>
                <c:formatCode>#\ ##0.0</c:formatCode>
                <c:ptCount val="4"/>
                <c:pt idx="0">
                  <c:v>22419.4</c:v>
                </c:pt>
                <c:pt idx="1">
                  <c:v>6133</c:v>
                </c:pt>
                <c:pt idx="2">
                  <c:v>22636.9</c:v>
                </c:pt>
                <c:pt idx="3">
                  <c:v>12618.3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5C-4898-90E4-4C84A7AE9C27}"/>
            </c:ext>
          </c:extLst>
        </c:ser>
        <c:ser>
          <c:idx val="1"/>
          <c:order val="1"/>
          <c:tx>
            <c:strRef>
              <c:f>'График 6.1.3.1'!$D$4</c:f>
              <c:strCache>
                <c:ptCount val="1"/>
                <c:pt idx="0">
                  <c:v>01.01.2004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55C-4898-90E4-4C84A7AE9C27}"/>
              </c:ext>
            </c:extLst>
          </c:dPt>
          <c:cat>
            <c:strRef>
              <c:f>'График 6.1.3.1'!$B$5:$B$8</c:f>
              <c:strCache>
                <c:ptCount val="4"/>
                <c:pt idx="0">
                  <c:v>Активы</c:v>
                </c:pt>
                <c:pt idx="1">
                  <c:v>Собственный капитал</c:v>
                </c:pt>
                <c:pt idx="2">
                  <c:v>Страховые премии*</c:v>
                </c:pt>
                <c:pt idx="3">
                  <c:v>Страховые резервы</c:v>
                </c:pt>
              </c:strCache>
            </c:strRef>
          </c:cat>
          <c:val>
            <c:numRef>
              <c:f>'График 6.1.3.1'!$D$5:$D$8</c:f>
              <c:numCache>
                <c:formatCode>_(* #\ ##0.0_);_(* \(#\ ##0.0\);_(* "-"??_);_(@_)</c:formatCode>
                <c:ptCount val="4"/>
                <c:pt idx="0">
                  <c:v>20716</c:v>
                </c:pt>
                <c:pt idx="1">
                  <c:v>9031</c:v>
                </c:pt>
                <c:pt idx="2">
                  <c:v>28870</c:v>
                </c:pt>
                <c:pt idx="3">
                  <c:v>13207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5C-4898-90E4-4C84A7AE9C27}"/>
            </c:ext>
          </c:extLst>
        </c:ser>
        <c:ser>
          <c:idx val="2"/>
          <c:order val="2"/>
          <c:tx>
            <c:strRef>
              <c:f>'График 6.1.3.1'!$E$4</c:f>
              <c:strCache>
                <c:ptCount val="1"/>
                <c:pt idx="0">
                  <c:v>01.01.2005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6.1.3.1'!$B$5:$B$8</c:f>
              <c:strCache>
                <c:ptCount val="4"/>
                <c:pt idx="0">
                  <c:v>Активы</c:v>
                </c:pt>
                <c:pt idx="1">
                  <c:v>Собственный капитал</c:v>
                </c:pt>
                <c:pt idx="2">
                  <c:v>Страховые премии*</c:v>
                </c:pt>
                <c:pt idx="3">
                  <c:v>Страховые резервы</c:v>
                </c:pt>
              </c:strCache>
            </c:strRef>
          </c:cat>
          <c:val>
            <c:numRef>
              <c:f>'График 6.1.3.1'!$E$5:$E$8</c:f>
              <c:numCache>
                <c:formatCode>_(* #\ ##0.0_);_(* \(#\ ##0.0\);_(* "-"??_);_(@_)</c:formatCode>
                <c:ptCount val="4"/>
                <c:pt idx="0">
                  <c:v>44094.720999999998</c:v>
                </c:pt>
                <c:pt idx="1">
                  <c:v>24053.449000000001</c:v>
                </c:pt>
                <c:pt idx="2">
                  <c:v>39978.074000000001</c:v>
                </c:pt>
                <c:pt idx="3">
                  <c:v>14689.071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5C-4898-90E4-4C84A7AE9C27}"/>
            </c:ext>
          </c:extLst>
        </c:ser>
        <c:ser>
          <c:idx val="3"/>
          <c:order val="3"/>
          <c:tx>
            <c:strRef>
              <c:f>'График 6.1.3.1'!$F$4</c:f>
              <c:strCache>
                <c:ptCount val="1"/>
                <c:pt idx="0">
                  <c:v>01.01.2006</c:v>
                </c:pt>
              </c:strCache>
            </c:strRef>
          </c:tx>
          <c:spPr>
            <a:solidFill>
              <a:srgbClr val="00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6.1.3.1'!$B$5:$B$8</c:f>
              <c:strCache>
                <c:ptCount val="4"/>
                <c:pt idx="0">
                  <c:v>Активы</c:v>
                </c:pt>
                <c:pt idx="1">
                  <c:v>Собственный капитал</c:v>
                </c:pt>
                <c:pt idx="2">
                  <c:v>Страховые премии*</c:v>
                </c:pt>
                <c:pt idx="3">
                  <c:v>Страховые резервы</c:v>
                </c:pt>
              </c:strCache>
            </c:strRef>
          </c:cat>
          <c:val>
            <c:numRef>
              <c:f>'График 6.1.3.1'!$F$5:$F$8</c:f>
              <c:numCache>
                <c:formatCode>_(* #\ ##0.0_);_(* \(#\ ##0.0\);_(* "-"??_);_(@_)</c:formatCode>
                <c:ptCount val="4"/>
                <c:pt idx="0">
                  <c:v>73361.5</c:v>
                </c:pt>
                <c:pt idx="1">
                  <c:v>45259.8</c:v>
                </c:pt>
                <c:pt idx="2">
                  <c:v>67123.100000000006</c:v>
                </c:pt>
                <c:pt idx="3">
                  <c:v>32070.400000000001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5C-4898-90E4-4C84A7AE9C27}"/>
            </c:ext>
          </c:extLst>
        </c:ser>
        <c:ser>
          <c:idx val="4"/>
          <c:order val="4"/>
          <c:tx>
            <c:strRef>
              <c:f>'График 6.1.3.1'!$G$4</c:f>
              <c:strCache>
                <c:ptCount val="1"/>
                <c:pt idx="0">
                  <c:v>01.01.2007</c:v>
                </c:pt>
              </c:strCache>
            </c:strRef>
          </c:tx>
          <c:spPr>
            <a:solidFill>
              <a:srgbClr val="800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6.1.3.1'!$B$5:$B$8</c:f>
              <c:strCache>
                <c:ptCount val="4"/>
                <c:pt idx="0">
                  <c:v>Активы</c:v>
                </c:pt>
                <c:pt idx="1">
                  <c:v>Собственный капитал</c:v>
                </c:pt>
                <c:pt idx="2">
                  <c:v>Страховые премии*</c:v>
                </c:pt>
                <c:pt idx="3">
                  <c:v>Страховые резервы</c:v>
                </c:pt>
              </c:strCache>
            </c:strRef>
          </c:cat>
          <c:val>
            <c:numRef>
              <c:f>'График 6.1.3.1'!$G$5:$G$8</c:f>
              <c:numCache>
                <c:formatCode>_(* #\ ##0.0_);_(* \(#\ ##0.0\);_(* "-"??_);_(@_)</c:formatCode>
                <c:ptCount val="4"/>
                <c:pt idx="0">
                  <c:v>135489.70000000001</c:v>
                </c:pt>
                <c:pt idx="1">
                  <c:v>80200.7</c:v>
                </c:pt>
                <c:pt idx="2">
                  <c:v>126430.5</c:v>
                </c:pt>
                <c:pt idx="3">
                  <c:v>67592.7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5C-4898-90E4-4C84A7AE9C27}"/>
            </c:ext>
          </c:extLst>
        </c:ser>
        <c:ser>
          <c:idx val="6"/>
          <c:order val="5"/>
          <c:tx>
            <c:strRef>
              <c:f>'График 6.1.3.1'!$H$4</c:f>
              <c:strCache>
                <c:ptCount val="1"/>
                <c:pt idx="0">
                  <c:v>01.01.2008</c:v>
                </c:pt>
              </c:strCache>
            </c:strRef>
          </c:tx>
          <c:spPr>
            <a:solidFill>
              <a:srgbClr val="FF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6.1.3.1'!$H$5:$H$8</c:f>
              <c:numCache>
                <c:formatCode>_(* #\ ##0.0_);_(* \(#\ ##0.0\);_(* "-"??_);_(@_)</c:formatCode>
                <c:ptCount val="4"/>
                <c:pt idx="0">
                  <c:v>223556.1</c:v>
                </c:pt>
                <c:pt idx="1">
                  <c:v>126276.8</c:v>
                </c:pt>
                <c:pt idx="2">
                  <c:v>162471.29999999999</c:v>
                </c:pt>
                <c:pt idx="3">
                  <c:v>86359.8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5C-4898-90E4-4C84A7AE9C27}"/>
            </c:ext>
          </c:extLst>
        </c:ser>
        <c:ser>
          <c:idx val="7"/>
          <c:order val="6"/>
          <c:tx>
            <c:strRef>
              <c:f>'График 6.1.3.1'!$I$4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3366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6.1.3.1'!$I$5:$I$8</c:f>
              <c:numCache>
                <c:formatCode>_(* #\ ##0.0_);_(* \(#\ ##0.0\);_(* "-"??_);_(@_)</c:formatCode>
                <c:ptCount val="4"/>
                <c:pt idx="0">
                  <c:v>281676.5</c:v>
                </c:pt>
                <c:pt idx="1">
                  <c:v>162148.9</c:v>
                </c:pt>
                <c:pt idx="2">
                  <c:v>125137.7</c:v>
                </c:pt>
                <c:pt idx="3">
                  <c:v>97074.1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55C-4898-90E4-4C84A7AE9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508207"/>
        <c:axId val="1"/>
      </c:barChart>
      <c:catAx>
        <c:axId val="102650820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50820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893653516295026"/>
          <c:y val="0.89453125"/>
          <c:w val="0.725557461406518"/>
          <c:h val="8.20312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67311675038316"/>
          <c:y val="7.4468085106382975E-2"/>
          <c:w val="0.79087525887749044"/>
          <c:h val="0.521276595744680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6.1.3.2'!$B$5</c:f>
              <c:strCache>
                <c:ptCount val="1"/>
                <c:pt idx="0">
                  <c:v>Страховые премии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6.1.3.2'!$C$4:$I$4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01.01.2007</c:v>
                </c:pt>
                <c:pt idx="5">
                  <c:v> 01.01.2008</c:v>
                </c:pt>
                <c:pt idx="6">
                  <c:v>01.10.2008</c:v>
                </c:pt>
              </c:strCache>
            </c:strRef>
          </c:cat>
          <c:val>
            <c:numRef>
              <c:f>'График 6.1.3.2'!$C$5:$I$5</c:f>
              <c:numCache>
                <c:formatCode>#,##0</c:formatCode>
                <c:ptCount val="7"/>
                <c:pt idx="0">
                  <c:v>22636.931</c:v>
                </c:pt>
                <c:pt idx="1">
                  <c:v>28870.234</c:v>
                </c:pt>
                <c:pt idx="2">
                  <c:v>39978.074000000001</c:v>
                </c:pt>
                <c:pt idx="3">
                  <c:v>67123.066000000006</c:v>
                </c:pt>
                <c:pt idx="4">
                  <c:v>126430.537</c:v>
                </c:pt>
                <c:pt idx="5">
                  <c:v>162471.29999999999</c:v>
                </c:pt>
                <c:pt idx="6">
                  <c:v>125138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12-40C4-A6EF-DA6B64E264B8}"/>
            </c:ext>
          </c:extLst>
        </c:ser>
        <c:ser>
          <c:idx val="1"/>
          <c:order val="1"/>
          <c:tx>
            <c:strRef>
              <c:f>'График 6.1.3.2'!$B$6</c:f>
              <c:strCache>
                <c:ptCount val="1"/>
                <c:pt idx="0">
                  <c:v>Страховые выплаты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6.1.3.2'!$C$4:$I$4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01.01.2007</c:v>
                </c:pt>
                <c:pt idx="5">
                  <c:v> 01.01.2008</c:v>
                </c:pt>
                <c:pt idx="6">
                  <c:v>01.10.2008</c:v>
                </c:pt>
              </c:strCache>
            </c:strRef>
          </c:cat>
          <c:val>
            <c:numRef>
              <c:f>'График 6.1.3.2'!$C$6:$I$6</c:f>
              <c:numCache>
                <c:formatCode>#,##0</c:formatCode>
                <c:ptCount val="7"/>
                <c:pt idx="0">
                  <c:v>2316.694</c:v>
                </c:pt>
                <c:pt idx="1">
                  <c:v>4172.3549999999996</c:v>
                </c:pt>
                <c:pt idx="2">
                  <c:v>6742.4840000000004</c:v>
                </c:pt>
                <c:pt idx="3">
                  <c:v>10769.785</c:v>
                </c:pt>
                <c:pt idx="4">
                  <c:v>14092.249</c:v>
                </c:pt>
                <c:pt idx="5">
                  <c:v>50107.3</c:v>
                </c:pt>
                <c:pt idx="6">
                  <c:v>49641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12-40C4-A6EF-DA6B64E26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502799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6.1.3.2'!$B$7</c:f>
              <c:strCache>
                <c:ptCount val="1"/>
                <c:pt idx="0">
                  <c:v>Коэффициент отношения выплат к премиям  по страховому рынку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6.1.3.2'!$C$4:$I$4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01.01.2007</c:v>
                </c:pt>
                <c:pt idx="5">
                  <c:v> 01.01.2008</c:v>
                </c:pt>
                <c:pt idx="6">
                  <c:v>01.10.2008</c:v>
                </c:pt>
              </c:strCache>
            </c:strRef>
          </c:cat>
          <c:val>
            <c:numRef>
              <c:f>'График 6.1.3.2'!$C$7:$I$7</c:f>
              <c:numCache>
                <c:formatCode>0.0%</c:formatCode>
                <c:ptCount val="7"/>
                <c:pt idx="0">
                  <c:v>0.10234134653677214</c:v>
                </c:pt>
                <c:pt idx="1">
                  <c:v>0.14452099695485668</c:v>
                </c:pt>
                <c:pt idx="2">
                  <c:v>0.16865454799048099</c:v>
                </c:pt>
                <c:pt idx="3">
                  <c:v>0.16044834721941931</c:v>
                </c:pt>
                <c:pt idx="4">
                  <c:v>0.11146238349046955</c:v>
                </c:pt>
                <c:pt idx="5">
                  <c:v>0.3084070848205191</c:v>
                </c:pt>
                <c:pt idx="6">
                  <c:v>0.3966900541801851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12-40C4-A6EF-DA6B64E26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26502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502799"/>
        <c:crosses val="autoZero"/>
        <c:crossBetween val="between"/>
        <c:maj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0836501901140684E-2"/>
          <c:y val="0.75531914893617025"/>
          <c:w val="0.79657794676806082"/>
          <c:h val="0.212765957446808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495437988681"/>
          <c:y val="5.8091404003914361E-2"/>
          <c:w val="0.79065492721864705"/>
          <c:h val="0.33195088002236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6.1.3.3'!$B$5</c:f>
              <c:strCache>
                <c:ptCount val="1"/>
                <c:pt idx="0">
                  <c:v>Страховые премии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6.1.3.3'!$C$4:$I$4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 01.10.2008</c:v>
                </c:pt>
              </c:strCache>
            </c:strRef>
          </c:cat>
          <c:val>
            <c:numRef>
              <c:f>'График 6.1.3.3'!$C$5:$I$5</c:f>
              <c:numCache>
                <c:formatCode>#,##0</c:formatCode>
                <c:ptCount val="7"/>
                <c:pt idx="0">
                  <c:v>22636.931</c:v>
                </c:pt>
                <c:pt idx="1">
                  <c:v>28870.234</c:v>
                </c:pt>
                <c:pt idx="2">
                  <c:v>39978.074000000001</c:v>
                </c:pt>
                <c:pt idx="3">
                  <c:v>67123.066000000006</c:v>
                </c:pt>
                <c:pt idx="4">
                  <c:v>126430.537</c:v>
                </c:pt>
                <c:pt idx="5">
                  <c:v>162471.29999999999</c:v>
                </c:pt>
                <c:pt idx="6">
                  <c:v>125138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50-427B-8627-62017DEF5285}"/>
            </c:ext>
          </c:extLst>
        </c:ser>
        <c:ser>
          <c:idx val="1"/>
          <c:order val="1"/>
          <c:tx>
            <c:strRef>
              <c:f>'График 6.1.3.3'!$B$6</c:f>
              <c:strCache>
                <c:ptCount val="1"/>
                <c:pt idx="0">
                  <c:v>Страховые выплаты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6.1.3.3'!$C$4:$I$4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 01.10.2008</c:v>
                </c:pt>
              </c:strCache>
            </c:strRef>
          </c:cat>
          <c:val>
            <c:numRef>
              <c:f>'График 6.1.3.3'!$C$6:$I$6</c:f>
              <c:numCache>
                <c:formatCode>#,##0</c:formatCode>
                <c:ptCount val="7"/>
                <c:pt idx="0">
                  <c:v>2316.694</c:v>
                </c:pt>
                <c:pt idx="1">
                  <c:v>4172.3549999999996</c:v>
                </c:pt>
                <c:pt idx="2">
                  <c:v>6742.4840000000004</c:v>
                </c:pt>
                <c:pt idx="3">
                  <c:v>10769.785</c:v>
                </c:pt>
                <c:pt idx="4">
                  <c:v>14092.249</c:v>
                </c:pt>
                <c:pt idx="5">
                  <c:v>50107.3</c:v>
                </c:pt>
                <c:pt idx="6">
                  <c:v>49641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50-427B-8627-62017DEF5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506959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6.1.3.3'!$B$7</c:f>
              <c:strCache>
                <c:ptCount val="1"/>
                <c:pt idx="0">
                  <c:v>Коэффициент выплат к премиям по видам страховой деятельности по обязательному страхованию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6.1.3.3'!$C$4:$I$4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 01.10.2008</c:v>
                </c:pt>
              </c:strCache>
            </c:strRef>
          </c:cat>
          <c:val>
            <c:numRef>
              <c:f>'График 6.1.3.3'!$C$7:$I$7</c:f>
              <c:numCache>
                <c:formatCode>0.0%</c:formatCode>
                <c:ptCount val="7"/>
                <c:pt idx="0">
                  <c:v>0.54187273088001675</c:v>
                </c:pt>
                <c:pt idx="1">
                  <c:v>0.46334384018789165</c:v>
                </c:pt>
                <c:pt idx="2">
                  <c:v>0.63856005919721659</c:v>
                </c:pt>
                <c:pt idx="3">
                  <c:v>0.25696967591118008</c:v>
                </c:pt>
                <c:pt idx="4">
                  <c:v>0.26428530399771344</c:v>
                </c:pt>
                <c:pt idx="5">
                  <c:v>0.23899999999999999</c:v>
                </c:pt>
                <c:pt idx="6">
                  <c:v>0.28399999999999997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50-427B-8627-62017DEF5285}"/>
            </c:ext>
          </c:extLst>
        </c:ser>
        <c:ser>
          <c:idx val="3"/>
          <c:order val="3"/>
          <c:tx>
            <c:strRef>
              <c:f>'График 6.1.3.3'!$B$8</c:f>
              <c:strCache>
                <c:ptCount val="1"/>
                <c:pt idx="0">
                  <c:v>Коэффициент выплат к премиям по видам страховой деятельности по добровольному личному страхованию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6.1.3.3'!$C$4:$I$4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 01.10.2008</c:v>
                </c:pt>
              </c:strCache>
            </c:strRef>
          </c:cat>
          <c:val>
            <c:numRef>
              <c:f>'График 6.1.3.3'!$C$8:$I$8</c:f>
              <c:numCache>
                <c:formatCode>0.0%</c:formatCode>
                <c:ptCount val="7"/>
                <c:pt idx="0">
                  <c:v>0.33952467689504573</c:v>
                </c:pt>
                <c:pt idx="1">
                  <c:v>0.35581327633114773</c:v>
                </c:pt>
                <c:pt idx="2">
                  <c:v>0.27835848160582344</c:v>
                </c:pt>
                <c:pt idx="3">
                  <c:v>0.21424818950695543</c:v>
                </c:pt>
                <c:pt idx="4">
                  <c:v>0.15534401159878161</c:v>
                </c:pt>
                <c:pt idx="5">
                  <c:v>0.249</c:v>
                </c:pt>
                <c:pt idx="6">
                  <c:v>0.39200000000000002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50-427B-8627-62017DEF5285}"/>
            </c:ext>
          </c:extLst>
        </c:ser>
        <c:ser>
          <c:idx val="4"/>
          <c:order val="4"/>
          <c:tx>
            <c:strRef>
              <c:f>'График 6.1.3.3'!$B$9</c:f>
              <c:strCache>
                <c:ptCount val="1"/>
                <c:pt idx="0">
                  <c:v>Коэффициент выплат к премиям по видам страховой деятельности по добровольному имущественному страхованию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'График 6.1.3.3'!$C$4:$I$4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 01.10.2008</c:v>
                </c:pt>
              </c:strCache>
            </c:strRef>
          </c:cat>
          <c:val>
            <c:numRef>
              <c:f>'График 6.1.3.3'!$C$9:$I$9</c:f>
              <c:numCache>
                <c:formatCode>0.0%</c:formatCode>
                <c:ptCount val="7"/>
                <c:pt idx="0">
                  <c:v>4.8933344226010152E-2</c:v>
                </c:pt>
                <c:pt idx="1">
                  <c:v>8.0305376842820964E-2</c:v>
                </c:pt>
                <c:pt idx="2">
                  <c:v>8.5131275105197191E-2</c:v>
                </c:pt>
                <c:pt idx="3">
                  <c:v>0.12438215515915939</c:v>
                </c:pt>
                <c:pt idx="4">
                  <c:v>7.5070387309726164E-2</c:v>
                </c:pt>
                <c:pt idx="5">
                  <c:v>0.313</c:v>
                </c:pt>
                <c:pt idx="6">
                  <c:v>0.42899999999999999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50-427B-8627-62017DEF5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2650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8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506959"/>
        <c:crosses val="autoZero"/>
        <c:crossBetween val="between"/>
        <c:maj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691588785046728E-2"/>
          <c:y val="0.49792531120331951"/>
          <c:w val="0.95514018691588787"/>
          <c:h val="0.489626556016597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04518664047151E-2"/>
          <c:y val="8.7719799203897136E-2"/>
          <c:w val="0.91944990176817287"/>
          <c:h val="0.730998326699142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6.1.3.4'!$B$5</c:f>
              <c:strCache>
                <c:ptCount val="1"/>
                <c:pt idx="0">
                  <c:v>Чистая прибыль (млрд. тенге)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6.1.3.4'!$C$4:$H$4</c:f>
              <c:strCache>
                <c:ptCount val="6"/>
                <c:pt idx="0">
                  <c:v>01.01.2005</c:v>
                </c:pt>
                <c:pt idx="1">
                  <c:v>01.01.2006</c:v>
                </c:pt>
                <c:pt idx="2">
                  <c:v>01.01.2007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01.01.2008</c:v>
                </c:pt>
              </c:strCache>
            </c:strRef>
          </c:cat>
          <c:val>
            <c:numRef>
              <c:f>'График 6.1.3.4'!$C$5:$H$5</c:f>
              <c:numCache>
                <c:formatCode>General</c:formatCode>
                <c:ptCount val="6"/>
                <c:pt idx="0">
                  <c:v>7</c:v>
                </c:pt>
                <c:pt idx="1">
                  <c:v>11</c:v>
                </c:pt>
                <c:pt idx="2">
                  <c:v>32</c:v>
                </c:pt>
                <c:pt idx="3">
                  <c:v>37</c:v>
                </c:pt>
                <c:pt idx="4">
                  <c:v>52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E8-4383-B17C-6672C5EAD8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26511951"/>
        <c:axId val="1"/>
      </c:barChart>
      <c:catAx>
        <c:axId val="10265119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511951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E9-49C7-A08F-E22EC23A8B60}"/>
            </c:ext>
          </c:extLst>
        </c:ser>
        <c:ser>
          <c:idx val="1"/>
          <c:order val="1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E9-49C7-A08F-E22EC23A8B60}"/>
            </c:ext>
          </c:extLst>
        </c:ser>
        <c:ser>
          <c:idx val="2"/>
          <c:order val="2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E9-49C7-A08F-E22EC23A8B60}"/>
            </c:ext>
          </c:extLst>
        </c:ser>
        <c:ser>
          <c:idx val="3"/>
          <c:order val="3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E9-49C7-A08F-E22EC23A8B60}"/>
            </c:ext>
          </c:extLst>
        </c:ser>
        <c:ser>
          <c:idx val="4"/>
          <c:order val="4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E9-49C7-A08F-E22EC23A8B60}"/>
            </c:ext>
          </c:extLst>
        </c:ser>
        <c:ser>
          <c:idx val="5"/>
          <c:order val="5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E9-49C7-A08F-E22EC23A8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026494895"/>
        <c:axId val="1"/>
      </c:barChart>
      <c:catAx>
        <c:axId val="1026494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9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26494895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6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571532372915842E-2"/>
          <c:y val="8.4848987032356965E-2"/>
          <c:w val="0.91865257365407527"/>
          <c:h val="0.5939429092264987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6.1.3.5'!$B$5</c:f>
              <c:strCache>
                <c:ptCount val="1"/>
                <c:pt idx="0">
                  <c:v>ROA, %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079816998771072E-2"/>
                  <c:y val="-7.04600473416004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202-49FF-B062-57A640E5003B}"/>
                </c:ext>
              </c:extLst>
            </c:dLbl>
            <c:dLbl>
              <c:idx val="1"/>
              <c:layout>
                <c:manualLayout>
                  <c:x val="-5.8299801111991283E-2"/>
                  <c:y val="-7.76710285671461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202-49FF-B062-57A640E5003B}"/>
                </c:ext>
              </c:extLst>
            </c:dLbl>
            <c:dLbl>
              <c:idx val="2"/>
              <c:layout>
                <c:manualLayout>
                  <c:x val="-5.0646738596199406E-2"/>
                  <c:y val="-6.66403715245161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202-49FF-B062-57A640E5003B}"/>
                </c:ext>
              </c:extLst>
            </c:dLbl>
            <c:dLbl>
              <c:idx val="3"/>
              <c:layout>
                <c:manualLayout>
                  <c:x val="-4.696193773766047E-2"/>
                  <c:y val="-7.67529064798947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202-49FF-B062-57A640E5003B}"/>
                </c:ext>
              </c:extLst>
            </c:dLbl>
            <c:dLbl>
              <c:idx val="4"/>
              <c:layout>
                <c:manualLayout>
                  <c:x val="-5.1213660193627705E-2"/>
                  <c:y val="-7.45379391651567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202-49FF-B062-57A640E5003B}"/>
                </c:ext>
              </c:extLst>
            </c:dLbl>
            <c:dLbl>
              <c:idx val="5"/>
              <c:layout>
                <c:manualLayout>
                  <c:x val="-4.3560597677835773E-2"/>
                  <c:y val="-7.538225229670947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202-49FF-B062-57A640E5003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6.1.3.5'!$C$4:$I$4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'График 6.1.3.5'!$C$5:$I$5</c:f>
              <c:numCache>
                <c:formatCode>0.0</c:formatCode>
                <c:ptCount val="7"/>
                <c:pt idx="0">
                  <c:v>8.7963995468210552</c:v>
                </c:pt>
                <c:pt idx="1">
                  <c:v>16.862811353543155</c:v>
                </c:pt>
                <c:pt idx="2">
                  <c:v>17.281206972598831</c:v>
                </c:pt>
                <c:pt idx="3">
                  <c:v>17.450297499369562</c:v>
                </c:pt>
                <c:pt idx="4">
                  <c:v>25.800042364843968</c:v>
                </c:pt>
                <c:pt idx="5">
                  <c:v>25.218770590469237</c:v>
                </c:pt>
                <c:pt idx="6">
                  <c:v>13.679344922277862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02-49FF-B062-57A640E5003B}"/>
            </c:ext>
          </c:extLst>
        </c:ser>
        <c:ser>
          <c:idx val="1"/>
          <c:order val="1"/>
          <c:tx>
            <c:strRef>
              <c:f>'График 6.1.3.5'!$B$6</c:f>
              <c:strCache>
                <c:ptCount val="1"/>
                <c:pt idx="0">
                  <c:v>ROE, %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127424512891526E-2"/>
                  <c:y val="-7.78299031324545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202-49FF-B062-57A640E5003B}"/>
                </c:ext>
              </c:extLst>
            </c:dLbl>
            <c:dLbl>
              <c:idx val="1"/>
              <c:layout>
                <c:manualLayout>
                  <c:x val="-5.0363277797485222E-2"/>
                  <c:y val="-7.910102879544965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202-49FF-B062-57A640E5003B}"/>
                </c:ext>
              </c:extLst>
            </c:dLbl>
            <c:dLbl>
              <c:idx val="2"/>
              <c:layout>
                <c:manualLayout>
                  <c:x val="-5.0646738596199406E-2"/>
                  <c:y val="-7.742010030122996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202-49FF-B062-57A640E5003B}"/>
                </c:ext>
              </c:extLst>
            </c:dLbl>
            <c:dLbl>
              <c:idx val="3"/>
              <c:layout>
                <c:manualLayout>
                  <c:x val="-4.8946068566287054E-2"/>
                  <c:y val="-7.532074796058636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202-49FF-B062-57A640E5003B}"/>
                </c:ext>
              </c:extLst>
            </c:dLbl>
            <c:dLbl>
              <c:idx val="4"/>
              <c:layout>
                <c:manualLayout>
                  <c:x val="-5.3197791022254179E-2"/>
                  <c:y val="-5.11390670508331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202-49FF-B062-57A640E5003B}"/>
                </c:ext>
              </c:extLst>
            </c:dLbl>
            <c:dLbl>
              <c:idx val="5"/>
              <c:layout>
                <c:manualLayout>
                  <c:x val="-4.7528859335088831E-2"/>
                  <c:y val="-6.88470329289002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202-49FF-B062-57A640E5003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6.1.3.5'!$C$4:$I$4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'График 6.1.3.5'!$C$6:$I$6</c:f>
              <c:numCache>
                <c:formatCode>0.0</c:formatCode>
                <c:ptCount val="7"/>
                <c:pt idx="0">
                  <c:v>32.155551932170226</c:v>
                </c:pt>
                <c:pt idx="1">
                  <c:v>38.68120916841989</c:v>
                </c:pt>
                <c:pt idx="2">
                  <c:v>31.679864288900937</c:v>
                </c:pt>
                <c:pt idx="3">
                  <c:v>28.285144874701167</c:v>
                </c:pt>
                <c:pt idx="4">
                  <c:v>43.586153238064014</c:v>
                </c:pt>
                <c:pt idx="5">
                  <c:v>44.646443368853184</c:v>
                </c:pt>
                <c:pt idx="6">
                  <c:v>23.763035086886187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202-49FF-B062-57A640E50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513199"/>
        <c:axId val="1"/>
      </c:lineChart>
      <c:catAx>
        <c:axId val="10265131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513199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6309523809523808"/>
          <c:y val="0.8606060606060606"/>
          <c:w val="0.31944444444444442"/>
          <c:h val="0.121212121212121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820822331913861E-2"/>
          <c:y val="7.8651901147464079E-2"/>
          <c:w val="0.88889058100820273"/>
          <c:h val="0.6348332021188172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6.1.3.6'!$B$5</c:f>
              <c:strCache>
                <c:ptCount val="1"/>
                <c:pt idx="0">
                  <c:v>Доходы от страховой деятельности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3788319978667485E-2"/>
                  <c:y val="-0.1282897042487760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7DA-40D4-8458-C3D4F4EB53D1}"/>
                </c:ext>
              </c:extLst>
            </c:dLbl>
            <c:dLbl>
              <c:idx val="1"/>
              <c:layout>
                <c:manualLayout>
                  <c:x val="-4.158552840988039E-2"/>
                  <c:y val="-0.117008410576313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7DA-40D4-8458-C3D4F4EB53D1}"/>
                </c:ext>
              </c:extLst>
            </c:dLbl>
            <c:dLbl>
              <c:idx val="2"/>
              <c:layout>
                <c:manualLayout>
                  <c:x val="-4.3534772492355087E-2"/>
                  <c:y val="-0.128934104673856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7DA-40D4-8458-C3D4F4EB53D1}"/>
                </c:ext>
              </c:extLst>
            </c:dLbl>
            <c:dLbl>
              <c:idx val="3"/>
              <c:layout>
                <c:manualLayout>
                  <c:x val="-7.6673364420881074E-2"/>
                  <c:y val="-4.06840496361271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7DA-40D4-8458-C3D4F4EB53D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6.1.3.6'!$C$4:$H$4</c:f>
              <c:strCache>
                <c:ptCount val="6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 01.01.2007</c:v>
                </c:pt>
                <c:pt idx="4">
                  <c:v>01.01.2008</c:v>
                </c:pt>
                <c:pt idx="5">
                  <c:v>01.10.2008</c:v>
                </c:pt>
              </c:strCache>
            </c:strRef>
          </c:cat>
          <c:val>
            <c:numRef>
              <c:f>'График 6.1.3.6'!$C$5:$H$5</c:f>
              <c:numCache>
                <c:formatCode>#\ ##0.0</c:formatCode>
                <c:ptCount val="6"/>
                <c:pt idx="0">
                  <c:v>11.714444</c:v>
                </c:pt>
                <c:pt idx="1">
                  <c:v>19.156711999999999</c:v>
                </c:pt>
                <c:pt idx="2">
                  <c:v>33.893607000000003</c:v>
                </c:pt>
                <c:pt idx="3">
                  <c:v>68.628264000000001</c:v>
                </c:pt>
                <c:pt idx="4">
                  <c:v>108.462609</c:v>
                </c:pt>
                <c:pt idx="5">
                  <c:v>82.9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DA-40D4-8458-C3D4F4EB53D1}"/>
            </c:ext>
          </c:extLst>
        </c:ser>
        <c:ser>
          <c:idx val="1"/>
          <c:order val="1"/>
          <c:tx>
            <c:strRef>
              <c:f>'График 6.1.3.6'!$B$6</c:f>
              <c:strCache>
                <c:ptCount val="1"/>
                <c:pt idx="0">
                  <c:v>Доходы от инвестиционной деятельности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5.1981090129203473E-3"/>
                  <c:y val="-6.36021294452123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7DA-40D4-8458-C3D4F4EB53D1}"/>
                </c:ext>
              </c:extLst>
            </c:dLbl>
            <c:dLbl>
              <c:idx val="1"/>
              <c:layout>
                <c:manualLayout>
                  <c:x val="-2.599099418292563E-3"/>
                  <c:y val="-8.48862159794183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7DA-40D4-8458-C3D4F4EB53D1}"/>
                </c:ext>
              </c:extLst>
            </c:dLbl>
            <c:dLbl>
              <c:idx val="2"/>
              <c:layout>
                <c:manualLayout>
                  <c:x val="-2.9889522345299388E-2"/>
                  <c:y val="-0.11105635179682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7DA-40D4-8458-C3D4F4EB53D1}"/>
                </c:ext>
              </c:extLst>
            </c:dLbl>
            <c:dLbl>
              <c:idx val="3"/>
              <c:layout>
                <c:manualLayout>
                  <c:x val="-2.9889649630975682E-2"/>
                  <c:y val="-0.1052614609166555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7DA-40D4-8458-C3D4F4EB53D1}"/>
                </c:ext>
              </c:extLst>
            </c:dLbl>
            <c:dLbl>
              <c:idx val="4"/>
              <c:layout>
                <c:manualLayout>
                  <c:x val="-2.9889572263870998E-2"/>
                  <c:y val="-0.102497654561068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7DA-40D4-8458-C3D4F4EB53D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6.1.3.6'!$C$4:$H$4</c:f>
              <c:strCache>
                <c:ptCount val="6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 01.01.2007</c:v>
                </c:pt>
                <c:pt idx="4">
                  <c:v>01.01.2008</c:v>
                </c:pt>
                <c:pt idx="5">
                  <c:v>01.10.2008</c:v>
                </c:pt>
              </c:strCache>
            </c:strRef>
          </c:cat>
          <c:val>
            <c:numRef>
              <c:f>'График 6.1.3.6'!$C$6:$H$6</c:f>
              <c:numCache>
                <c:formatCode>#\ ##0.0</c:formatCode>
                <c:ptCount val="6"/>
                <c:pt idx="0">
                  <c:v>1.641281</c:v>
                </c:pt>
                <c:pt idx="1">
                  <c:v>1.8657840000000001</c:v>
                </c:pt>
                <c:pt idx="2">
                  <c:v>3.2906569999999999</c:v>
                </c:pt>
                <c:pt idx="3">
                  <c:v>6.5099220000000004</c:v>
                </c:pt>
                <c:pt idx="4">
                  <c:v>11.280087</c:v>
                </c:pt>
                <c:pt idx="5">
                  <c:v>13.6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7DA-40D4-8458-C3D4F4EB5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474095"/>
        <c:axId val="1"/>
      </c:lineChart>
      <c:catAx>
        <c:axId val="1026474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740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407407407407407E-2"/>
          <c:y val="0.8707865168539326"/>
          <c:w val="0.90448343079922022"/>
          <c:h val="0.11235955056179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7834491662421"/>
          <c:y val="6.4220183486238536E-2"/>
          <c:w val="0.87005809729964345"/>
          <c:h val="0.5045871559633027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6.1.3.7'!$B$5</c:f>
              <c:strCache>
                <c:ptCount val="1"/>
                <c:pt idx="0">
                  <c:v>Государственные ценные бумаги РК</c:v>
                </c:pt>
              </c:strCache>
            </c:strRef>
          </c:tx>
          <c:spPr>
            <a:solidFill>
              <a:srgbClr val="CC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6.1.3.7'!$C$4:$G$4</c:f>
              <c:strCache>
                <c:ptCount val="5"/>
                <c:pt idx="0">
                  <c:v>01.01.2005</c:v>
                </c:pt>
                <c:pt idx="1">
                  <c:v>01.01.2006</c:v>
                </c:pt>
                <c:pt idx="2">
                  <c:v> 01.01.2007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'График 6.1.3.7'!$C$5:$G$5</c:f>
              <c:numCache>
                <c:formatCode>0.0</c:formatCode>
                <c:ptCount val="5"/>
                <c:pt idx="0">
                  <c:v>49.917698182775879</c:v>
                </c:pt>
                <c:pt idx="1">
                  <c:v>37.658570454582062</c:v>
                </c:pt>
                <c:pt idx="2">
                  <c:v>17.46</c:v>
                </c:pt>
                <c:pt idx="3">
                  <c:v>10.3</c:v>
                </c:pt>
                <c:pt idx="4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31-4EC7-9FE4-01B4EE2DE381}"/>
            </c:ext>
          </c:extLst>
        </c:ser>
        <c:ser>
          <c:idx val="1"/>
          <c:order val="1"/>
          <c:tx>
            <c:strRef>
              <c:f>'График 6.1.3.7'!$B$6</c:f>
              <c:strCache>
                <c:ptCount val="1"/>
                <c:pt idx="0">
                  <c:v>Вклады в банках второго уровня</c:v>
                </c:pt>
              </c:strCache>
            </c:strRef>
          </c:tx>
          <c:spPr>
            <a:solidFill>
              <a:srgbClr val="00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6.1.3.7'!$C$4:$G$4</c:f>
              <c:strCache>
                <c:ptCount val="5"/>
                <c:pt idx="0">
                  <c:v>01.01.2005</c:v>
                </c:pt>
                <c:pt idx="1">
                  <c:v>01.01.2006</c:v>
                </c:pt>
                <c:pt idx="2">
                  <c:v> 01.01.2007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'График 6.1.3.7'!$C$6:$G$6</c:f>
              <c:numCache>
                <c:formatCode>0.0</c:formatCode>
                <c:ptCount val="5"/>
                <c:pt idx="0">
                  <c:v>21.176706490770226</c:v>
                </c:pt>
                <c:pt idx="1">
                  <c:v>23.098451919308687</c:v>
                </c:pt>
                <c:pt idx="2">
                  <c:v>21.96</c:v>
                </c:pt>
                <c:pt idx="3">
                  <c:v>39.1</c:v>
                </c:pt>
                <c:pt idx="4">
                  <c:v>43.2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31-4EC7-9FE4-01B4EE2DE381}"/>
            </c:ext>
          </c:extLst>
        </c:ser>
        <c:ser>
          <c:idx val="2"/>
          <c:order val="2"/>
          <c:tx>
            <c:strRef>
              <c:f>'График 6.1.3.7'!$B$7</c:f>
              <c:strCache>
                <c:ptCount val="1"/>
                <c:pt idx="0">
                  <c:v>Негосударственные ценные бумаги эмитентов РК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6.1.3.7'!$C$4:$G$4</c:f>
              <c:strCache>
                <c:ptCount val="5"/>
                <c:pt idx="0">
                  <c:v>01.01.2005</c:v>
                </c:pt>
                <c:pt idx="1">
                  <c:v>01.01.2006</c:v>
                </c:pt>
                <c:pt idx="2">
                  <c:v> 01.01.2007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'График 6.1.3.7'!$C$7:$G$7</c:f>
              <c:numCache>
                <c:formatCode>0.0</c:formatCode>
                <c:ptCount val="5"/>
                <c:pt idx="0">
                  <c:v>22.023367730504944</c:v>
                </c:pt>
                <c:pt idx="1">
                  <c:v>27.653398852226385</c:v>
                </c:pt>
                <c:pt idx="2">
                  <c:v>43.11</c:v>
                </c:pt>
                <c:pt idx="3">
                  <c:v>36.9</c:v>
                </c:pt>
                <c:pt idx="4">
                  <c:v>35.299999999999997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31-4EC7-9FE4-01B4EE2DE381}"/>
            </c:ext>
          </c:extLst>
        </c:ser>
        <c:ser>
          <c:idx val="3"/>
          <c:order val="3"/>
          <c:tx>
            <c:strRef>
              <c:f>'График 6.1.3.7'!$B$8</c:f>
              <c:strCache>
                <c:ptCount val="1"/>
                <c:pt idx="0">
                  <c:v>Операции "Обратное РЕПО"</c:v>
                </c:pt>
              </c:strCache>
            </c:strRef>
          </c:tx>
          <c:spPr>
            <a:solidFill>
              <a:srgbClr val="3366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6.1.3.7'!$C$4:$G$4</c:f>
              <c:strCache>
                <c:ptCount val="5"/>
                <c:pt idx="0">
                  <c:v>01.01.2005</c:v>
                </c:pt>
                <c:pt idx="1">
                  <c:v>01.01.2006</c:v>
                </c:pt>
                <c:pt idx="2">
                  <c:v> 01.01.2007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'График 6.1.3.7'!$C$8:$G$8</c:f>
              <c:numCache>
                <c:formatCode>0.0</c:formatCode>
                <c:ptCount val="5"/>
                <c:pt idx="0">
                  <c:v>6.8822275959489545</c:v>
                </c:pt>
                <c:pt idx="1">
                  <c:v>10.89955459798397</c:v>
                </c:pt>
                <c:pt idx="2">
                  <c:v>11.01</c:v>
                </c:pt>
                <c:pt idx="3">
                  <c:v>13</c:v>
                </c:pt>
                <c:pt idx="4">
                  <c:v>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31-4EC7-9FE4-01B4EE2DE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026466191"/>
        <c:axId val="1"/>
      </c:barChart>
      <c:catAx>
        <c:axId val="1026466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66191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3935969868173259"/>
          <c:y val="0.69266055045871555"/>
          <c:w val="0.7551789077212806"/>
          <c:h val="0.2935779816513761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76374745417518E-2"/>
          <c:y val="6.1674008810572688E-2"/>
          <c:w val="0.80855397148676167"/>
          <c:h val="0.42290748898678415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6.2.1'!$B$5</c:f>
              <c:strCache>
                <c:ptCount val="1"/>
                <c:pt idx="0">
                  <c:v>Инвестиционный доход (с нарастанием)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6.2.1'!$C$4:$L$4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'График 6.2.1'!$C$5:$L$5</c:f>
              <c:numCache>
                <c:formatCode>General</c:formatCode>
                <c:ptCount val="10"/>
                <c:pt idx="0">
                  <c:v>411.3</c:v>
                </c:pt>
                <c:pt idx="1">
                  <c:v>409.7</c:v>
                </c:pt>
                <c:pt idx="2">
                  <c:v>423.8</c:v>
                </c:pt>
                <c:pt idx="3">
                  <c:v>426</c:v>
                </c:pt>
                <c:pt idx="4">
                  <c:v>438.4</c:v>
                </c:pt>
                <c:pt idx="5">
                  <c:v>470.6</c:v>
                </c:pt>
                <c:pt idx="6">
                  <c:v>470</c:v>
                </c:pt>
                <c:pt idx="7">
                  <c:v>454.6</c:v>
                </c:pt>
                <c:pt idx="8">
                  <c:v>442.4</c:v>
                </c:pt>
                <c:pt idx="9">
                  <c:v>416.1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EC-4DE7-A2DD-32988FE8A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461199"/>
        <c:axId val="1"/>
      </c:lineChart>
      <c:lineChart>
        <c:grouping val="standard"/>
        <c:varyColors val="0"/>
        <c:ser>
          <c:idx val="2"/>
          <c:order val="1"/>
          <c:tx>
            <c:strRef>
              <c:f>'График 6.2.1'!$B$6</c:f>
              <c:strCache>
                <c:ptCount val="1"/>
                <c:pt idx="0">
                  <c:v>Пенсионные накопления НПФ (правая шкала)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6.2.1'!$C$4:$L$4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'График 6.2.1'!$C$6:$L$6</c:f>
              <c:numCache>
                <c:formatCode>#,##0.00</c:formatCode>
                <c:ptCount val="10"/>
                <c:pt idx="0">
                  <c:v>1208.0999999999999</c:v>
                </c:pt>
                <c:pt idx="1">
                  <c:v>1221.4000000000001</c:v>
                </c:pt>
                <c:pt idx="2">
                  <c:v>1249.8</c:v>
                </c:pt>
                <c:pt idx="3">
                  <c:v>1269.3</c:v>
                </c:pt>
                <c:pt idx="4">
                  <c:v>1300.0999999999999</c:v>
                </c:pt>
                <c:pt idx="5">
                  <c:v>1346.7</c:v>
                </c:pt>
                <c:pt idx="6">
                  <c:v>1366.4</c:v>
                </c:pt>
                <c:pt idx="7">
                  <c:v>1374.4</c:v>
                </c:pt>
                <c:pt idx="8">
                  <c:v>1383.3</c:v>
                </c:pt>
                <c:pt idx="9">
                  <c:v>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EC-4DE7-A2DD-32988FE8A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026461199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61199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3014256619144602"/>
          <c:y val="0.82378854625550657"/>
          <c:w val="0.52138492871690423"/>
          <c:h val="0.1497797356828193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702022892648373E-2"/>
          <c:y val="5.0000087193232408E-2"/>
          <c:w val="0.94867626361064872"/>
          <c:h val="0.4357150455410253"/>
        </c:manualLayout>
      </c:layout>
      <c:barChart>
        <c:barDir val="col"/>
        <c:grouping val="clustered"/>
        <c:varyColors val="0"/>
        <c:ser>
          <c:idx val="3"/>
          <c:order val="3"/>
          <c:tx>
            <c:v>Накопленный уровень инфляции за 5 лет</c:v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10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</c:numLit>
          </c:cat>
          <c:val>
            <c:numLit>
              <c:formatCode>General</c:formatCode>
              <c:ptCount val="10"/>
              <c:pt idx="0">
                <c:v>57.9</c:v>
              </c:pt>
              <c:pt idx="1">
                <c:v>57.62</c:v>
              </c:pt>
              <c:pt idx="2">
                <c:v>58.48</c:v>
              </c:pt>
              <c:pt idx="3">
                <c:v>58.94</c:v>
              </c:pt>
              <c:pt idx="4">
                <c:v>59.63</c:v>
              </c:pt>
              <c:pt idx="5">
                <c:v>60.16</c:v>
              </c:pt>
              <c:pt idx="6">
                <c:v>62.94</c:v>
              </c:pt>
              <c:pt idx="7">
                <c:v>64.459999999999994</c:v>
              </c:pt>
              <c:pt idx="8">
                <c:v>65.352604567672586</c:v>
              </c:pt>
              <c:pt idx="9">
                <c:v>65.73</c:v>
              </c:pt>
            </c:numLit>
          </c:val>
          <c:extLst>
            <c:ext xmlns:c16="http://schemas.microsoft.com/office/drawing/2014/chart" uri="{C3380CC4-5D6E-409C-BE32-E72D297353CC}">
              <c16:uniqueId val="{00000000-49A3-4100-93DA-765D338D9DC8}"/>
            </c:ext>
          </c:extLst>
        </c:ser>
        <c:ser>
          <c:idx val="4"/>
          <c:order val="4"/>
          <c:tx>
            <c:v>Накопленный уровень инфляции за 3 года</c:v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10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</c:numLit>
          </c:cat>
          <c:val>
            <c:numLit>
              <c:formatCode>General</c:formatCode>
              <c:ptCount val="10"/>
              <c:pt idx="0">
                <c:v>38.57</c:v>
              </c:pt>
              <c:pt idx="1">
                <c:v>38.71</c:v>
              </c:pt>
              <c:pt idx="2">
                <c:v>39.340000000000003</c:v>
              </c:pt>
              <c:pt idx="3">
                <c:v>39.35</c:v>
              </c:pt>
              <c:pt idx="4">
                <c:v>39.69</c:v>
              </c:pt>
              <c:pt idx="5">
                <c:v>40.15</c:v>
              </c:pt>
              <c:pt idx="6">
                <c:v>41.27</c:v>
              </c:pt>
              <c:pt idx="7">
                <c:v>41.92</c:v>
              </c:pt>
              <c:pt idx="8">
                <c:v>42.82</c:v>
              </c:pt>
              <c:pt idx="9">
                <c:v>42.61</c:v>
              </c:pt>
            </c:numLit>
          </c:val>
          <c:extLst>
            <c:ext xmlns:c16="http://schemas.microsoft.com/office/drawing/2014/chart" uri="{C3380CC4-5D6E-409C-BE32-E72D297353CC}">
              <c16:uniqueId val="{00000001-49A3-4100-93DA-765D338D9DC8}"/>
            </c:ext>
          </c:extLst>
        </c:ser>
        <c:ser>
          <c:idx val="5"/>
          <c:order val="5"/>
          <c:tx>
            <c:v>Накопленный уровень инфляции за 1 год</c:v>
          </c:tx>
          <c:spPr>
            <a:solidFill>
              <a:srgbClr val="3366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10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</c:numLit>
          </c:cat>
          <c:val>
            <c:numLit>
              <c:formatCode>General</c:formatCode>
              <c:ptCount val="10"/>
              <c:pt idx="0">
                <c:v>18.8</c:v>
              </c:pt>
              <c:pt idx="1">
                <c:v>18.7</c:v>
              </c:pt>
              <c:pt idx="2">
                <c:v>18.8</c:v>
              </c:pt>
              <c:pt idx="3">
                <c:v>18.7</c:v>
              </c:pt>
              <c:pt idx="4">
                <c:v>19.100000000000001</c:v>
              </c:pt>
              <c:pt idx="5">
                <c:v>19.5</c:v>
              </c:pt>
              <c:pt idx="6">
                <c:v>20</c:v>
              </c:pt>
              <c:pt idx="7">
                <c:v>20</c:v>
              </c:pt>
              <c:pt idx="8">
                <c:v>20.100000000000001</c:v>
              </c:pt>
              <c:pt idx="9">
                <c:v>18.2</c:v>
              </c:pt>
            </c:numLit>
          </c:val>
          <c:extLst>
            <c:ext xmlns:c16="http://schemas.microsoft.com/office/drawing/2014/chart" uri="{C3380CC4-5D6E-409C-BE32-E72D297353CC}">
              <c16:uniqueId val="{00000002-49A3-4100-93DA-765D338D9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451215"/>
        <c:axId val="1"/>
      </c:barChart>
      <c:lineChart>
        <c:grouping val="standard"/>
        <c:varyColors val="0"/>
        <c:ser>
          <c:idx val="0"/>
          <c:order val="0"/>
          <c:tx>
            <c:v>Средневзвешенный коэффициент номинального дохода за 5 лет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1090661433729393E-2"/>
                  <c:y val="-3.3692301765350818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9A3-4100-93DA-765D338D9DC8}"/>
                </c:ext>
              </c:extLst>
            </c:dLbl>
            <c:dLbl>
              <c:idx val="1"/>
              <c:layout>
                <c:manualLayout>
                  <c:x val="-4.1587360794456428E-2"/>
                  <c:y val="-4.746023068970142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9A3-4100-93DA-765D338D9DC8}"/>
                </c:ext>
              </c:extLst>
            </c:dLbl>
            <c:dLbl>
              <c:idx val="2"/>
              <c:layout>
                <c:manualLayout>
                  <c:x val="-1.7249602992601042E-2"/>
                  <c:y val="-4.3301231877953254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9A3-4100-93DA-765D338D9DC8}"/>
                </c:ext>
              </c:extLst>
            </c:dLbl>
            <c:dLbl>
              <c:idx val="3"/>
              <c:layout>
                <c:manualLayout>
                  <c:x val="-9.4681499658005597E-3"/>
                  <c:y val="-3.790941208429400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9A3-4100-93DA-765D338D9DC8}"/>
                </c:ext>
              </c:extLst>
            </c:dLbl>
            <c:dLbl>
              <c:idx val="4"/>
              <c:layout>
                <c:manualLayout>
                  <c:x val="-3.4799306489110046E-2"/>
                  <c:y val="-3.234622625365629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9A3-4100-93DA-765D338D9DC8}"/>
                </c:ext>
              </c:extLst>
            </c:dLbl>
            <c:dLbl>
              <c:idx val="5"/>
              <c:layout>
                <c:manualLayout>
                  <c:x val="-3.529600584983706E-2"/>
                  <c:y val="-2.7950281975557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9A3-4100-93DA-765D338D9DC8}"/>
                </c:ext>
              </c:extLst>
            </c:dLbl>
            <c:dLbl>
              <c:idx val="6"/>
              <c:layout>
                <c:manualLayout>
                  <c:x val="-4.0759596643080619E-2"/>
                  <c:y val="-3.773095307826938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9A3-4100-93DA-765D338D9DC8}"/>
                </c:ext>
              </c:extLst>
            </c:dLbl>
            <c:dLbl>
              <c:idx val="7"/>
              <c:layout>
                <c:manualLayout>
                  <c:x val="-4.1256296003807688E-2"/>
                  <c:y val="-3.841561749521727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9A3-4100-93DA-765D338D9DC8}"/>
                </c:ext>
              </c:extLst>
            </c:dLbl>
            <c:dLbl>
              <c:idx val="8"/>
              <c:layout>
                <c:manualLayout>
                  <c:x val="-4.175299536453464E-2"/>
                  <c:y val="-3.8823541589239348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9A3-4100-93DA-765D338D9DC8}"/>
                </c:ext>
              </c:extLst>
            </c:dLbl>
            <c:dLbl>
              <c:idx val="9"/>
              <c:layout>
                <c:manualLayout>
                  <c:x val="-2.4833691579107999E-2"/>
                  <c:y val="-4.4055606436800711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9A3-4100-93DA-765D338D9DC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980175280175845"/>
                  <c:y val="0.24285756636712885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A3-4100-93DA-765D338D9DC8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0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</c:numLit>
          </c:cat>
          <c:val>
            <c:numLit>
              <c:formatCode>General</c:formatCode>
              <c:ptCount val="10"/>
              <c:pt idx="0">
                <c:v>46.15</c:v>
              </c:pt>
              <c:pt idx="1">
                <c:v>46.233175341798287</c:v>
              </c:pt>
              <c:pt idx="2">
                <c:v>45.18</c:v>
              </c:pt>
              <c:pt idx="3">
                <c:v>46.62</c:v>
              </c:pt>
              <c:pt idx="4">
                <c:v>46.94</c:v>
              </c:pt>
              <c:pt idx="5">
                <c:v>48.22</c:v>
              </c:pt>
              <c:pt idx="6">
                <c:v>48.37</c:v>
              </c:pt>
              <c:pt idx="7">
                <c:v>48.26</c:v>
              </c:pt>
              <c:pt idx="8">
                <c:v>45.899404562973658</c:v>
              </c:pt>
              <c:pt idx="9">
                <c:v>42.19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E-49A3-4100-93DA-765D338D9DC8}"/>
            </c:ext>
          </c:extLst>
        </c:ser>
        <c:ser>
          <c:idx val="1"/>
          <c:order val="1"/>
          <c:tx>
            <c:v>Средневзвешенный коэффициент номинального дохода за 3 года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501248091190931E-2"/>
                  <c:y val="-3.0452557240619387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9A3-4100-93DA-765D338D9DC8}"/>
                </c:ext>
              </c:extLst>
            </c:dLbl>
            <c:dLbl>
              <c:idx val="1"/>
              <c:layout>
                <c:manualLayout>
                  <c:x val="-2.834231697441247E-2"/>
                  <c:y val="-3.1326572988650887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9A3-4100-93DA-765D338D9DC8}"/>
                </c:ext>
              </c:extLst>
            </c:dLbl>
            <c:dLbl>
              <c:idx val="2"/>
              <c:layout>
                <c:manualLayout>
                  <c:x val="-3.0494646812644976E-2"/>
                  <c:y val="-3.6217830352613903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9A3-4100-93DA-765D338D9DC8}"/>
                </c:ext>
              </c:extLst>
            </c:dLbl>
            <c:dLbl>
              <c:idx val="3"/>
              <c:layout>
                <c:manualLayout>
                  <c:x val="-2.4368824263350047E-2"/>
                  <c:y val="-3.655229477342778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9A3-4100-93DA-765D338D9DC8}"/>
                </c:ext>
              </c:extLst>
            </c:dLbl>
            <c:dLbl>
              <c:idx val="4"/>
              <c:layout>
                <c:manualLayout>
                  <c:x val="-2.4865523624077058E-2"/>
                  <c:y val="-3.175964385479261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9A3-4100-93DA-765D338D9DC8}"/>
                </c:ext>
              </c:extLst>
            </c:dLbl>
            <c:dLbl>
              <c:idx val="5"/>
              <c:layout>
                <c:manualLayout>
                  <c:x val="-2.5362222984804068E-2"/>
                  <c:y val="-3.018822773954013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9A3-4100-93DA-765D338D9DC8}"/>
                </c:ext>
              </c:extLst>
            </c:dLbl>
            <c:dLbl>
              <c:idx val="6"/>
              <c:layout>
                <c:manualLayout>
                  <c:x val="-2.4203291868025632E-2"/>
                  <c:y val="-3.1518567675914634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9A3-4100-93DA-765D338D9DC8}"/>
                </c:ext>
              </c:extLst>
            </c:dLbl>
            <c:dLbl>
              <c:idx val="7"/>
              <c:layout>
                <c:manualLayout>
                  <c:x val="-2.1388730273741701E-2"/>
                  <c:y val="-3.091150610087842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9A3-4100-93DA-765D338D9DC8}"/>
                </c:ext>
              </c:extLst>
            </c:dLbl>
            <c:dLbl>
              <c:idx val="8"/>
              <c:layout>
                <c:manualLayout>
                  <c:x val="-2.0229799156963268E-2"/>
                  <c:y val="-3.3397795399249981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9A3-4100-93DA-765D338D9DC8}"/>
                </c:ext>
              </c:extLst>
            </c:dLbl>
            <c:dLbl>
              <c:idx val="9"/>
              <c:layout>
                <c:manualLayout>
                  <c:x val="-4.9661258490421266E-3"/>
                  <c:y val="-3.3400395158813864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9A3-4100-93DA-765D338D9DC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3476864423427495"/>
                  <c:y val="0.41785787154344228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A3-4100-93DA-765D338D9DC8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0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</c:numLit>
          </c:cat>
          <c:val>
            <c:numLit>
              <c:formatCode>General</c:formatCode>
              <c:ptCount val="10"/>
              <c:pt idx="0">
                <c:v>32.9</c:v>
              </c:pt>
              <c:pt idx="1">
                <c:v>32.75958121301889</c:v>
              </c:pt>
              <c:pt idx="2">
                <c:v>31.4</c:v>
              </c:pt>
              <c:pt idx="3">
                <c:v>31.92</c:v>
              </c:pt>
              <c:pt idx="4">
                <c:v>32.69</c:v>
              </c:pt>
              <c:pt idx="5">
                <c:v>34.090000000000003</c:v>
              </c:pt>
              <c:pt idx="6">
                <c:v>34.450000000000003</c:v>
              </c:pt>
              <c:pt idx="7">
                <c:v>33.4</c:v>
              </c:pt>
              <c:pt idx="8">
                <c:v>30.705490752225653</c:v>
              </c:pt>
              <c:pt idx="9">
                <c:v>28.41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A-49A3-4100-93DA-765D338D9DC8}"/>
            </c:ext>
          </c:extLst>
        </c:ser>
        <c:ser>
          <c:idx val="2"/>
          <c:order val="2"/>
          <c:tx>
            <c:v>Средневзвешенный коэффициент номинального дохода за 1 год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2878726181168943E-2"/>
                  <c:y val="-2.986362547356214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9A3-4100-93DA-765D338D9DC8}"/>
                </c:ext>
              </c:extLst>
            </c:dLbl>
            <c:dLbl>
              <c:idx val="1"/>
              <c:layout>
                <c:manualLayout>
                  <c:x val="-3.3309208406928963E-2"/>
                  <c:y val="-2.4159063628326628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9A3-4100-93DA-765D338D9DC8}"/>
                </c:ext>
              </c:extLst>
            </c:dLbl>
            <c:dLbl>
              <c:idx val="2"/>
              <c:layout>
                <c:manualLayout>
                  <c:x val="-4.2084060155183491E-2"/>
                  <c:y val="-3.1722624412095203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49A3-4100-93DA-765D338D9DC8}"/>
                </c:ext>
              </c:extLst>
            </c:dLbl>
            <c:dLbl>
              <c:idx val="3"/>
              <c:layout>
                <c:manualLayout>
                  <c:x val="-3.5958237605888503E-2"/>
                  <c:y val="-2.9816743876028753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49A3-4100-93DA-765D338D9DC8}"/>
                </c:ext>
              </c:extLst>
            </c:dLbl>
            <c:dLbl>
              <c:idx val="4"/>
              <c:layout>
                <c:manualLayout>
                  <c:x val="-3.4799306489110074E-2"/>
                  <c:y val="-3.0711388274345507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49A3-4100-93DA-765D338D9DC8}"/>
                </c:ext>
              </c:extLst>
            </c:dLbl>
            <c:dLbl>
              <c:idx val="5"/>
              <c:layout>
                <c:manualLayout>
                  <c:x val="-3.695163632734258E-2"/>
                  <c:y val="-3.0883129264454832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49A3-4100-93DA-765D338D9DC8}"/>
                </c:ext>
              </c:extLst>
            </c:dLbl>
            <c:dLbl>
              <c:idx val="6"/>
              <c:layout>
                <c:manualLayout>
                  <c:x val="-4.0759596643080639E-2"/>
                  <c:y val="-3.58238928978672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49A3-4100-93DA-765D338D9DC8}"/>
                </c:ext>
              </c:extLst>
            </c:dLbl>
            <c:dLbl>
              <c:idx val="7"/>
              <c:layout>
                <c:manualLayout>
                  <c:x val="-3.6289404571291213E-2"/>
                  <c:y val="-3.289024091776508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49A3-4100-93DA-765D338D9DC8}"/>
                </c:ext>
              </c:extLst>
            </c:dLbl>
            <c:dLbl>
              <c:idx val="8"/>
              <c:layout>
                <c:manualLayout>
                  <c:x val="-3.6786103932018276E-2"/>
                  <c:y val="-3.0007576335371707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49A3-4100-93DA-765D338D9DC8}"/>
                </c:ext>
              </c:extLst>
            </c:dLbl>
            <c:dLbl>
              <c:idx val="9"/>
              <c:layout>
                <c:manualLayout>
                  <c:x val="-3.035245269915221E-2"/>
                  <c:y val="-3.262473673258901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49A3-4100-93DA-765D338D9DC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152360041423096"/>
                  <c:y val="0.7000012207052537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9A3-4100-93DA-765D338D9DC8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0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</c:numLit>
          </c:cat>
          <c:val>
            <c:numLit>
              <c:formatCode>General</c:formatCode>
              <c:ptCount val="10"/>
              <c:pt idx="0">
                <c:v>9.4700000000000006</c:v>
              </c:pt>
              <c:pt idx="1">
                <c:v>8.0913833787164595</c:v>
              </c:pt>
              <c:pt idx="2">
                <c:v>7.45</c:v>
              </c:pt>
              <c:pt idx="3">
                <c:v>8.33</c:v>
              </c:pt>
              <c:pt idx="4">
                <c:v>8.76</c:v>
              </c:pt>
              <c:pt idx="5">
                <c:v>9.8800000000000008</c:v>
              </c:pt>
              <c:pt idx="6">
                <c:v>9.66</c:v>
              </c:pt>
              <c:pt idx="7">
                <c:v>8.41</c:v>
              </c:pt>
              <c:pt idx="8">
                <c:v>6.5780176605203931</c:v>
              </c:pt>
              <c:pt idx="9">
                <c:v>5.01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6-49A3-4100-93DA-765D338D9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451215"/>
        <c:axId val="1"/>
      </c:lineChart>
      <c:catAx>
        <c:axId val="1026451215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512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7715249170012687"/>
          <c:y val="0.69642969628796392"/>
          <c:w val="0.72682171351097669"/>
          <c:h val="0.2928575178102736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57046979865772E-2"/>
          <c:y val="7.3394495412844041E-2"/>
          <c:w val="0.89093959731543626"/>
          <c:h val="0.660550458715596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6.2.3'!$B$5</c:f>
              <c:strCache>
                <c:ptCount val="1"/>
                <c:pt idx="0">
                  <c:v>пенсионные активы</c:v>
                </c:pt>
              </c:strCache>
            </c:strRef>
          </c:tx>
          <c:spPr>
            <a:gradFill rotWithShape="0">
              <a:gsLst>
                <a:gs pos="0">
                  <a:srgbClr val="000080"/>
                </a:gs>
                <a:gs pos="100000">
                  <a:srgbClr val="00008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6.2.3'!$C$4:$G$4</c:f>
              <c:strCache>
                <c:ptCount val="5"/>
                <c:pt idx="0">
                  <c:v>01.10.2007</c:v>
                </c:pt>
                <c:pt idx="1">
                  <c:v>01.01.2008</c:v>
                </c:pt>
                <c:pt idx="2">
                  <c:v>01.04.2008</c:v>
                </c:pt>
                <c:pt idx="3">
                  <c:v>01.07.2008</c:v>
                </c:pt>
                <c:pt idx="4">
                  <c:v>01.10.2008</c:v>
                </c:pt>
              </c:strCache>
            </c:strRef>
          </c:cat>
          <c:val>
            <c:numRef>
              <c:f>'График 6.2.3'!$C$5:$G$5</c:f>
              <c:numCache>
                <c:formatCode>General</c:formatCode>
                <c:ptCount val="5"/>
                <c:pt idx="0">
                  <c:v>1078</c:v>
                </c:pt>
                <c:pt idx="1">
                  <c:v>1195</c:v>
                </c:pt>
                <c:pt idx="2">
                  <c:v>1253</c:v>
                </c:pt>
                <c:pt idx="3">
                  <c:v>1343</c:v>
                </c:pt>
                <c:pt idx="4">
                  <c:v>1350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F6-4BCA-A5D9-0F6C7E55E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450799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6.2.3'!$B$6</c:f>
              <c:strCache>
                <c:ptCount val="1"/>
                <c:pt idx="0">
                  <c:v>"чистый" инвестиционный доход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6.2.3'!$C$4:$G$4</c:f>
              <c:strCache>
                <c:ptCount val="5"/>
                <c:pt idx="0">
                  <c:v>01.10.2007</c:v>
                </c:pt>
                <c:pt idx="1">
                  <c:v>01.01.2008</c:v>
                </c:pt>
                <c:pt idx="2">
                  <c:v>01.04.2008</c:v>
                </c:pt>
                <c:pt idx="3">
                  <c:v>01.07.2008</c:v>
                </c:pt>
                <c:pt idx="4">
                  <c:v>01.10.2008</c:v>
                </c:pt>
              </c:strCache>
            </c:strRef>
          </c:cat>
          <c:val>
            <c:numRef>
              <c:f>'График 6.2.3'!$C$6:$G$6</c:f>
              <c:numCache>
                <c:formatCode>General</c:formatCode>
                <c:ptCount val="5"/>
                <c:pt idx="0">
                  <c:v>302</c:v>
                </c:pt>
                <c:pt idx="1">
                  <c:v>339</c:v>
                </c:pt>
                <c:pt idx="2">
                  <c:v>350</c:v>
                </c:pt>
                <c:pt idx="3">
                  <c:v>386</c:v>
                </c:pt>
                <c:pt idx="4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F6-4BCA-A5D9-0F6C7E55E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450799"/>
        <c:axId val="1"/>
      </c:lineChart>
      <c:catAx>
        <c:axId val="1026450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50799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4496644295302014"/>
          <c:y val="0.89449541284403666"/>
          <c:w val="0.58892617449664431"/>
          <c:h val="9.174311926605505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307846400651705E-2"/>
          <c:y val="8.1632856427516207E-2"/>
          <c:w val="0.88376215905809141"/>
          <c:h val="0.61224642320637157"/>
        </c:manualLayout>
      </c:layout>
      <c:lineChart>
        <c:grouping val="standard"/>
        <c:varyColors val="0"/>
        <c:ser>
          <c:idx val="0"/>
          <c:order val="0"/>
          <c:tx>
            <c:v>ROE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7"/>
              <c:pt idx="0">
                <c:v>на 01.01.05</c:v>
              </c:pt>
              <c:pt idx="1">
                <c:v>на 01.01.06</c:v>
              </c:pt>
              <c:pt idx="2">
                <c:v>на 01.01.07</c:v>
              </c:pt>
              <c:pt idx="3">
                <c:v>на 01.01.08</c:v>
              </c:pt>
              <c:pt idx="4">
                <c:v>на 01.04.08</c:v>
              </c:pt>
              <c:pt idx="5">
                <c:v>на 01.07.08</c:v>
              </c:pt>
              <c:pt idx="6">
                <c:v>на 01.10.08</c:v>
              </c:pt>
            </c:strLit>
          </c:cat>
          <c:val>
            <c:numLit>
              <c:formatCode>General</c:formatCode>
              <c:ptCount val="7"/>
              <c:pt idx="0">
                <c:v>9.4200000000000006E-2</c:v>
              </c:pt>
              <c:pt idx="1">
                <c:v>0.4027</c:v>
              </c:pt>
              <c:pt idx="2">
                <c:v>0.55159999999999998</c:v>
              </c:pt>
              <c:pt idx="3">
                <c:v>0.35970000000000002</c:v>
              </c:pt>
              <c:pt idx="4">
                <c:v>4.9500000000000002E-2</c:v>
              </c:pt>
              <c:pt idx="5">
                <c:v>0.20699999999999999</c:v>
              </c:pt>
              <c:pt idx="6">
                <c:v>-2.5100000000000001E-2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A2F-4C35-8B00-CE5501B5DB11}"/>
            </c:ext>
          </c:extLst>
        </c:ser>
        <c:ser>
          <c:idx val="1"/>
          <c:order val="1"/>
          <c:tx>
            <c:v>ROA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7"/>
              <c:pt idx="0">
                <c:v>8.9399999999999993E-2</c:v>
              </c:pt>
              <c:pt idx="1">
                <c:v>0.38619999999999999</c:v>
              </c:pt>
              <c:pt idx="2">
                <c:v>0.52080000000000004</c:v>
              </c:pt>
              <c:pt idx="3">
                <c:v>0.34179999999999999</c:v>
              </c:pt>
              <c:pt idx="4">
                <c:v>4.7399999999999998E-2</c:v>
              </c:pt>
              <c:pt idx="5">
                <c:v>0.1905</c:v>
              </c:pt>
              <c:pt idx="6">
                <c:v>-1.7999999999999999E-2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A2F-4C35-8B00-CE5501B5D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448719"/>
        <c:axId val="1"/>
      </c:lineChart>
      <c:catAx>
        <c:axId val="10264487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48719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41367593153419924"/>
          <c:y val="0.86734908136482936"/>
          <c:w val="0.25982941875855259"/>
          <c:h val="0.102040816326530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29104090778016E-2"/>
          <c:y val="5.6000109375213623E-2"/>
          <c:w val="0.85688557391724329"/>
          <c:h val="0.452000882814224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6.2.5'!$B$5</c:f>
              <c:strCache>
                <c:ptCount val="1"/>
                <c:pt idx="0">
                  <c:v>Cумма пенсионных активов, взвешенных по общему процентному риску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6.2.5'!$C$4:$O$4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'График 6.2.5'!$C$5:$O$5</c:f>
              <c:numCache>
                <c:formatCode>#\ ##0.0</c:formatCode>
                <c:ptCount val="13"/>
                <c:pt idx="0">
                  <c:v>5.0805470000000001</c:v>
                </c:pt>
                <c:pt idx="1">
                  <c:v>5.2181059999999997</c:v>
                </c:pt>
                <c:pt idx="2">
                  <c:v>5.4705729999999999</c:v>
                </c:pt>
                <c:pt idx="3">
                  <c:v>6.1880369999999996</c:v>
                </c:pt>
                <c:pt idx="4">
                  <c:v>6.1280070000000002</c:v>
                </c:pt>
                <c:pt idx="5">
                  <c:v>6.3448419999999999</c:v>
                </c:pt>
                <c:pt idx="6">
                  <c:v>6.75753</c:v>
                </c:pt>
                <c:pt idx="7">
                  <c:v>6.0966849999999999</c:v>
                </c:pt>
                <c:pt idx="8">
                  <c:v>5.984032</c:v>
                </c:pt>
                <c:pt idx="9">
                  <c:v>5.8655609999999996</c:v>
                </c:pt>
                <c:pt idx="10">
                  <c:v>5.8892300000000004</c:v>
                </c:pt>
                <c:pt idx="11">
                  <c:v>5.8720160000000003</c:v>
                </c:pt>
                <c:pt idx="12">
                  <c:v>6.0722569999999996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7-4AC5-9B9D-27587428D057}"/>
            </c:ext>
          </c:extLst>
        </c:ser>
        <c:ser>
          <c:idx val="1"/>
          <c:order val="1"/>
          <c:tx>
            <c:strRef>
              <c:f>'График 6.2.5'!$B$6</c:f>
              <c:strCache>
                <c:ptCount val="1"/>
                <c:pt idx="0">
                  <c:v>Сумма пенсионных активов, взвешенных по фондовому риску 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6.2.5'!$C$4:$O$4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'График 6.2.5'!$C$6:$O$6</c:f>
              <c:numCache>
                <c:formatCode>#\ ##0.0</c:formatCode>
                <c:ptCount val="13"/>
                <c:pt idx="0">
                  <c:v>15.774939</c:v>
                </c:pt>
                <c:pt idx="1">
                  <c:v>15.543583999999999</c:v>
                </c:pt>
                <c:pt idx="2">
                  <c:v>14.49034</c:v>
                </c:pt>
                <c:pt idx="3">
                  <c:v>16.819783000000001</c:v>
                </c:pt>
                <c:pt idx="4">
                  <c:v>16.433046999999998</c:v>
                </c:pt>
                <c:pt idx="5">
                  <c:v>16.922180000000001</c:v>
                </c:pt>
                <c:pt idx="6">
                  <c:v>17.787089000000002</c:v>
                </c:pt>
                <c:pt idx="7">
                  <c:v>16.988858</c:v>
                </c:pt>
                <c:pt idx="8">
                  <c:v>18.646509999999999</c:v>
                </c:pt>
                <c:pt idx="9">
                  <c:v>20.043721999999999</c:v>
                </c:pt>
                <c:pt idx="10">
                  <c:v>19.675995</c:v>
                </c:pt>
                <c:pt idx="11">
                  <c:v>18.979037000000002</c:v>
                </c:pt>
                <c:pt idx="12">
                  <c:v>16.313818999999999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E7-4AC5-9B9D-27587428D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457039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'График 6.2.5'!$B$7</c:f>
              <c:strCache>
                <c:ptCount val="1"/>
                <c:pt idx="0">
                  <c:v>Cумма пенсионных активов, взвешенных по кредитному риску (правая шкала)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6.2.5'!$C$4:$O$4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'График 6.2.5'!$C$7:$O$7</c:f>
              <c:numCache>
                <c:formatCode>#\ ##0.0</c:formatCode>
                <c:ptCount val="13"/>
                <c:pt idx="0">
                  <c:v>260.94721700000002</c:v>
                </c:pt>
                <c:pt idx="1">
                  <c:v>255.64672400000001</c:v>
                </c:pt>
                <c:pt idx="2">
                  <c:v>255.683043</c:v>
                </c:pt>
                <c:pt idx="3">
                  <c:v>259.23241100000001</c:v>
                </c:pt>
                <c:pt idx="4">
                  <c:v>261.62239299999999</c:v>
                </c:pt>
                <c:pt idx="5">
                  <c:v>248.74363199999999</c:v>
                </c:pt>
                <c:pt idx="6">
                  <c:v>244.32451499999999</c:v>
                </c:pt>
                <c:pt idx="7">
                  <c:v>352.32597900000002</c:v>
                </c:pt>
                <c:pt idx="8">
                  <c:v>357.84839299999999</c:v>
                </c:pt>
                <c:pt idx="9">
                  <c:v>372.208685</c:v>
                </c:pt>
                <c:pt idx="10">
                  <c:v>354.81233099999997</c:v>
                </c:pt>
                <c:pt idx="11">
                  <c:v>378.65357799999998</c:v>
                </c:pt>
                <c:pt idx="12">
                  <c:v>388.51802199999997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E7-4AC5-9B9D-27587428D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3"/>
        <c:axId val="4"/>
      </c:barChart>
      <c:catAx>
        <c:axId val="10264570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5703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40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3949275362318841"/>
          <c:y val="0.78400000000000003"/>
          <c:w val="0.71014492753623193"/>
          <c:h val="0.1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511462766183352"/>
          <c:y val="4.255319148936170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624670132579051"/>
          <c:y val="0.48085206294062283"/>
          <c:w val="0.40129576663558936"/>
          <c:h val="0.20851107154062404"/>
        </c:manualLayout>
      </c:layout>
      <c:pie3DChart>
        <c:varyColors val="1"/>
        <c:ser>
          <c:idx val="0"/>
          <c:order val="0"/>
          <c:tx>
            <c:strRef>
              <c:f>'График 6.2.6'!$B$3:$C$3</c:f>
              <c:strCache>
                <c:ptCount val="1"/>
                <c:pt idx="0">
                  <c:v>на 01.10.2007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D6-4275-8E61-D1629D6AC2D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5D6-4275-8E61-D1629D6AC2D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5D6-4275-8E61-D1629D6AC2D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5D6-4275-8E61-D1629D6AC2D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5D6-4275-8E61-D1629D6AC2D5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5D6-4275-8E61-D1629D6AC2D5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5D6-4275-8E61-D1629D6AC2D5}"/>
              </c:ext>
            </c:extLst>
          </c:dPt>
          <c:dLbls>
            <c:dLbl>
              <c:idx val="0"/>
              <c:layout>
                <c:manualLayout>
                  <c:x val="-0.11210000756824844"/>
                  <c:y val="-0.2279677123584777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5D6-4275-8E61-D1629D6AC2D5}"/>
                </c:ext>
              </c:extLst>
            </c:dLbl>
            <c:dLbl>
              <c:idx val="1"/>
              <c:layout>
                <c:manualLayout>
                  <c:x val="0.11691932949655955"/>
                  <c:y val="-0.322715017881457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5D6-4275-8E61-D1629D6AC2D5}"/>
                </c:ext>
              </c:extLst>
            </c:dLbl>
            <c:dLbl>
              <c:idx val="2"/>
              <c:layout>
                <c:manualLayout>
                  <c:x val="0.20463586892144583"/>
                  <c:y val="5.478070955140526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5D6-4275-8E61-D1629D6AC2D5}"/>
                </c:ext>
              </c:extLst>
            </c:dLbl>
            <c:dLbl>
              <c:idx val="3"/>
              <c:layout>
                <c:manualLayout>
                  <c:x val="-0.21433412949152031"/>
                  <c:y val="0.1798164390487652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5D6-4275-8E61-D1629D6AC2D5}"/>
                </c:ext>
              </c:extLst>
            </c:dLbl>
            <c:dLbl>
              <c:idx val="4"/>
              <c:layout>
                <c:manualLayout>
                  <c:x val="-9.9989236087207944E-2"/>
                  <c:y val="0.116966588439546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5D6-4275-8E61-D1629D6AC2D5}"/>
                </c:ext>
              </c:extLst>
            </c:dLbl>
            <c:dLbl>
              <c:idx val="5"/>
              <c:layout>
                <c:manualLayout>
                  <c:x val="-0.14861303796436701"/>
                  <c:y val="-1.4083241211551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5D6-4275-8E61-D1629D6AC2D5}"/>
                </c:ext>
              </c:extLst>
            </c:dLbl>
            <c:dLbl>
              <c:idx val="6"/>
              <c:layout>
                <c:manualLayout>
                  <c:x val="-0.14912865779127532"/>
                  <c:y val="-0.10613642896982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5D6-4275-8E61-D1629D6AC2D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6.2.6'!$B$4:$B$10</c:f>
              <c:strCache>
                <c:ptCount val="7"/>
                <c:pt idx="0">
                  <c:v>Государственные ценные бумаги РК</c:v>
                </c:pt>
                <c:pt idx="1">
                  <c:v>Негосударственные ценные бумаги иностранных эмитентов</c:v>
                </c:pt>
                <c:pt idx="2">
                  <c:v>Государственные ценные бумаги иностранных эмитентов </c:v>
                </c:pt>
                <c:pt idx="3">
                  <c:v>Аффинированное золото</c:v>
                </c:pt>
                <c:pt idx="4">
                  <c:v>Негосударственные ценные бумаги эмитентов РК</c:v>
                </c:pt>
                <c:pt idx="5">
                  <c:v>Вклады в банках второго уровня</c:v>
                </c:pt>
                <c:pt idx="6">
                  <c:v>Производные ценные бумаги</c:v>
                </c:pt>
              </c:strCache>
            </c:strRef>
          </c:cat>
          <c:val>
            <c:numRef>
              <c:f>'График 6.2.6'!$C$4:$C$10</c:f>
              <c:numCache>
                <c:formatCode>General</c:formatCode>
                <c:ptCount val="7"/>
                <c:pt idx="0">
                  <c:v>27.3</c:v>
                </c:pt>
                <c:pt idx="1">
                  <c:v>8.8699999999999992</c:v>
                </c:pt>
                <c:pt idx="2">
                  <c:v>0.34</c:v>
                </c:pt>
                <c:pt idx="3">
                  <c:v>1.42</c:v>
                </c:pt>
                <c:pt idx="4">
                  <c:v>45.88</c:v>
                </c:pt>
                <c:pt idx="5">
                  <c:v>16.170000000000002</c:v>
                </c:pt>
                <c:pt idx="6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5D6-4275-8E61-D1629D6AC2D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511462766183352"/>
          <c:y val="4.255319148936170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624670132579051"/>
          <c:y val="0.48085206294062283"/>
          <c:w val="0.40129576663558936"/>
          <c:h val="0.20851107154062404"/>
        </c:manualLayout>
      </c:layout>
      <c:pie3DChart>
        <c:varyColors val="1"/>
        <c:ser>
          <c:idx val="0"/>
          <c:order val="0"/>
          <c:tx>
            <c:strRef>
              <c:f>'График 6.2.6'!$F$3:$G$3</c:f>
              <c:strCache>
                <c:ptCount val="1"/>
                <c:pt idx="0">
                  <c:v>на 01.10.2008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23-4DBC-88E9-DAD9432E451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E23-4DBC-88E9-DAD9432E451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E23-4DBC-88E9-DAD9432E451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E23-4DBC-88E9-DAD9432E451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E23-4DBC-88E9-DAD9432E451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E23-4DBC-88E9-DAD9432E451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E23-4DBC-88E9-DAD9432E451A}"/>
              </c:ext>
            </c:extLst>
          </c:dPt>
          <c:dLbls>
            <c:dLbl>
              <c:idx val="0"/>
              <c:layout>
                <c:manualLayout>
                  <c:x val="-0.11360177182442029"/>
                  <c:y val="-0.239388068457000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E23-4DBC-88E9-DAD9432E451A}"/>
                </c:ext>
              </c:extLst>
            </c:dLbl>
            <c:dLbl>
              <c:idx val="1"/>
              <c:layout>
                <c:manualLayout>
                  <c:x val="0.12509845273722239"/>
                  <c:y val="-0.348192008722154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E23-4DBC-88E9-DAD9432E451A}"/>
                </c:ext>
              </c:extLst>
            </c:dLbl>
            <c:dLbl>
              <c:idx val="2"/>
              <c:layout>
                <c:manualLayout>
                  <c:x val="0.2115856362936851"/>
                  <c:y val="1.520511574294357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E23-4DBC-88E9-DAD9432E451A}"/>
                </c:ext>
              </c:extLst>
            </c:dLbl>
            <c:dLbl>
              <c:idx val="3"/>
              <c:layout>
                <c:manualLayout>
                  <c:x val="-0.19424265531806811"/>
                  <c:y val="0.105493683518457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E23-4DBC-88E9-DAD9432E451A}"/>
                </c:ext>
              </c:extLst>
            </c:dLbl>
            <c:dLbl>
              <c:idx val="4"/>
              <c:layout>
                <c:manualLayout>
                  <c:x val="-4.7514464295808224E-2"/>
                  <c:y val="5.11847796549264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E23-4DBC-88E9-DAD9432E451A}"/>
                </c:ext>
              </c:extLst>
            </c:dLbl>
            <c:dLbl>
              <c:idx val="5"/>
              <c:layout>
                <c:manualLayout>
                  <c:x val="-0.17730132727579023"/>
                  <c:y val="-9.35906498541174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E23-4DBC-88E9-DAD9432E451A}"/>
                </c:ext>
              </c:extLst>
            </c:dLbl>
            <c:dLbl>
              <c:idx val="6"/>
              <c:layout>
                <c:manualLayout>
                  <c:x val="-0.11757244645749307"/>
                  <c:y val="-0.125483973225387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E23-4DBC-88E9-DAD9432E451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6.2.6'!$B$4:$B$10</c:f>
              <c:strCache>
                <c:ptCount val="7"/>
                <c:pt idx="0">
                  <c:v>Государственные ценные бумаги РК</c:v>
                </c:pt>
                <c:pt idx="1">
                  <c:v>Негосударственные ценные бумаги иностранных эмитентов</c:v>
                </c:pt>
                <c:pt idx="2">
                  <c:v>Государственные ценные бумаги иностранных эмитентов </c:v>
                </c:pt>
                <c:pt idx="3">
                  <c:v>Аффинированное золото</c:v>
                </c:pt>
                <c:pt idx="4">
                  <c:v>Негосударственные ценные бумаги эмитентов РК</c:v>
                </c:pt>
                <c:pt idx="5">
                  <c:v>Вклады в банках второго уровня</c:v>
                </c:pt>
                <c:pt idx="6">
                  <c:v>Производные ценные бумаги</c:v>
                </c:pt>
              </c:strCache>
            </c:strRef>
          </c:cat>
          <c:val>
            <c:numRef>
              <c:f>'График 6.2.6'!$G$4:$G$10</c:f>
              <c:numCache>
                <c:formatCode>General</c:formatCode>
                <c:ptCount val="7"/>
                <c:pt idx="0">
                  <c:v>26.69</c:v>
                </c:pt>
                <c:pt idx="1">
                  <c:v>12.42</c:v>
                </c:pt>
                <c:pt idx="2">
                  <c:v>2.4</c:v>
                </c:pt>
                <c:pt idx="3">
                  <c:v>1.31</c:v>
                </c:pt>
                <c:pt idx="4">
                  <c:v>43.96</c:v>
                </c:pt>
                <c:pt idx="5">
                  <c:v>12.69</c:v>
                </c:pt>
                <c:pt idx="6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E23-4DBC-88E9-DAD9432E451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3663398885557402E-2"/>
          <c:y val="0.10305362717234311"/>
          <c:w val="0.90099097017227159"/>
          <c:h val="0.51145133485533245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1.1.2'!$E$4</c:f>
              <c:strCache>
                <c:ptCount val="1"/>
                <c:pt idx="0">
                  <c:v>Сырая  нефть марки Urals  (стандартное отклонение), (левая шкала)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'График 1.1.2'!$B$5:$B$37</c:f>
              <c:numCache>
                <c:formatCode>mmm\-yy</c:formatCode>
                <c:ptCount val="33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</c:numCache>
            </c:numRef>
          </c:cat>
          <c:val>
            <c:numRef>
              <c:f>'График 1.1.2'!$E$5:$E$37</c:f>
              <c:numCache>
                <c:formatCode>0.00</c:formatCode>
                <c:ptCount val="33"/>
                <c:pt idx="0">
                  <c:v>2.0074439930622061</c:v>
                </c:pt>
                <c:pt idx="1">
                  <c:v>2.1952486970968583</c:v>
                </c:pt>
                <c:pt idx="2">
                  <c:v>2.0421911428736363</c:v>
                </c:pt>
                <c:pt idx="3">
                  <c:v>2.1141151564507763</c:v>
                </c:pt>
                <c:pt idx="4">
                  <c:v>1.8455826977070497</c:v>
                </c:pt>
                <c:pt idx="5">
                  <c:v>2.1678435531642384</c:v>
                </c:pt>
                <c:pt idx="6">
                  <c:v>1.3077445141485051</c:v>
                </c:pt>
                <c:pt idx="7">
                  <c:v>3.5695510728467217</c:v>
                </c:pt>
                <c:pt idx="8">
                  <c:v>2.6912102959715174</c:v>
                </c:pt>
                <c:pt idx="9">
                  <c:v>1.1043590333130096</c:v>
                </c:pt>
                <c:pt idx="10">
                  <c:v>1.8670396968029745</c:v>
                </c:pt>
                <c:pt idx="11">
                  <c:v>1.4625784472247583</c:v>
                </c:pt>
                <c:pt idx="12">
                  <c:v>2.2823098693915158</c:v>
                </c:pt>
                <c:pt idx="13">
                  <c:v>1.6050134447709099</c:v>
                </c:pt>
                <c:pt idx="14">
                  <c:v>2.5304728097125282</c:v>
                </c:pt>
                <c:pt idx="15">
                  <c:v>1.2555700659363607</c:v>
                </c:pt>
                <c:pt idx="16">
                  <c:v>2.946827060300834</c:v>
                </c:pt>
                <c:pt idx="17">
                  <c:v>1.2229192240576097</c:v>
                </c:pt>
                <c:pt idx="18">
                  <c:v>1.8747502575385315</c:v>
                </c:pt>
                <c:pt idx="19">
                  <c:v>2.5386268112813251</c:v>
                </c:pt>
                <c:pt idx="20">
                  <c:v>1.5781231357471091</c:v>
                </c:pt>
                <c:pt idx="21">
                  <c:v>4.3916420799176477</c:v>
                </c:pt>
                <c:pt idx="22">
                  <c:v>2.0855518750144322</c:v>
                </c:pt>
                <c:pt idx="23">
                  <c:v>2.7357393881726706</c:v>
                </c:pt>
                <c:pt idx="24">
                  <c:v>3.2319452897183898</c:v>
                </c:pt>
                <c:pt idx="25">
                  <c:v>3.2938133205260431</c:v>
                </c:pt>
                <c:pt idx="26">
                  <c:v>3.2814014862985985</c:v>
                </c:pt>
                <c:pt idx="27">
                  <c:v>4.846223794351725</c:v>
                </c:pt>
                <c:pt idx="28">
                  <c:v>5.8205767257130763</c:v>
                </c:pt>
                <c:pt idx="29">
                  <c:v>4.7826751330789001</c:v>
                </c:pt>
                <c:pt idx="30">
                  <c:v>7.1451385944294383</c:v>
                </c:pt>
                <c:pt idx="31">
                  <c:v>4.0918347264483881</c:v>
                </c:pt>
                <c:pt idx="32">
                  <c:v>5.6485798697951894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EED-405B-9721-94352DF5F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7420239"/>
        <c:axId val="1"/>
      </c:lineChart>
      <c:lineChart>
        <c:grouping val="standard"/>
        <c:varyColors val="0"/>
        <c:ser>
          <c:idx val="3"/>
          <c:order val="1"/>
          <c:tx>
            <c:strRef>
              <c:f>'График 1.1.2'!$D$4</c:f>
              <c:strCache>
                <c:ptCount val="1"/>
                <c:pt idx="0">
                  <c:v>Сырая  нефть марки Urals (скользящее среднее значение за период с 01.05-09.08)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1.1.2'!$B$5:$B$37</c:f>
              <c:numCache>
                <c:formatCode>mmm\-yy</c:formatCode>
                <c:ptCount val="33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</c:numCache>
            </c:numRef>
          </c:cat>
          <c:val>
            <c:numRef>
              <c:f>'График 1.1.2'!$D$5:$D$37</c:f>
              <c:numCache>
                <c:formatCode>General</c:formatCode>
                <c:ptCount val="33"/>
                <c:pt idx="0">
                  <c:v>50.319230769230778</c:v>
                </c:pt>
                <c:pt idx="1">
                  <c:v>52.150769230769235</c:v>
                </c:pt>
                <c:pt idx="2">
                  <c:v>53.671538461538461</c:v>
                </c:pt>
                <c:pt idx="3">
                  <c:v>54.759230769230768</c:v>
                </c:pt>
                <c:pt idx="4">
                  <c:v>55.983076923076922</c:v>
                </c:pt>
                <c:pt idx="5">
                  <c:v>57.353076923076927</c:v>
                </c:pt>
                <c:pt idx="6">
                  <c:v>58.808461538461536</c:v>
                </c:pt>
                <c:pt idx="7">
                  <c:v>60.220769230769228</c:v>
                </c:pt>
                <c:pt idx="8">
                  <c:v>60.580769230769228</c:v>
                </c:pt>
                <c:pt idx="9">
                  <c:v>60.043076923076924</c:v>
                </c:pt>
                <c:pt idx="10">
                  <c:v>59.857692307692318</c:v>
                </c:pt>
                <c:pt idx="11">
                  <c:v>60.209230769230771</c:v>
                </c:pt>
                <c:pt idx="12">
                  <c:v>60.096923076923076</c:v>
                </c:pt>
                <c:pt idx="13">
                  <c:v>59.867692307692316</c:v>
                </c:pt>
                <c:pt idx="14">
                  <c:v>59.816153846153853</c:v>
                </c:pt>
                <c:pt idx="15">
                  <c:v>60.289230769230777</c:v>
                </c:pt>
                <c:pt idx="16">
                  <c:v>60.306923076923084</c:v>
                </c:pt>
                <c:pt idx="17">
                  <c:v>60.478461538461552</c:v>
                </c:pt>
                <c:pt idx="18">
                  <c:v>61.079230769230783</c:v>
                </c:pt>
                <c:pt idx="19">
                  <c:v>61.519230769230781</c:v>
                </c:pt>
                <c:pt idx="20">
                  <c:v>61.544615384615398</c:v>
                </c:pt>
                <c:pt idx="21">
                  <c:v>62.609230769230763</c:v>
                </c:pt>
                <c:pt idx="22">
                  <c:v>65.396923076923073</c:v>
                </c:pt>
                <c:pt idx="23">
                  <c:v>67.962307692307689</c:v>
                </c:pt>
                <c:pt idx="24">
                  <c:v>70.60846153846154</c:v>
                </c:pt>
                <c:pt idx="25">
                  <c:v>73.597692307692313</c:v>
                </c:pt>
                <c:pt idx="26">
                  <c:v>76.838461538461544</c:v>
                </c:pt>
                <c:pt idx="27">
                  <c:v>79.95</c:v>
                </c:pt>
                <c:pt idx="28">
                  <c:v>83.206923076923076</c:v>
                </c:pt>
                <c:pt idx="29">
                  <c:v>87.542307692307702</c:v>
                </c:pt>
                <c:pt idx="30">
                  <c:v>93.05384615384618</c:v>
                </c:pt>
                <c:pt idx="31">
                  <c:v>96.651538461538465</c:v>
                </c:pt>
                <c:pt idx="32">
                  <c:v>98.77538461538461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D-405B-9721-94352DF5FDDD}"/>
            </c:ext>
          </c:extLst>
        </c:ser>
        <c:ser>
          <c:idx val="2"/>
          <c:order val="2"/>
          <c:tx>
            <c:strRef>
              <c:f>'График 1.1.2'!$C$4</c:f>
              <c:strCache>
                <c:ptCount val="1"/>
                <c:pt idx="0">
                  <c:v>Сырая нефть (средняя  цена  Brent, WTI, Dubai Fateh), долл.США  за баррель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1.1.2'!$B$5:$B$37</c:f>
              <c:numCache>
                <c:formatCode>mmm\-yy</c:formatCode>
                <c:ptCount val="33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</c:numCache>
            </c:numRef>
          </c:cat>
          <c:val>
            <c:numRef>
              <c:f>'График 1.1.2'!$C$5:$C$37</c:f>
              <c:numCache>
                <c:formatCode>General</c:formatCode>
                <c:ptCount val="33"/>
                <c:pt idx="0">
                  <c:v>62.361372549999999</c:v>
                </c:pt>
                <c:pt idx="1">
                  <c:v>59.71473684</c:v>
                </c:pt>
                <c:pt idx="2">
                  <c:v>60.929275359999998</c:v>
                </c:pt>
                <c:pt idx="3">
                  <c:v>67.99555556</c:v>
                </c:pt>
                <c:pt idx="4">
                  <c:v>68.61492063</c:v>
                </c:pt>
                <c:pt idx="5">
                  <c:v>68.290151519999995</c:v>
                </c:pt>
                <c:pt idx="6">
                  <c:v>72.507894739999998</c:v>
                </c:pt>
                <c:pt idx="7">
                  <c:v>71.811884059999997</c:v>
                </c:pt>
                <c:pt idx="8">
                  <c:v>61.973833329999998</c:v>
                </c:pt>
                <c:pt idx="9">
                  <c:v>57.9515873</c:v>
                </c:pt>
                <c:pt idx="10">
                  <c:v>58.133833330000002</c:v>
                </c:pt>
                <c:pt idx="11">
                  <c:v>61.003157889999997</c:v>
                </c:pt>
                <c:pt idx="12">
                  <c:v>53.396333329999997</c:v>
                </c:pt>
                <c:pt idx="13">
                  <c:v>57.584736839999998</c:v>
                </c:pt>
                <c:pt idx="14">
                  <c:v>60.599848479999999</c:v>
                </c:pt>
                <c:pt idx="15">
                  <c:v>65.098421049999999</c:v>
                </c:pt>
                <c:pt idx="16">
                  <c:v>65.096060609999995</c:v>
                </c:pt>
                <c:pt idx="17">
                  <c:v>68.188095239999996</c:v>
                </c:pt>
                <c:pt idx="18">
                  <c:v>73.671746029999994</c:v>
                </c:pt>
                <c:pt idx="19">
                  <c:v>70.126811590000003</c:v>
                </c:pt>
                <c:pt idx="20">
                  <c:v>76.905964909999994</c:v>
                </c:pt>
                <c:pt idx="21">
                  <c:v>82.151969699999995</c:v>
                </c:pt>
                <c:pt idx="22">
                  <c:v>91.271746030000003</c:v>
                </c:pt>
                <c:pt idx="23">
                  <c:v>89.428888889999996</c:v>
                </c:pt>
                <c:pt idx="24">
                  <c:v>90.815555560000007</c:v>
                </c:pt>
                <c:pt idx="25">
                  <c:v>93.745740740000002</c:v>
                </c:pt>
                <c:pt idx="26">
                  <c:v>101.8428333</c:v>
                </c:pt>
                <c:pt idx="27">
                  <c:v>109.0493651</c:v>
                </c:pt>
                <c:pt idx="28">
                  <c:v>122.7693333</c:v>
                </c:pt>
                <c:pt idx="29">
                  <c:v>131.52111110000001</c:v>
                </c:pt>
                <c:pt idx="30">
                  <c:v>132.54803029999999</c:v>
                </c:pt>
                <c:pt idx="31">
                  <c:v>114.5668254</c:v>
                </c:pt>
                <c:pt idx="32">
                  <c:v>99.294603170000002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ED-405B-9721-94352DF5F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097420239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5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7420239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9009996722227642E-3"/>
          <c:y val="0.69465778316172022"/>
          <c:w val="0.99802076696005471"/>
          <c:h val="0.293893677491496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200" verticalDpi="20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D2-46D4-91D4-9AA53BE31325}"/>
            </c:ext>
          </c:extLst>
        </c:ser>
        <c:ser>
          <c:idx val="1"/>
          <c:order val="1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D2-46D4-91D4-9AA53BE31325}"/>
            </c:ext>
          </c:extLst>
        </c:ser>
        <c:ser>
          <c:idx val="2"/>
          <c:order val="2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D2-46D4-91D4-9AA53BE31325}"/>
            </c:ext>
          </c:extLst>
        </c:ser>
        <c:ser>
          <c:idx val="4"/>
          <c:order val="3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D2-46D4-91D4-9AA53BE31325}"/>
            </c:ext>
          </c:extLst>
        </c:ser>
        <c:ser>
          <c:idx val="7"/>
          <c:order val="6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D2-46D4-91D4-9AA53BE31325}"/>
            </c:ext>
          </c:extLst>
        </c:ser>
        <c:ser>
          <c:idx val="3"/>
          <c:order val="7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D2-46D4-91D4-9AA53BE31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474927"/>
        <c:axId val="1"/>
      </c:lineChart>
      <c:lineChart>
        <c:grouping val="standard"/>
        <c:varyColors val="0"/>
        <c:ser>
          <c:idx val="5"/>
          <c:order val="4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D2-46D4-91D4-9AA53BE31325}"/>
            </c:ext>
          </c:extLst>
        </c:ser>
        <c:ser>
          <c:idx val="6"/>
          <c:order val="5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ot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D2-46D4-91D4-9AA53BE31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26474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94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7492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629773636020029E-2"/>
          <c:y val="0.11764705882352941"/>
          <c:w val="0.89444606200459709"/>
          <c:h val="0.647058823529411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6.3.1'!$C$4:$H$4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</c:strCache>
            </c:strRef>
          </c:cat>
          <c:val>
            <c:numRef>
              <c:f>'График 6.3.1'!$C$5:$H$5</c:f>
              <c:numCache>
                <c:formatCode>General</c:formatCode>
                <c:ptCount val="6"/>
                <c:pt idx="0">
                  <c:v>99.7</c:v>
                </c:pt>
                <c:pt idx="1">
                  <c:v>81.8</c:v>
                </c:pt>
                <c:pt idx="2">
                  <c:v>108.5</c:v>
                </c:pt>
                <c:pt idx="3">
                  <c:v>106.4</c:v>
                </c:pt>
                <c:pt idx="4">
                  <c:v>136.30000000000001</c:v>
                </c:pt>
                <c:pt idx="5">
                  <c:v>150.6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71-4BF5-A961-0E8E8AE57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454959"/>
        <c:axId val="1"/>
      </c:barChart>
      <c:catAx>
        <c:axId val="1026454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54959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630662020905925"/>
          <c:y val="4.812834224598930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874564459930312"/>
          <c:y val="0.40641817351002024"/>
          <c:w val="0.49128919860627179"/>
          <c:h val="0.29411841504014624"/>
        </c:manualLayout>
      </c:layout>
      <c:pie3DChart>
        <c:varyColors val="1"/>
        <c:ser>
          <c:idx val="0"/>
          <c:order val="0"/>
          <c:tx>
            <c:strRef>
              <c:f>'График 6.3.2'!$C$4</c:f>
              <c:strCache>
                <c:ptCount val="1"/>
                <c:pt idx="0">
                  <c:v>на 01.10.2007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1D-4E74-9014-A6B33C813DF4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1D-4E74-9014-A6B33C813DF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71D-4E74-9014-A6B33C813DF4}"/>
              </c:ext>
            </c:extLst>
          </c:dPt>
          <c:dLbls>
            <c:dLbl>
              <c:idx val="0"/>
              <c:layout>
                <c:manualLayout>
                  <c:x val="0.11100112485939256"/>
                  <c:y val="-5.08700871332532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71D-4E74-9014-A6B33C813DF4}"/>
                </c:ext>
              </c:extLst>
            </c:dLbl>
            <c:dLbl>
              <c:idx val="1"/>
              <c:layout>
                <c:manualLayout>
                  <c:x val="-0.25471242923902804"/>
                  <c:y val="-0.13190595393810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71D-4E74-9014-A6B33C813DF4}"/>
                </c:ext>
              </c:extLst>
            </c:dLbl>
            <c:dLbl>
              <c:idx val="2"/>
              <c:layout>
                <c:manualLayout>
                  <c:x val="-0.18490676470319259"/>
                  <c:y val="-8.439398309337771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71D-4E74-9014-A6B33C813DF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6.3.2'!$B$5:$B$7</c:f>
              <c:strCache>
                <c:ptCount val="3"/>
                <c:pt idx="0">
                  <c:v>Займы финансовым организациям</c:v>
                </c:pt>
                <c:pt idx="1">
                  <c:v>Займы прочим юридическим лицам</c:v>
                </c:pt>
                <c:pt idx="2">
                  <c:v>Займы физическим лицам</c:v>
                </c:pt>
              </c:strCache>
            </c:strRef>
          </c:cat>
          <c:val>
            <c:numRef>
              <c:f>'График 6.3.2'!$C$5:$C$7</c:f>
              <c:numCache>
                <c:formatCode>0.0</c:formatCode>
                <c:ptCount val="3"/>
                <c:pt idx="0">
                  <c:v>18.89</c:v>
                </c:pt>
                <c:pt idx="1">
                  <c:v>68.3</c:v>
                </c:pt>
                <c:pt idx="2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1D-4E74-9014-A6B33C813DF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630662020905925"/>
          <c:y val="4.812834224598930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874564459930312"/>
          <c:y val="0.40641817351002024"/>
          <c:w val="0.49128919860627179"/>
          <c:h val="0.29411841504014624"/>
        </c:manualLayout>
      </c:layout>
      <c:pie3DChart>
        <c:varyColors val="1"/>
        <c:ser>
          <c:idx val="0"/>
          <c:order val="0"/>
          <c:tx>
            <c:strRef>
              <c:f>'График 6.3.2'!$F$4</c:f>
              <c:strCache>
                <c:ptCount val="1"/>
                <c:pt idx="0">
                  <c:v>на 01.10.2008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83-454C-940F-1C47D1F69C7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283-454C-940F-1C47D1F69C7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283-454C-940F-1C47D1F69C7B}"/>
              </c:ext>
            </c:extLst>
          </c:dPt>
          <c:dLbls>
            <c:dLbl>
              <c:idx val="0"/>
              <c:layout>
                <c:manualLayout>
                  <c:x val="2.2086019735338032E-2"/>
                  <c:y val="-0.151613641537340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283-454C-940F-1C47D1F69C7B}"/>
                </c:ext>
              </c:extLst>
            </c:dLbl>
            <c:dLbl>
              <c:idx val="1"/>
              <c:layout>
                <c:manualLayout>
                  <c:x val="-0.20986108443761603"/>
                  <c:y val="-9.447270111481798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283-454C-940F-1C47D1F69C7B}"/>
                </c:ext>
              </c:extLst>
            </c:dLbl>
            <c:dLbl>
              <c:idx val="2"/>
              <c:layout>
                <c:manualLayout>
                  <c:x val="-7.0257071524596024E-2"/>
                  <c:y val="-0.167748454448353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283-454C-940F-1C47D1F69C7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6.3.2'!$B$5:$B$7</c:f>
              <c:strCache>
                <c:ptCount val="3"/>
                <c:pt idx="0">
                  <c:v>Займы финансовым организациям</c:v>
                </c:pt>
                <c:pt idx="1">
                  <c:v>Займы прочим юридическим лицам</c:v>
                </c:pt>
                <c:pt idx="2">
                  <c:v>Займы физическим лицам</c:v>
                </c:pt>
              </c:strCache>
            </c:strRef>
          </c:cat>
          <c:val>
            <c:numRef>
              <c:f>'График 6.3.2'!$F$5:$F$7</c:f>
              <c:numCache>
                <c:formatCode>General</c:formatCode>
                <c:ptCount val="3"/>
                <c:pt idx="0">
                  <c:v>42.2</c:v>
                </c:pt>
                <c:pt idx="1">
                  <c:v>24.8</c:v>
                </c:pt>
                <c:pt idx="2" formatCode="0.0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83-454C-940F-1C47D1F69C7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9595436408599211"/>
          <c:y val="4.4943820224719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034792204988102E-2"/>
          <c:y val="0.39887749867642502"/>
          <c:w val="0.50867123807695946"/>
          <c:h val="0.39325950573732044"/>
        </c:manualLayout>
      </c:layout>
      <c:pie3DChart>
        <c:varyColors val="1"/>
        <c:ser>
          <c:idx val="0"/>
          <c:order val="0"/>
          <c:tx>
            <c:strRef>
              <c:f>'График 6.3.3'!$C$3</c:f>
              <c:strCache>
                <c:ptCount val="1"/>
                <c:pt idx="0">
                  <c:v>на 01.10.2007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54-444B-9661-535020EC59C7}"/>
              </c:ext>
            </c:extLst>
          </c:dPt>
          <c:dPt>
            <c:idx val="1"/>
            <c:bubble3D val="0"/>
            <c:spPr>
              <a:solidFill>
                <a:srgbClr val="9999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F54-444B-9661-535020EC59C7}"/>
              </c:ext>
            </c:extLst>
          </c:dPt>
          <c:dPt>
            <c:idx val="2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F54-444B-9661-535020EC59C7}"/>
              </c:ext>
            </c:extLst>
          </c:dPt>
          <c:dLbls>
            <c:dLbl>
              <c:idx val="0"/>
              <c:layout>
                <c:manualLayout>
                  <c:x val="8.6095037510926925E-2"/>
                  <c:y val="-1.5038189723642327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217,5 млрд. тенге; 95,8%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F54-444B-9661-535020EC59C7}"/>
                </c:ext>
              </c:extLst>
            </c:dLbl>
            <c:dLbl>
              <c:idx val="1"/>
              <c:layout>
                <c:manualLayout>
                  <c:x val="-6.8387067406312507E-2"/>
                  <c:y val="-3.4511149681324044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3,6 млрд. тенге; 1,6%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F54-444B-9661-535020EC59C7}"/>
                </c:ext>
              </c:extLst>
            </c:dLbl>
            <c:dLbl>
              <c:idx val="2"/>
              <c:layout>
                <c:manualLayout>
                  <c:x val="0.23300706914949021"/>
                  <c:y val="-4.3669810955445809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5,9 млрд. тенге; 2,6%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F54-444B-9661-535020EC59C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6.3.3'!$B$4:$B$6</c:f>
              <c:strCache>
                <c:ptCount val="3"/>
                <c:pt idx="0">
                  <c:v>Стандартные займы</c:v>
                </c:pt>
                <c:pt idx="1">
                  <c:v>Сомнительные займы</c:v>
                </c:pt>
                <c:pt idx="2">
                  <c:v>Безнадежные займы</c:v>
                </c:pt>
              </c:strCache>
            </c:strRef>
          </c:cat>
          <c:val>
            <c:numRef>
              <c:f>'График 6.3.3'!$C$4:$C$6</c:f>
              <c:numCache>
                <c:formatCode>General</c:formatCode>
                <c:ptCount val="3"/>
                <c:pt idx="0">
                  <c:v>217.5</c:v>
                </c:pt>
                <c:pt idx="1">
                  <c:v>3.6</c:v>
                </c:pt>
                <c:pt idx="2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54-444B-9661-535020EC59C7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560784670702284"/>
          <c:y val="0.24157362352177886"/>
          <c:w val="0.36127228316113658"/>
          <c:h val="0.382023651537939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067832198941233"/>
          <c:y val="5.05617977528089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186459193689079"/>
          <c:y val="0.37640552692000667"/>
          <c:w val="0.56610263192305332"/>
          <c:h val="0.37078753398090214"/>
        </c:manualLayout>
      </c:layout>
      <c:pie3DChart>
        <c:varyColors val="1"/>
        <c:ser>
          <c:idx val="0"/>
          <c:order val="0"/>
          <c:tx>
            <c:strRef>
              <c:f>'График 6.3.3'!$F$3</c:f>
              <c:strCache>
                <c:ptCount val="1"/>
                <c:pt idx="0">
                  <c:v>на 01.10.2008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E2-4CE1-896F-F06805299BDC}"/>
              </c:ext>
            </c:extLst>
          </c:dPt>
          <c:dPt>
            <c:idx val="1"/>
            <c:bubble3D val="0"/>
            <c:spPr>
              <a:solidFill>
                <a:srgbClr val="9999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8E2-4CE1-896F-F06805299BDC}"/>
              </c:ext>
            </c:extLst>
          </c:dPt>
          <c:dPt>
            <c:idx val="2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8E2-4CE1-896F-F06805299BDC}"/>
              </c:ext>
            </c:extLst>
          </c:dPt>
          <c:dLbls>
            <c:dLbl>
              <c:idx val="0"/>
              <c:layout>
                <c:manualLayout>
                  <c:x val="0.21377526572044847"/>
                  <c:y val="-5.6789578398668224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361,1 млрд. тенге; 98%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8E2-4CE1-896F-F06805299BDC}"/>
                </c:ext>
              </c:extLst>
            </c:dLbl>
            <c:dLbl>
              <c:idx val="1"/>
              <c:layout>
                <c:manualLayout>
                  <c:x val="-0.11999774684636742"/>
                  <c:y val="-4.1253994808947474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4,4 млрд. тенге; 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8E2-4CE1-896F-F06805299BDC}"/>
                </c:ext>
              </c:extLst>
            </c:dLbl>
            <c:dLbl>
              <c:idx val="2"/>
              <c:layout>
                <c:manualLayout>
                  <c:x val="0.22356661372191183"/>
                  <c:y val="-3.0018008930738353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3,7 млрд. тенге; 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8E2-4CE1-896F-F06805299BD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6.3.3'!$E$4:$E$6</c:f>
              <c:strCache>
                <c:ptCount val="3"/>
                <c:pt idx="0">
                  <c:v>Стандартные займы</c:v>
                </c:pt>
                <c:pt idx="1">
                  <c:v>Сомнительные займы</c:v>
                </c:pt>
                <c:pt idx="2">
                  <c:v>Безнадежные займы</c:v>
                </c:pt>
              </c:strCache>
            </c:strRef>
          </c:cat>
          <c:val>
            <c:numRef>
              <c:f>'График 6.3.3'!$F$4:$F$6</c:f>
              <c:numCache>
                <c:formatCode>#\ ##0.0</c:formatCode>
                <c:ptCount val="3"/>
                <c:pt idx="0">
                  <c:v>361.10901899999999</c:v>
                </c:pt>
                <c:pt idx="1">
                  <c:v>4.3827670000000003</c:v>
                </c:pt>
                <c:pt idx="2">
                  <c:v>3.687503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E2-4CE1-896F-F06805299BDC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47505422993492"/>
          <c:y val="9.6552049272795232E-2"/>
          <c:w val="0.84815618221258138"/>
          <c:h val="0.537932845948430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6.3.4'!$B$5</c:f>
              <c:strCache>
                <c:ptCount val="1"/>
                <c:pt idx="0">
                  <c:v>Коэффициент ROE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6.3.4'!$C$4:$F$4</c:f>
              <c:strCache>
                <c:ptCount val="4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</c:strCache>
            </c:strRef>
          </c:cat>
          <c:val>
            <c:numRef>
              <c:f>'График 6.3.4'!$C$5:$F$5</c:f>
              <c:numCache>
                <c:formatCode>General</c:formatCode>
                <c:ptCount val="4"/>
                <c:pt idx="0">
                  <c:v>0.11600000000000001</c:v>
                </c:pt>
                <c:pt idx="1">
                  <c:v>3.3000000000000002E-2</c:v>
                </c:pt>
                <c:pt idx="2">
                  <c:v>9.8000000000000004E-2</c:v>
                </c:pt>
                <c:pt idx="3">
                  <c:v>0.14699999999999999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40-497F-9E0F-5AC9270E88B3}"/>
            </c:ext>
          </c:extLst>
        </c:ser>
        <c:ser>
          <c:idx val="1"/>
          <c:order val="1"/>
          <c:tx>
            <c:strRef>
              <c:f>'График 6.3.4'!$B$6</c:f>
              <c:strCache>
                <c:ptCount val="1"/>
                <c:pt idx="0">
                  <c:v>Коэффициент ROA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6.3.4'!$C$4:$F$4</c:f>
              <c:strCache>
                <c:ptCount val="4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</c:strCache>
            </c:strRef>
          </c:cat>
          <c:val>
            <c:numRef>
              <c:f>'График 6.3.4'!$C$6:$F$6</c:f>
              <c:numCache>
                <c:formatCode>General</c:formatCode>
                <c:ptCount val="4"/>
                <c:pt idx="0">
                  <c:v>9.5000000000000001E-2</c:v>
                </c:pt>
                <c:pt idx="1">
                  <c:v>2.7E-2</c:v>
                </c:pt>
                <c:pt idx="2">
                  <c:v>8.2000000000000003E-2</c:v>
                </c:pt>
                <c:pt idx="3">
                  <c:v>9.8000000000000004E-2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40-497F-9E0F-5AC9270E8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451631"/>
        <c:axId val="1"/>
      </c:lineChart>
      <c:catAx>
        <c:axId val="10264516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51631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247288503253796"/>
          <c:y val="0.82758620689655171"/>
          <c:w val="0.55531453362255967"/>
          <c:h val="0.137931034482758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412844036697253E-2"/>
          <c:y val="8.4337597472695883E-2"/>
          <c:w val="0.83302752293577986"/>
          <c:h val="0.572290839993293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6.3.5'!$B$5</c:f>
              <c:strCache>
                <c:ptCount val="1"/>
                <c:pt idx="0">
                  <c:v>Активы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6.3.5'!$C$4:$H$4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</c:strCache>
            </c:strRef>
          </c:cat>
          <c:val>
            <c:numRef>
              <c:f>'График 6.3.5'!$C$5:$H$5</c:f>
              <c:numCache>
                <c:formatCode>#\ ##0.0</c:formatCode>
                <c:ptCount val="6"/>
                <c:pt idx="0">
                  <c:v>75.346254000000002</c:v>
                </c:pt>
                <c:pt idx="1">
                  <c:v>126.554328</c:v>
                </c:pt>
                <c:pt idx="2">
                  <c:v>216.13512499999999</c:v>
                </c:pt>
                <c:pt idx="3">
                  <c:v>213.868865</c:v>
                </c:pt>
                <c:pt idx="4">
                  <c:v>209.45429899999999</c:v>
                </c:pt>
                <c:pt idx="5">
                  <c:v>212.154157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24-4F8C-915D-888DA3996A63}"/>
            </c:ext>
          </c:extLst>
        </c:ser>
        <c:ser>
          <c:idx val="1"/>
          <c:order val="1"/>
          <c:tx>
            <c:strRef>
              <c:f>'График 6.3.5'!$B$6</c:f>
              <c:strCache>
                <c:ptCount val="1"/>
                <c:pt idx="0">
                  <c:v>Обязательства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6.3.5'!$C$4:$H$4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</c:strCache>
            </c:strRef>
          </c:cat>
          <c:val>
            <c:numRef>
              <c:f>'График 6.3.5'!$C$6:$H$6</c:f>
              <c:numCache>
                <c:formatCode>#\ ##0.0</c:formatCode>
                <c:ptCount val="6"/>
                <c:pt idx="0">
                  <c:v>62.053899000000001</c:v>
                </c:pt>
                <c:pt idx="1">
                  <c:v>98.836708999999999</c:v>
                </c:pt>
                <c:pt idx="2">
                  <c:v>171.56764999999999</c:v>
                </c:pt>
                <c:pt idx="3">
                  <c:v>165.53244100000001</c:v>
                </c:pt>
                <c:pt idx="4">
                  <c:v>159.98690099999999</c:v>
                </c:pt>
                <c:pt idx="5">
                  <c:v>160.28849199999999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24-4F8C-915D-888DA3996A63}"/>
            </c:ext>
          </c:extLst>
        </c:ser>
        <c:ser>
          <c:idx val="2"/>
          <c:order val="2"/>
          <c:tx>
            <c:strRef>
              <c:f>'График 6.3.5'!$B$7</c:f>
              <c:strCache>
                <c:ptCount val="1"/>
                <c:pt idx="0">
                  <c:v>Капитал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6.3.5'!$C$4:$H$4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</c:strCache>
            </c:strRef>
          </c:cat>
          <c:val>
            <c:numRef>
              <c:f>'График 6.3.5'!$C$7:$H$7</c:f>
              <c:numCache>
                <c:formatCode>#\ ##0.0</c:formatCode>
                <c:ptCount val="6"/>
                <c:pt idx="0">
                  <c:v>13.292355000000001</c:v>
                </c:pt>
                <c:pt idx="1">
                  <c:v>27.717925000000001</c:v>
                </c:pt>
                <c:pt idx="2">
                  <c:v>44.567475000000002</c:v>
                </c:pt>
                <c:pt idx="3">
                  <c:v>48.336424000000001</c:v>
                </c:pt>
                <c:pt idx="4">
                  <c:v>49.467398000000003</c:v>
                </c:pt>
                <c:pt idx="5">
                  <c:v>51.865665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24-4F8C-915D-888DA3996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458703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6.3.5'!$B$8</c:f>
              <c:strCache>
                <c:ptCount val="1"/>
                <c:pt idx="0">
                  <c:v>Отношение обязательств к капиталу 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6.3.5'!$C$4:$H$4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</c:strCache>
            </c:strRef>
          </c:cat>
          <c:val>
            <c:numRef>
              <c:f>'График 6.3.5'!$C$8:$H$8</c:f>
              <c:numCache>
                <c:formatCode>#,##0.00</c:formatCode>
                <c:ptCount val="6"/>
                <c:pt idx="0">
                  <c:v>4.6683901385420414</c:v>
                </c:pt>
                <c:pt idx="1">
                  <c:v>3.5658047635239649</c:v>
                </c:pt>
                <c:pt idx="2">
                  <c:v>3.8496156670307209</c:v>
                </c:pt>
                <c:pt idx="3">
                  <c:v>3.4245901393119196</c:v>
                </c:pt>
                <c:pt idx="4">
                  <c:v>3.2341887276949555</c:v>
                </c:pt>
                <c:pt idx="5">
                  <c:v>3.090454773885575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24-4F8C-915D-888DA3996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264587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\ ##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5870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2568807339449546E-2"/>
          <c:y val="0.82530120481927716"/>
          <c:w val="0.84954128440366972"/>
          <c:h val="0.120481927710843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17486479526141E-2"/>
          <c:y val="0.1296308017831469"/>
          <c:w val="0.90084573783157351"/>
          <c:h val="0.555560579070629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6.3.6'!$B$5</c:f>
              <c:strCache>
                <c:ptCount val="1"/>
                <c:pt idx="0">
                  <c:v>Всего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6.3.6'!$C$4:$H$4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</c:strCache>
            </c:strRef>
          </c:cat>
          <c:val>
            <c:numRef>
              <c:f>'График 6.3.6'!$C$5:$H$5</c:f>
              <c:numCache>
                <c:formatCode>#\ ##0.0</c:formatCode>
                <c:ptCount val="6"/>
                <c:pt idx="0">
                  <c:v>68.3</c:v>
                </c:pt>
                <c:pt idx="1">
                  <c:v>104.4</c:v>
                </c:pt>
                <c:pt idx="2">
                  <c:v>180.4</c:v>
                </c:pt>
                <c:pt idx="3">
                  <c:v>175.9</c:v>
                </c:pt>
                <c:pt idx="4">
                  <c:v>169.5</c:v>
                </c:pt>
                <c:pt idx="5">
                  <c:v>170.5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CA-4D64-86F4-A455DD36D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470767"/>
        <c:axId val="1"/>
      </c:barChart>
      <c:catAx>
        <c:axId val="10264707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70767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9595436408599211"/>
          <c:y val="4.4943820224719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034792204988102E-2"/>
          <c:y val="0.39887749867642502"/>
          <c:w val="0.50867123807695946"/>
          <c:h val="0.39325950573732044"/>
        </c:manualLayout>
      </c:layout>
      <c:pie3DChart>
        <c:varyColors val="1"/>
        <c:ser>
          <c:idx val="0"/>
          <c:order val="0"/>
          <c:tx>
            <c:strRef>
              <c:f>'График 6.3.7'!$C$3</c:f>
              <c:strCache>
                <c:ptCount val="1"/>
                <c:pt idx="0">
                  <c:v>на 01.10.2007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04-4E38-8381-A23E2137F45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204-4E38-8381-A23E2137F453}"/>
              </c:ext>
            </c:extLst>
          </c:dPt>
          <c:dPt>
            <c:idx val="2"/>
            <c:bubble3D val="0"/>
            <c:spPr>
              <a:solidFill>
                <a:srgbClr val="FFFF99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204-4E38-8381-A23E2137F453}"/>
              </c:ext>
            </c:extLst>
          </c:dPt>
          <c:dLbls>
            <c:dLbl>
              <c:idx val="0"/>
              <c:layout>
                <c:manualLayout>
                  <c:x val="-4.6371144766417802E-3"/>
                  <c:y val="8.04676902411355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204-4E38-8381-A23E2137F453}"/>
                </c:ext>
              </c:extLst>
            </c:dLbl>
            <c:dLbl>
              <c:idx val="1"/>
              <c:layout>
                <c:manualLayout>
                  <c:x val="-2.4625841082175682E-2"/>
                  <c:y val="-9.11904665251061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204-4E38-8381-A23E2137F453}"/>
                </c:ext>
              </c:extLst>
            </c:dLbl>
            <c:dLbl>
              <c:idx val="2"/>
              <c:layout>
                <c:manualLayout>
                  <c:x val="8.2221008538929927E-2"/>
                  <c:y val="-6.763972512051182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204-4E38-8381-A23E2137F45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6.3.7'!$B$4:$B$6</c:f>
              <c:strCache>
                <c:ptCount val="3"/>
                <c:pt idx="0">
                  <c:v>Стандартные займы</c:v>
                </c:pt>
                <c:pt idx="1">
                  <c:v>Сомнительные займы</c:v>
                </c:pt>
                <c:pt idx="2">
                  <c:v>Безнадежные займы</c:v>
                </c:pt>
              </c:strCache>
            </c:strRef>
          </c:cat>
          <c:val>
            <c:numRef>
              <c:f>'График 6.3.7'!$C$4:$C$6</c:f>
              <c:numCache>
                <c:formatCode>#\ ##0.0</c:formatCode>
                <c:ptCount val="3"/>
                <c:pt idx="0">
                  <c:v>172.26905600000001</c:v>
                </c:pt>
                <c:pt idx="1">
                  <c:v>7.1109289999999996</c:v>
                </c:pt>
                <c:pt idx="2">
                  <c:v>0.997139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04-4E38-8381-A23E2137F45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560784670702284"/>
          <c:y val="0.23033766846559911"/>
          <c:w val="0.36127228316113658"/>
          <c:h val="0.382023651537939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067832198941233"/>
          <c:y val="5.05617977528089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847475581759107"/>
          <c:y val="0.35393355516358838"/>
          <c:w val="0.60678066535465003"/>
          <c:h val="0.39887749867642502"/>
        </c:manualLayout>
      </c:layout>
      <c:pie3DChart>
        <c:varyColors val="1"/>
        <c:ser>
          <c:idx val="0"/>
          <c:order val="0"/>
          <c:tx>
            <c:strRef>
              <c:f>'График 6.3.7'!$F$3</c:f>
              <c:strCache>
                <c:ptCount val="1"/>
                <c:pt idx="0">
                  <c:v>на 01.10.2008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E28-4CB0-AB49-07A36196E5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28-4CB0-AB49-07A36196E53C}"/>
              </c:ext>
            </c:extLst>
          </c:dPt>
          <c:dPt>
            <c:idx val="2"/>
            <c:bubble3D val="0"/>
            <c:spPr>
              <a:solidFill>
                <a:srgbClr val="FFFF99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E28-4CB0-AB49-07A36196E53C}"/>
              </c:ext>
            </c:extLst>
          </c:dPt>
          <c:dLbls>
            <c:dLbl>
              <c:idx val="0"/>
              <c:layout>
                <c:manualLayout>
                  <c:x val="4.0216330011153441E-3"/>
                  <c:y val="8.24711802289062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E28-4CB0-AB49-07A36196E53C}"/>
                </c:ext>
              </c:extLst>
            </c:dLbl>
            <c:dLbl>
              <c:idx val="1"/>
              <c:layout>
                <c:manualLayout>
                  <c:x val="-0.1367347510333789"/>
                  <c:y val="4.51936463571862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E28-4CB0-AB49-07A36196E53C}"/>
                </c:ext>
              </c:extLst>
            </c:dLbl>
            <c:dLbl>
              <c:idx val="2"/>
              <c:layout>
                <c:manualLayout>
                  <c:x val="0.1557995758979174"/>
                  <c:y val="-5.62746932833176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E28-4CB0-AB49-07A36196E53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6.3.7'!$E$4:$E$6</c:f>
              <c:strCache>
                <c:ptCount val="3"/>
                <c:pt idx="0">
                  <c:v>Стандартные займы</c:v>
                </c:pt>
                <c:pt idx="1">
                  <c:v>Сомнительные займы</c:v>
                </c:pt>
                <c:pt idx="2">
                  <c:v>Безнадежные займы</c:v>
                </c:pt>
              </c:strCache>
            </c:strRef>
          </c:cat>
          <c:val>
            <c:numRef>
              <c:f>'График 6.3.7'!$F$4:$F$6</c:f>
              <c:numCache>
                <c:formatCode>#\ ##0.0</c:formatCode>
                <c:ptCount val="3"/>
                <c:pt idx="0">
                  <c:v>157.190867</c:v>
                </c:pt>
                <c:pt idx="1">
                  <c:v>12.453664</c:v>
                </c:pt>
                <c:pt idx="2">
                  <c:v>0.853159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28-4CB0-AB49-07A36196E53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EC-4D9B-97FB-8B34DF20882B}"/>
            </c:ext>
          </c:extLst>
        </c:ser>
        <c:ser>
          <c:idx val="1"/>
          <c:order val="1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EC-4D9B-97FB-8B34DF20882B}"/>
            </c:ext>
          </c:extLst>
        </c:ser>
        <c:ser>
          <c:idx val="3"/>
          <c:order val="3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EC-4D9B-97FB-8B34DF208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475343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EC-4D9B-97FB-8B34DF208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2647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75343"/>
        <c:crosses val="autoZero"/>
        <c:crossBetween val="between"/>
        <c:majorUnit val="100000"/>
        <c:min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58914581276928"/>
          <c:y val="0.10852795336689504"/>
          <c:w val="0.86301452327555805"/>
          <c:h val="0.5193837768272834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6.3.8'!$B$5</c:f>
              <c:strCache>
                <c:ptCount val="1"/>
                <c:pt idx="0">
                  <c:v>Коэффициент ROE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6.3.8'!$C$4:$F$4</c:f>
              <c:strCache>
                <c:ptCount val="4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</c:strCache>
            </c:strRef>
          </c:cat>
          <c:val>
            <c:numRef>
              <c:f>'График 6.3.8'!$C$5:$F$5</c:f>
              <c:numCache>
                <c:formatCode>0.000</c:formatCode>
                <c:ptCount val="4"/>
                <c:pt idx="0">
                  <c:v>8.9289913776806965E-2</c:v>
                </c:pt>
                <c:pt idx="1">
                  <c:v>9.2533738118483894E-3</c:v>
                </c:pt>
                <c:pt idx="2">
                  <c:v>5.8531681815970999E-3</c:v>
                </c:pt>
                <c:pt idx="3">
                  <c:v>2.1144238678902506E-2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BF-4647-B82A-A24688F83900}"/>
            </c:ext>
          </c:extLst>
        </c:ser>
        <c:ser>
          <c:idx val="1"/>
          <c:order val="1"/>
          <c:tx>
            <c:strRef>
              <c:f>'График 6.3.8'!$B$6</c:f>
              <c:strCache>
                <c:ptCount val="1"/>
                <c:pt idx="0">
                  <c:v>Коэффициент ROA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6.3.8'!$C$4:$F$4</c:f>
              <c:strCache>
                <c:ptCount val="4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</c:strCache>
            </c:strRef>
          </c:cat>
          <c:val>
            <c:numRef>
              <c:f>'График 6.3.8'!$C$6:$F$6</c:f>
              <c:numCache>
                <c:formatCode>0.000</c:formatCode>
                <c:ptCount val="4"/>
                <c:pt idx="0">
                  <c:v>1.8411750519495618E-2</c:v>
                </c:pt>
                <c:pt idx="1">
                  <c:v>2.0913516326932394E-3</c:v>
                </c:pt>
                <c:pt idx="2">
                  <c:v>1.38235883141267E-3</c:v>
                </c:pt>
                <c:pt idx="3">
                  <c:v>5.1691657401744901E-3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BF-4647-B82A-A24688F83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455375"/>
        <c:axId val="1"/>
      </c:lineChart>
      <c:catAx>
        <c:axId val="1026455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55375"/>
        <c:crosses val="autoZero"/>
        <c:crossBetween val="between"/>
        <c:majorUnit val="2.5000000000000001E-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9569471624266144"/>
          <c:y val="0.82170542635658916"/>
          <c:w val="0.59295499021526421"/>
          <c:h val="0.155038759689922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0768094534712"/>
          <c:y val="0.11538488625132928"/>
          <c:w val="0.77991137370753327"/>
          <c:h val="0.4807703593805386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7.1.1.1'!$B$5</c:f>
              <c:strCache>
                <c:ptCount val="1"/>
                <c:pt idx="0">
                  <c:v>Объем платежей, в млрд. тенге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473545865851105E-3"/>
                  <c:y val="1.23779257846427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25-4531-8D3C-56B64A95C79B}"/>
                </c:ext>
              </c:extLst>
            </c:dLbl>
            <c:dLbl>
              <c:idx val="1"/>
              <c:layout>
                <c:manualLayout>
                  <c:x val="-3.6574822534184721E-3"/>
                  <c:y val="1.54225000627626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25-4531-8D3C-56B64A95C79B}"/>
                </c:ext>
              </c:extLst>
            </c:dLbl>
            <c:dLbl>
              <c:idx val="2"/>
              <c:layout>
                <c:manualLayout>
                  <c:x val="-1.3362952969135718E-3"/>
                  <c:y val="1.58459243509535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25-4531-8D3C-56B64A95C79B}"/>
                </c:ext>
              </c:extLst>
            </c:dLbl>
            <c:dLbl>
              <c:idx val="3"/>
              <c:layout>
                <c:manualLayout>
                  <c:x val="-1.9694731659281217E-3"/>
                  <c:y val="1.3158999557541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25-4531-8D3C-56B64A95C79B}"/>
                </c:ext>
              </c:extLst>
            </c:dLbl>
            <c:dLbl>
              <c:idx val="4"/>
              <c:layout>
                <c:manualLayout>
                  <c:x val="4.783028413915068E-3"/>
                  <c:y val="1.63683544528963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25-4531-8D3C-56B64A95C79B}"/>
                </c:ext>
              </c:extLst>
            </c:dLbl>
            <c:dLbl>
              <c:idx val="5"/>
              <c:layout>
                <c:manualLayout>
                  <c:x val="-2.2507821677385815E-3"/>
                  <c:y val="2.35712147590420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25-4531-8D3C-56B64A95C79B}"/>
                </c:ext>
              </c:extLst>
            </c:dLbl>
            <c:dLbl>
              <c:idx val="6"/>
              <c:layout>
                <c:manualLayout>
                  <c:x val="-3.8685415430899446E-3"/>
                  <c:y val="1.01316850403236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C25-4531-8D3C-56B64A95C79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7.1.1.1'!$C$4:$I$4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мес. 2008</c:v>
                </c:pt>
              </c:strCache>
            </c:strRef>
          </c:cat>
          <c:val>
            <c:numRef>
              <c:f>'График 7.1.1.1'!$C$5:$I$5</c:f>
              <c:numCache>
                <c:formatCode>#\ ##0.0</c:formatCode>
                <c:ptCount val="7"/>
                <c:pt idx="0">
                  <c:v>15462.09</c:v>
                </c:pt>
                <c:pt idx="1">
                  <c:v>22411.9</c:v>
                </c:pt>
                <c:pt idx="2">
                  <c:v>30044</c:v>
                </c:pt>
                <c:pt idx="3">
                  <c:v>51705.7</c:v>
                </c:pt>
                <c:pt idx="4">
                  <c:v>94707.1</c:v>
                </c:pt>
                <c:pt idx="5">
                  <c:v>143454.39999999999</c:v>
                </c:pt>
                <c:pt idx="6">
                  <c:v>98761.2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C25-4531-8D3C-56B64A95C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453711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7.1.1.1'!$B$6</c:f>
              <c:strCache>
                <c:ptCount val="1"/>
                <c:pt idx="0">
                  <c:v>Количество платежей, в тыс.транзакций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1276707102897237E-2"/>
                  <c:y val="-5.50451868750669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C25-4531-8D3C-56B64A95C79B}"/>
                </c:ext>
              </c:extLst>
            </c:dLbl>
            <c:dLbl>
              <c:idx val="1"/>
              <c:layout>
                <c:manualLayout>
                  <c:x val="-5.3386834769730572E-2"/>
                  <c:y val="-6.77855243070933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C25-4531-8D3C-56B64A95C79B}"/>
                </c:ext>
              </c:extLst>
            </c:dLbl>
            <c:dLbl>
              <c:idx val="2"/>
              <c:layout>
                <c:manualLayout>
                  <c:x val="-5.5496962436563962E-2"/>
                  <c:y val="-5.69124628698906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C25-4531-8D3C-56B64A95C79B}"/>
                </c:ext>
              </c:extLst>
            </c:dLbl>
            <c:dLbl>
              <c:idx val="3"/>
              <c:layout>
                <c:manualLayout>
                  <c:x val="-4.7267355982274752E-2"/>
                  <c:y val="-5.5101148939392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C25-4531-8D3C-56B64A95C79B}"/>
                </c:ext>
              </c:extLst>
            </c:dLbl>
            <c:dLbl>
              <c:idx val="4"/>
              <c:layout>
                <c:manualLayout>
                  <c:x val="-4.7900378774661946E-2"/>
                  <c:y val="-4.58239544916070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C25-4531-8D3C-56B64A95C79B}"/>
                </c:ext>
              </c:extLst>
            </c:dLbl>
            <c:dLbl>
              <c:idx val="5"/>
              <c:layout>
                <c:manualLayout>
                  <c:x val="-5.444182106483357E-2"/>
                  <c:y val="3.26711002635161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C25-4531-8D3C-56B64A95C79B}"/>
                </c:ext>
              </c:extLst>
            </c:dLbl>
            <c:dLbl>
              <c:idx val="6"/>
              <c:layout>
                <c:manualLayout>
                  <c:x val="-4.8532781260540109E-3"/>
                  <c:y val="1.32083178087960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C25-4531-8D3C-56B64A95C79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7.1.1.1'!$C$4:$I$4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мес. 2008</c:v>
                </c:pt>
              </c:strCache>
            </c:strRef>
          </c:cat>
          <c:val>
            <c:numRef>
              <c:f>'График 7.1.1.1'!$C$6:$I$6</c:f>
              <c:numCache>
                <c:formatCode>#\ ##0.0</c:formatCode>
                <c:ptCount val="7"/>
                <c:pt idx="0">
                  <c:v>11525.2</c:v>
                </c:pt>
                <c:pt idx="1">
                  <c:v>12830.2</c:v>
                </c:pt>
                <c:pt idx="2">
                  <c:v>17408.7</c:v>
                </c:pt>
                <c:pt idx="3">
                  <c:v>23221.7</c:v>
                </c:pt>
                <c:pt idx="4">
                  <c:v>24100.6</c:v>
                </c:pt>
                <c:pt idx="5">
                  <c:v>23598.7</c:v>
                </c:pt>
                <c:pt idx="6">
                  <c:v>17884.2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25-4531-8D3C-56B64A95C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2645371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9.8966026587887737E-2"/>
              <c:y val="2.4038461538461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53711"/>
        <c:crosses val="autoZero"/>
        <c:crossBetween val="between"/>
        <c:majorUnit val="5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тыс.тр.</a:t>
                </a:r>
              </a:p>
            </c:rich>
          </c:tx>
          <c:layout>
            <c:manualLayout>
              <c:xMode val="edge"/>
              <c:yMode val="edge"/>
              <c:x val="0.87592319054652878"/>
              <c:y val="2.4038461538461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1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543574593796159"/>
          <c:y val="0.78846153846153844"/>
          <c:w val="0.73116691285081237"/>
          <c:h val="0.17307692307692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786995818547045"/>
          <c:y val="0.13978568015835097"/>
          <c:w val="0.73816621365787205"/>
          <c:h val="0.591400954516100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7.1.1.2'!$B$5</c:f>
              <c:strCache>
                <c:ptCount val="1"/>
                <c:pt idx="0">
                  <c:v>Объем платежей, в млрд. тенге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4026242742612525E-3"/>
                  <c:y val="2.20954765663284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32A-4742-BB8F-E0352428DD08}"/>
                </c:ext>
              </c:extLst>
            </c:dLbl>
            <c:dLbl>
              <c:idx val="1"/>
              <c:layout>
                <c:manualLayout>
                  <c:x val="-1.8667094067769648E-3"/>
                  <c:y val="2.2059210910828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32A-4742-BB8F-E0352428DD08}"/>
                </c:ext>
              </c:extLst>
            </c:dLbl>
            <c:dLbl>
              <c:idx val="2"/>
              <c:layout>
                <c:manualLayout>
                  <c:x val="-8.1008554862709275E-4"/>
                  <c:y val="3.01476030656829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32A-4742-BB8F-E0352428DD08}"/>
                </c:ext>
              </c:extLst>
            </c:dLbl>
            <c:dLbl>
              <c:idx val="3"/>
              <c:layout>
                <c:manualLayout>
                  <c:x val="2.4653830952277935E-4"/>
                  <c:y val="2.21619116677635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32A-4742-BB8F-E0352428DD08}"/>
                </c:ext>
              </c:extLst>
            </c:dLbl>
            <c:dLbl>
              <c:idx val="4"/>
              <c:layout>
                <c:manualLayout>
                  <c:x val="-1.6552645449656471E-3"/>
                  <c:y val="2.3130189656582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32A-4742-BB8F-E0352428DD08}"/>
                </c:ext>
              </c:extLst>
            </c:dLbl>
            <c:dLbl>
              <c:idx val="5"/>
              <c:layout>
                <c:manualLayout>
                  <c:x val="-2.5710315486110118E-3"/>
                  <c:y val="2.02984789069007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32A-4742-BB8F-E0352428DD0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7.1.1.2'!$C$4:$I$4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мес. 2008</c:v>
                </c:pt>
              </c:strCache>
            </c:strRef>
          </c:cat>
          <c:val>
            <c:numRef>
              <c:f>'График 7.1.1.2'!$C$5:$I$5</c:f>
              <c:numCache>
                <c:formatCode>#\ ##0.0</c:formatCode>
                <c:ptCount val="7"/>
                <c:pt idx="0">
                  <c:v>14786.2</c:v>
                </c:pt>
                <c:pt idx="1">
                  <c:v>21595.200000000001</c:v>
                </c:pt>
                <c:pt idx="2">
                  <c:v>29101.200000000001</c:v>
                </c:pt>
                <c:pt idx="3">
                  <c:v>50257.599999999999</c:v>
                </c:pt>
                <c:pt idx="4">
                  <c:v>92775.8</c:v>
                </c:pt>
                <c:pt idx="5">
                  <c:v>141148.5</c:v>
                </c:pt>
                <c:pt idx="6">
                  <c:v>97090.4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2A-4742-BB8F-E0352428D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459951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7.1.1.2'!$B$6</c:f>
              <c:strCache>
                <c:ptCount val="1"/>
                <c:pt idx="0">
                  <c:v>Количество платежей, в тыс.транзакций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288224783664499E-2"/>
                  <c:y val="-9.3995004245484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32A-4742-BB8F-E0352428DD08}"/>
                </c:ext>
              </c:extLst>
            </c:dLbl>
            <c:dLbl>
              <c:idx val="1"/>
              <c:layout>
                <c:manualLayout>
                  <c:x val="-4.8710891934849072E-2"/>
                  <c:y val="-9.5766375593417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32A-4742-BB8F-E0352428DD08}"/>
                </c:ext>
              </c:extLst>
            </c:dLbl>
            <c:dLbl>
              <c:idx val="2"/>
              <c:layout>
                <c:manualLayout>
                  <c:x val="-5.5050723123371226E-2"/>
                  <c:y val="-9.51840936934759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32A-4742-BB8F-E0352428DD08}"/>
                </c:ext>
              </c:extLst>
            </c:dLbl>
            <c:dLbl>
              <c:idx val="3"/>
              <c:layout>
                <c:manualLayout>
                  <c:x val="-4.3639062199880389E-2"/>
                  <c:y val="-9.98723787352525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32A-4742-BB8F-E0352428DD08}"/>
                </c:ext>
              </c:extLst>
            </c:dLbl>
            <c:dLbl>
              <c:idx val="4"/>
              <c:layout>
                <c:manualLayout>
                  <c:x val="-4.4061729351064928E-2"/>
                  <c:y val="-8.40944598515639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32A-4742-BB8F-E0352428DD08}"/>
                </c:ext>
              </c:extLst>
            </c:dLbl>
            <c:dLbl>
              <c:idx val="5"/>
              <c:layout>
                <c:manualLayout>
                  <c:x val="-4.8922269530252721E-2"/>
                  <c:y val="3.07481728267586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32A-4742-BB8F-E0352428DD08}"/>
                </c:ext>
              </c:extLst>
            </c:dLbl>
            <c:dLbl>
              <c:idx val="6"/>
              <c:layout>
                <c:manualLayout>
                  <c:x val="-3.0114153560089861E-2"/>
                  <c:y val="7.24190447445280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32A-4742-BB8F-E0352428DD0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7.1.1.2'!$C$4:$I$4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мес. 2008</c:v>
                </c:pt>
              </c:strCache>
            </c:strRef>
          </c:cat>
          <c:val>
            <c:numRef>
              <c:f>'График 7.1.1.2'!$C$6:$I$6</c:f>
              <c:numCache>
                <c:formatCode>#\ ##0.0</c:formatCode>
                <c:ptCount val="7"/>
                <c:pt idx="0">
                  <c:v>3216.7</c:v>
                </c:pt>
                <c:pt idx="1">
                  <c:v>3641.3</c:v>
                </c:pt>
                <c:pt idx="2">
                  <c:v>6196.6</c:v>
                </c:pt>
                <c:pt idx="3">
                  <c:v>7935.5</c:v>
                </c:pt>
                <c:pt idx="4">
                  <c:v>8293.2000000000007</c:v>
                </c:pt>
                <c:pt idx="5">
                  <c:v>8507.7999999999993</c:v>
                </c:pt>
                <c:pt idx="6">
                  <c:v>7030.6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32A-4742-BB8F-E0352428D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2645995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0.15532559909301277"/>
              <c:y val="3.763440860215053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59951"/>
        <c:crosses val="autoZero"/>
        <c:crossBetween val="between"/>
        <c:majorUnit val="5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тыс.тр.</a:t>
                </a:r>
              </a:p>
            </c:rich>
          </c:tx>
          <c:layout>
            <c:manualLayout>
              <c:xMode val="edge"/>
              <c:yMode val="edge"/>
              <c:x val="0.89497103542530554"/>
              <c:y val="2.688172043010752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2500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73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layout>
        <c:manualLayout>
          <c:xMode val="edge"/>
          <c:yMode val="edge"/>
          <c:x val="0.22337278106508876"/>
          <c:y val="0.86021505376344087"/>
          <c:w val="0.69674556213017746"/>
          <c:h val="9.677419354838709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94721825962911"/>
          <c:y val="0.125"/>
          <c:w val="0.78887303851640511"/>
          <c:h val="0.5738636363636363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7.1.1.3'!$B$5</c:f>
              <c:strCache>
                <c:ptCount val="1"/>
                <c:pt idx="0">
                  <c:v>Объем платежей, в млрд. тенге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184906451600677E-3"/>
                  <c:y val="1.46194225721784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1A9-4735-BC9F-336160FF9359}"/>
                </c:ext>
              </c:extLst>
            </c:dLbl>
            <c:dLbl>
              <c:idx val="1"/>
              <c:layout>
                <c:manualLayout>
                  <c:x val="2.945024168697916E-3"/>
                  <c:y val="1.28483655452159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1A9-4735-BC9F-336160FF9359}"/>
                </c:ext>
              </c:extLst>
            </c:dLbl>
            <c:dLbl>
              <c:idx val="2"/>
              <c:layout>
                <c:manualLayout>
                  <c:x val="1.5184906451600727E-3"/>
                  <c:y val="1.9067048437127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1A9-4735-BC9F-336160FF9359}"/>
                </c:ext>
              </c:extLst>
            </c:dLbl>
            <c:dLbl>
              <c:idx val="3"/>
              <c:layout>
                <c:manualLayout>
                  <c:x val="9.1957121622285093E-5"/>
                  <c:y val="1.57378907182056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1A9-4735-BC9F-336160FF9359}"/>
                </c:ext>
              </c:extLst>
            </c:dLbl>
            <c:dLbl>
              <c:idx val="4"/>
              <c:layout>
                <c:manualLayout>
                  <c:x val="-2.7611099254533345E-3"/>
                  <c:y val="7.55183727034120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1A9-4735-BC9F-336160FF9359}"/>
                </c:ext>
              </c:extLst>
            </c:dLbl>
            <c:dLbl>
              <c:idx val="5"/>
              <c:layout>
                <c:manualLayout>
                  <c:x val="1.5184906451600941E-3"/>
                  <c:y val="0.1842328799809114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1A9-4735-BC9F-336160FF9359}"/>
                </c:ext>
              </c:extLst>
            </c:dLbl>
            <c:dLbl>
              <c:idx val="6"/>
              <c:layout>
                <c:manualLayout>
                  <c:x val="9.1957121622306614E-5"/>
                  <c:y val="1.00399665950847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1A9-4735-BC9F-336160FF935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7.1.1.3'!$C$4:$I$4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мес. 2008</c:v>
                </c:pt>
              </c:strCache>
            </c:strRef>
          </c:cat>
          <c:val>
            <c:numRef>
              <c:f>'График 7.1.1.3'!$C$5:$I$5</c:f>
              <c:numCache>
                <c:formatCode>#\ ##0.0</c:formatCode>
                <c:ptCount val="7"/>
                <c:pt idx="0">
                  <c:v>675.9</c:v>
                </c:pt>
                <c:pt idx="1">
                  <c:v>816.7</c:v>
                </c:pt>
                <c:pt idx="2">
                  <c:v>942.8</c:v>
                </c:pt>
                <c:pt idx="3">
                  <c:v>1448.1</c:v>
                </c:pt>
                <c:pt idx="4">
                  <c:v>1931.3</c:v>
                </c:pt>
                <c:pt idx="5">
                  <c:v>2305.9</c:v>
                </c:pt>
                <c:pt idx="6">
                  <c:v>1670.8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A9-4735-BC9F-336160FF9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1026473679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7.1.1.3'!$B$6</c:f>
              <c:strCache>
                <c:ptCount val="1"/>
                <c:pt idx="0">
                  <c:v>Количество платежей, в тыс.транзакций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9836865969499912E-2"/>
                  <c:y val="-6.39018134096874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1A9-4735-BC9F-336160FF9359}"/>
                </c:ext>
              </c:extLst>
            </c:dLbl>
            <c:dLbl>
              <c:idx val="1"/>
              <c:layout>
                <c:manualLayout>
                  <c:x val="-4.9836865969499898E-2"/>
                  <c:y val="-7.56030780243378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1A9-4735-BC9F-336160FF9359}"/>
                </c:ext>
              </c:extLst>
            </c:dLbl>
            <c:dLbl>
              <c:idx val="2"/>
              <c:layout>
                <c:manualLayout>
                  <c:x val="-5.6969533587188932E-2"/>
                  <c:y val="-6.79223335719398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1A9-4735-BC9F-336160FF9359}"/>
                </c:ext>
              </c:extLst>
            </c:dLbl>
            <c:dLbl>
              <c:idx val="3"/>
              <c:layout>
                <c:manualLayout>
                  <c:x val="-4.8410332445962066E-2"/>
                  <c:y val="-5.73526604628966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1A9-4735-BC9F-336160FF9359}"/>
                </c:ext>
              </c:extLst>
            </c:dLbl>
            <c:dLbl>
              <c:idx val="4"/>
              <c:layout>
                <c:manualLayout>
                  <c:x val="-5.1263399493037681E-2"/>
                  <c:y val="-5.20997375328084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1A9-4735-BC9F-336160FF9359}"/>
                </c:ext>
              </c:extLst>
            </c:dLbl>
            <c:dLbl>
              <c:idx val="5"/>
              <c:layout>
                <c:manualLayout>
                  <c:x val="-3.9851131304735318E-2"/>
                  <c:y val="-6.35790980672870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1A9-4735-BC9F-336160FF9359}"/>
                </c:ext>
              </c:extLst>
            </c:dLbl>
            <c:dLbl>
              <c:idx val="6"/>
              <c:layout>
                <c:manualLayout>
                  <c:x val="-4.5557265398886493E-2"/>
                  <c:y val="3.99630159866380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1A9-4735-BC9F-336160FF935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7.1.1.3'!$C$4:$I$4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мес. 2008</c:v>
                </c:pt>
              </c:strCache>
            </c:strRef>
          </c:cat>
          <c:val>
            <c:numRef>
              <c:f>'График 7.1.1.3'!$C$6:$I$6</c:f>
              <c:numCache>
                <c:formatCode>#\ ##0.0</c:formatCode>
                <c:ptCount val="7"/>
                <c:pt idx="0">
                  <c:v>8308.5</c:v>
                </c:pt>
                <c:pt idx="1">
                  <c:v>9189</c:v>
                </c:pt>
                <c:pt idx="2">
                  <c:v>11212.1</c:v>
                </c:pt>
                <c:pt idx="3">
                  <c:v>15286.2</c:v>
                </c:pt>
                <c:pt idx="4">
                  <c:v>15807.4</c:v>
                </c:pt>
                <c:pt idx="5">
                  <c:v>15090.9</c:v>
                </c:pt>
                <c:pt idx="6">
                  <c:v>10853.5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A9-4735-BC9F-336160FF9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26473679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0.12981455064194009"/>
              <c:y val="2.84090909090909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73679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800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тыс.тр.</a:t>
                </a:r>
              </a:p>
            </c:rich>
          </c:tx>
          <c:layout>
            <c:manualLayout>
              <c:xMode val="edge"/>
              <c:yMode val="edge"/>
              <c:x val="0.891583452211127"/>
              <c:y val="2.84090909090909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3000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73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layout>
        <c:manualLayout>
          <c:xMode val="edge"/>
          <c:yMode val="edge"/>
          <c:x val="0.2253922967189729"/>
          <c:y val="0.84090909090909094"/>
          <c:w val="0.67189728958630524"/>
          <c:h val="0.142045454545454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Обороты пользователей в среднем за день (в млрд.тенге) 2008 год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7.1.2.1'!#REF!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7.1.2.1'!#REF!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7.1.2.1'!#REF!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50-4241-9830-EC1B4A7DF2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26491983"/>
        <c:axId val="1"/>
      </c:barChart>
      <c:catAx>
        <c:axId val="1026491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2649198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Обороты пользователей в среднем за день (в мрд.тенге) 2007 год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7.1.2.1'!#REF!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7.1.2.1'!#REF!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7.1.2.1'!#REF!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BB-4BDF-B02A-6B5802E3C9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26493647"/>
        <c:axId val="1"/>
      </c:barChart>
      <c:catAx>
        <c:axId val="1026493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26493647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993730407523508E-2"/>
          <c:y val="9.3385214007782102E-2"/>
          <c:w val="0.92006269592476486"/>
          <c:h val="0.595330739299610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7.1.2.2'!$B$5</c:f>
              <c:strCache>
                <c:ptCount val="1"/>
                <c:pt idx="0">
                  <c:v>Обороты пользователей в среднем за день, в млрд.тенге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7.1.2.2'!$C$4:$I$4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мес. 2008</c:v>
                </c:pt>
              </c:strCache>
            </c:strRef>
          </c:cat>
          <c:val>
            <c:numRef>
              <c:f>'График 7.1.2.2'!$C$5:$I$5</c:f>
              <c:numCache>
                <c:formatCode>General</c:formatCode>
                <c:ptCount val="7"/>
                <c:pt idx="0">
                  <c:v>2.7</c:v>
                </c:pt>
                <c:pt idx="1">
                  <c:v>3.3</c:v>
                </c:pt>
                <c:pt idx="2">
                  <c:v>3.7</c:v>
                </c:pt>
                <c:pt idx="3">
                  <c:v>5.8</c:v>
                </c:pt>
                <c:pt idx="4">
                  <c:v>7.8</c:v>
                </c:pt>
                <c:pt idx="5" formatCode="0.0">
                  <c:v>9.2236267509274796</c:v>
                </c:pt>
                <c:pt idx="6" formatCode="0.0">
                  <c:v>8.9346503714351346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EA-416E-892B-DCEA09070B70}"/>
            </c:ext>
          </c:extLst>
        </c:ser>
        <c:ser>
          <c:idx val="1"/>
          <c:order val="1"/>
          <c:tx>
            <c:strRef>
              <c:f>'График 7.1.2.2'!$B$6</c:f>
              <c:strCache>
                <c:ptCount val="1"/>
                <c:pt idx="0">
                  <c:v>Средняя сумма чистой позиции пользователей (СЧПП), в млрд. тенге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7.1.2.2'!$C$4:$I$4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мес. 2008</c:v>
                </c:pt>
              </c:strCache>
            </c:strRef>
          </c:cat>
          <c:val>
            <c:numRef>
              <c:f>'График 7.1.2.2'!$C$6:$I$6</c:f>
              <c:numCache>
                <c:formatCode>General</c:formatCode>
                <c:ptCount val="7"/>
                <c:pt idx="0">
                  <c:v>0.77</c:v>
                </c:pt>
                <c:pt idx="1">
                  <c:v>0.91</c:v>
                </c:pt>
                <c:pt idx="2">
                  <c:v>0.98</c:v>
                </c:pt>
                <c:pt idx="3">
                  <c:v>1.24</c:v>
                </c:pt>
                <c:pt idx="4">
                  <c:v>1.72</c:v>
                </c:pt>
                <c:pt idx="5" formatCode="0.00">
                  <c:v>2.2226044490469619</c:v>
                </c:pt>
                <c:pt idx="6" formatCode="0.00">
                  <c:v>2.5006798874573275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EA-416E-892B-DCEA09070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026486159"/>
        <c:axId val="1"/>
      </c:barChart>
      <c:catAx>
        <c:axId val="10264861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86159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45141065830721"/>
          <c:y val="0.82490272373540852"/>
          <c:w val="0.54702194357366773"/>
          <c:h val="0.15564202334630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194993420476828"/>
          <c:y val="6.9832497480165248E-2"/>
          <c:w val="0.71069291515102195"/>
          <c:h val="0.586592978833388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7.2.1'!$C$4</c:f>
              <c:strCache>
                <c:ptCount val="1"/>
                <c:pt idx="0">
                  <c:v>Обратное РЕПО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7.2.1'!$B$5:$B$19</c:f>
              <c:numCache>
                <c:formatCode>mmm\-yy</c:formatCode>
                <c:ptCount val="15"/>
                <c:pt idx="0">
                  <c:v>39295</c:v>
                </c:pt>
                <c:pt idx="1">
                  <c:v>39326</c:v>
                </c:pt>
                <c:pt idx="2">
                  <c:v>39356</c:v>
                </c:pt>
                <c:pt idx="3">
                  <c:v>39387</c:v>
                </c:pt>
                <c:pt idx="4">
                  <c:v>39417</c:v>
                </c:pt>
                <c:pt idx="5">
                  <c:v>39448</c:v>
                </c:pt>
                <c:pt idx="6">
                  <c:v>39479</c:v>
                </c:pt>
                <c:pt idx="7">
                  <c:v>39508</c:v>
                </c:pt>
                <c:pt idx="8">
                  <c:v>39539</c:v>
                </c:pt>
                <c:pt idx="9">
                  <c:v>39569</c:v>
                </c:pt>
                <c:pt idx="10">
                  <c:v>39600</c:v>
                </c:pt>
                <c:pt idx="11">
                  <c:v>39630</c:v>
                </c:pt>
                <c:pt idx="12">
                  <c:v>39661</c:v>
                </c:pt>
                <c:pt idx="13">
                  <c:v>39692</c:v>
                </c:pt>
                <c:pt idx="14">
                  <c:v>39722</c:v>
                </c:pt>
              </c:numCache>
            </c:numRef>
          </c:cat>
          <c:val>
            <c:numRef>
              <c:f>'График 7.2.1'!$C$5:$C$19</c:f>
              <c:numCache>
                <c:formatCode>_-* #\ ##0.00_р_._-;\-* #\ ##0.00_р_._-;_-* "-"??_р_._-;_-@_-</c:formatCode>
                <c:ptCount val="15"/>
                <c:pt idx="0">
                  <c:v>401150</c:v>
                </c:pt>
                <c:pt idx="1">
                  <c:v>204367</c:v>
                </c:pt>
                <c:pt idx="2">
                  <c:v>90737</c:v>
                </c:pt>
                <c:pt idx="3">
                  <c:v>23624</c:v>
                </c:pt>
                <c:pt idx="4">
                  <c:v>4000</c:v>
                </c:pt>
                <c:pt idx="5">
                  <c:v>15419</c:v>
                </c:pt>
                <c:pt idx="8">
                  <c:v>11000</c:v>
                </c:pt>
                <c:pt idx="10">
                  <c:v>22152.69</c:v>
                </c:pt>
                <c:pt idx="11">
                  <c:v>46616.17</c:v>
                </c:pt>
                <c:pt idx="12">
                  <c:v>16405.22</c:v>
                </c:pt>
                <c:pt idx="13">
                  <c:v>59129.86</c:v>
                </c:pt>
                <c:pt idx="14">
                  <c:v>53526.31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03-4E1C-8C69-E947520C9B00}"/>
            </c:ext>
          </c:extLst>
        </c:ser>
        <c:ser>
          <c:idx val="1"/>
          <c:order val="1"/>
          <c:tx>
            <c:strRef>
              <c:f>'График 7.2.1'!$D$4</c:f>
              <c:strCache>
                <c:ptCount val="1"/>
                <c:pt idx="0">
                  <c:v>Своп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7.2.1'!$B$5:$B$19</c:f>
              <c:numCache>
                <c:formatCode>mmm\-yy</c:formatCode>
                <c:ptCount val="15"/>
                <c:pt idx="0">
                  <c:v>39295</c:v>
                </c:pt>
                <c:pt idx="1">
                  <c:v>39326</c:v>
                </c:pt>
                <c:pt idx="2">
                  <c:v>39356</c:v>
                </c:pt>
                <c:pt idx="3">
                  <c:v>39387</c:v>
                </c:pt>
                <c:pt idx="4">
                  <c:v>39417</c:v>
                </c:pt>
                <c:pt idx="5">
                  <c:v>39448</c:v>
                </c:pt>
                <c:pt idx="6">
                  <c:v>39479</c:v>
                </c:pt>
                <c:pt idx="7">
                  <c:v>39508</c:v>
                </c:pt>
                <c:pt idx="8">
                  <c:v>39539</c:v>
                </c:pt>
                <c:pt idx="9">
                  <c:v>39569</c:v>
                </c:pt>
                <c:pt idx="10">
                  <c:v>39600</c:v>
                </c:pt>
                <c:pt idx="11">
                  <c:v>39630</c:v>
                </c:pt>
                <c:pt idx="12">
                  <c:v>39661</c:v>
                </c:pt>
                <c:pt idx="13">
                  <c:v>39692</c:v>
                </c:pt>
                <c:pt idx="14">
                  <c:v>39722</c:v>
                </c:pt>
              </c:numCache>
            </c:numRef>
          </c:cat>
          <c:val>
            <c:numRef>
              <c:f>'График 7.2.1'!$D$5:$D$19</c:f>
              <c:numCache>
                <c:formatCode>_-* #\ ##0.00_р_._-;\-* #\ ##0.00_р_._-;_-* "-"??_р_._-;_-@_-</c:formatCode>
                <c:ptCount val="15"/>
                <c:pt idx="0">
                  <c:v>118789.43</c:v>
                </c:pt>
                <c:pt idx="1">
                  <c:v>274759.40000000002</c:v>
                </c:pt>
                <c:pt idx="2">
                  <c:v>351412.54</c:v>
                </c:pt>
                <c:pt idx="3">
                  <c:v>470352.67</c:v>
                </c:pt>
                <c:pt idx="4">
                  <c:v>273491.40999999997</c:v>
                </c:pt>
                <c:pt idx="5">
                  <c:v>367199.26</c:v>
                </c:pt>
                <c:pt idx="6">
                  <c:v>267004.87</c:v>
                </c:pt>
                <c:pt idx="7">
                  <c:v>65726.3</c:v>
                </c:pt>
                <c:pt idx="8">
                  <c:v>66506.31</c:v>
                </c:pt>
                <c:pt idx="9">
                  <c:v>65088.9</c:v>
                </c:pt>
                <c:pt idx="10">
                  <c:v>76643.850000000006</c:v>
                </c:pt>
                <c:pt idx="11">
                  <c:v>34265.699999999997</c:v>
                </c:pt>
                <c:pt idx="12">
                  <c:v>60.25</c:v>
                </c:pt>
                <c:pt idx="14">
                  <c:v>12313.6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03-4E1C-8C69-E947520C9B00}"/>
            </c:ext>
          </c:extLst>
        </c:ser>
        <c:ser>
          <c:idx val="2"/>
          <c:order val="2"/>
          <c:tx>
            <c:strRef>
              <c:f>'График 7.2.1'!$E$4</c:f>
              <c:strCache>
                <c:ptCount val="1"/>
                <c:pt idx="0">
                  <c:v>Своп под МРТ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7.2.1'!$B$5:$B$19</c:f>
              <c:numCache>
                <c:formatCode>mmm\-yy</c:formatCode>
                <c:ptCount val="15"/>
                <c:pt idx="0">
                  <c:v>39295</c:v>
                </c:pt>
                <c:pt idx="1">
                  <c:v>39326</c:v>
                </c:pt>
                <c:pt idx="2">
                  <c:v>39356</c:v>
                </c:pt>
                <c:pt idx="3">
                  <c:v>39387</c:v>
                </c:pt>
                <c:pt idx="4">
                  <c:v>39417</c:v>
                </c:pt>
                <c:pt idx="5">
                  <c:v>39448</c:v>
                </c:pt>
                <c:pt idx="6">
                  <c:v>39479</c:v>
                </c:pt>
                <c:pt idx="7">
                  <c:v>39508</c:v>
                </c:pt>
                <c:pt idx="8">
                  <c:v>39539</c:v>
                </c:pt>
                <c:pt idx="9">
                  <c:v>39569</c:v>
                </c:pt>
                <c:pt idx="10">
                  <c:v>39600</c:v>
                </c:pt>
                <c:pt idx="11">
                  <c:v>39630</c:v>
                </c:pt>
                <c:pt idx="12">
                  <c:v>39661</c:v>
                </c:pt>
                <c:pt idx="13">
                  <c:v>39692</c:v>
                </c:pt>
                <c:pt idx="14">
                  <c:v>39722</c:v>
                </c:pt>
              </c:numCache>
            </c:numRef>
          </c:cat>
          <c:val>
            <c:numRef>
              <c:f>'График 7.2.1'!$E$5:$E$19</c:f>
              <c:numCache>
                <c:formatCode>_-* #\ ##0.00_р_._-;\-* #\ ##0.00_р_._-;_-* "-"??_р_._-;_-@_-</c:formatCode>
                <c:ptCount val="15"/>
                <c:pt idx="0">
                  <c:v>274051.36200000002</c:v>
                </c:pt>
                <c:pt idx="1">
                  <c:v>558223.34</c:v>
                </c:pt>
                <c:pt idx="2">
                  <c:v>649062.88</c:v>
                </c:pt>
                <c:pt idx="3">
                  <c:v>359302.82</c:v>
                </c:pt>
                <c:pt idx="4">
                  <c:v>257382.64</c:v>
                </c:pt>
                <c:pt idx="5">
                  <c:v>372100.1</c:v>
                </c:pt>
                <c:pt idx="6">
                  <c:v>326172</c:v>
                </c:pt>
                <c:pt idx="7">
                  <c:v>211491.20000000001</c:v>
                </c:pt>
                <c:pt idx="8">
                  <c:v>134905.5</c:v>
                </c:pt>
                <c:pt idx="9">
                  <c:v>5876.9</c:v>
                </c:pt>
                <c:pt idx="10">
                  <c:v>36724.26</c:v>
                </c:pt>
                <c:pt idx="11">
                  <c:v>38633</c:v>
                </c:pt>
                <c:pt idx="12">
                  <c:v>7065.5</c:v>
                </c:pt>
                <c:pt idx="13">
                  <c:v>72572.800000000003</c:v>
                </c:pt>
                <c:pt idx="14">
                  <c:v>54316.85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03-4E1C-8C69-E947520C9B00}"/>
            </c:ext>
          </c:extLst>
        </c:ser>
        <c:ser>
          <c:idx val="3"/>
          <c:order val="3"/>
          <c:tx>
            <c:strRef>
              <c:f>'График 7.2.1'!$F$4</c:f>
              <c:strCache>
                <c:ptCount val="1"/>
                <c:pt idx="0">
                  <c:v>Досрочный выкуп нот НБРК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7.2.1'!$B$5:$B$19</c:f>
              <c:numCache>
                <c:formatCode>mmm\-yy</c:formatCode>
                <c:ptCount val="15"/>
                <c:pt idx="0">
                  <c:v>39295</c:v>
                </c:pt>
                <c:pt idx="1">
                  <c:v>39326</c:v>
                </c:pt>
                <c:pt idx="2">
                  <c:v>39356</c:v>
                </c:pt>
                <c:pt idx="3">
                  <c:v>39387</c:v>
                </c:pt>
                <c:pt idx="4">
                  <c:v>39417</c:v>
                </c:pt>
                <c:pt idx="5">
                  <c:v>39448</c:v>
                </c:pt>
                <c:pt idx="6">
                  <c:v>39479</c:v>
                </c:pt>
                <c:pt idx="7">
                  <c:v>39508</c:v>
                </c:pt>
                <c:pt idx="8">
                  <c:v>39539</c:v>
                </c:pt>
                <c:pt idx="9">
                  <c:v>39569</c:v>
                </c:pt>
                <c:pt idx="10">
                  <c:v>39600</c:v>
                </c:pt>
                <c:pt idx="11">
                  <c:v>39630</c:v>
                </c:pt>
                <c:pt idx="12">
                  <c:v>39661</c:v>
                </c:pt>
                <c:pt idx="13">
                  <c:v>39692</c:v>
                </c:pt>
                <c:pt idx="14">
                  <c:v>39722</c:v>
                </c:pt>
              </c:numCache>
            </c:numRef>
          </c:cat>
          <c:val>
            <c:numRef>
              <c:f>'График 7.2.1'!$F$5:$F$19</c:f>
              <c:numCache>
                <c:formatCode>_-* #\ ##0.00_р_._-;\-* #\ ##0.00_р_._-;_-* "-"??_р_._-;_-@_-</c:formatCode>
                <c:ptCount val="15"/>
                <c:pt idx="0">
                  <c:v>125774</c:v>
                </c:pt>
                <c:pt idx="1">
                  <c:v>34545</c:v>
                </c:pt>
                <c:pt idx="2">
                  <c:v>2184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03-4E1C-8C69-E947520C9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26499887"/>
        <c:axId val="1"/>
      </c:barChart>
      <c:lineChart>
        <c:grouping val="standard"/>
        <c:varyColors val="0"/>
        <c:ser>
          <c:idx val="4"/>
          <c:order val="4"/>
          <c:tx>
            <c:strRef>
              <c:f>'График 7.2.1'!$H$4</c:f>
              <c:strCache>
                <c:ptCount val="1"/>
                <c:pt idx="0">
                  <c:v>Валютный Своп (правая ось)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'График 7.2.1'!$B$5:$B$19</c:f>
              <c:numCache>
                <c:formatCode>mmm\-yy</c:formatCode>
                <c:ptCount val="15"/>
                <c:pt idx="0">
                  <c:v>39295</c:v>
                </c:pt>
                <c:pt idx="1">
                  <c:v>39326</c:v>
                </c:pt>
                <c:pt idx="2">
                  <c:v>39356</c:v>
                </c:pt>
                <c:pt idx="3">
                  <c:v>39387</c:v>
                </c:pt>
                <c:pt idx="4">
                  <c:v>39417</c:v>
                </c:pt>
                <c:pt idx="5">
                  <c:v>39448</c:v>
                </c:pt>
                <c:pt idx="6">
                  <c:v>39479</c:v>
                </c:pt>
                <c:pt idx="7">
                  <c:v>39508</c:v>
                </c:pt>
                <c:pt idx="8">
                  <c:v>39539</c:v>
                </c:pt>
                <c:pt idx="9">
                  <c:v>39569</c:v>
                </c:pt>
                <c:pt idx="10">
                  <c:v>39600</c:v>
                </c:pt>
                <c:pt idx="11">
                  <c:v>39630</c:v>
                </c:pt>
                <c:pt idx="12">
                  <c:v>39661</c:v>
                </c:pt>
                <c:pt idx="13">
                  <c:v>39692</c:v>
                </c:pt>
                <c:pt idx="14">
                  <c:v>39722</c:v>
                </c:pt>
              </c:numCache>
            </c:numRef>
          </c:cat>
          <c:val>
            <c:numRef>
              <c:f>'График 7.2.1'!$H$5:$H$19</c:f>
              <c:numCache>
                <c:formatCode>_-* #\ ##0.00_р_._-;\-* #\ ##0.00_р_._-;_-* "-"??_р_._-;_-@_-</c:formatCode>
                <c:ptCount val="15"/>
                <c:pt idx="0">
                  <c:v>614.03499999999997</c:v>
                </c:pt>
                <c:pt idx="1">
                  <c:v>1300</c:v>
                </c:pt>
                <c:pt idx="2">
                  <c:v>400</c:v>
                </c:pt>
                <c:pt idx="3">
                  <c:v>682.35299999999995</c:v>
                </c:pt>
                <c:pt idx="4">
                  <c:v>752.34500000000003</c:v>
                </c:pt>
                <c:pt idx="5">
                  <c:v>263.72000000000003</c:v>
                </c:pt>
                <c:pt idx="6">
                  <c:v>501.05</c:v>
                </c:pt>
                <c:pt idx="7">
                  <c:v>338.7</c:v>
                </c:pt>
                <c:pt idx="8">
                  <c:v>595.58000000000004</c:v>
                </c:pt>
                <c:pt idx="9">
                  <c:v>140.96</c:v>
                </c:pt>
                <c:pt idx="13">
                  <c:v>155.44</c:v>
                </c:pt>
                <c:pt idx="14">
                  <c:v>602.49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B03-4E1C-8C69-E947520C9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026499887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Объёмы, млн. тг.</a:t>
                </a:r>
              </a:p>
            </c:rich>
          </c:tx>
          <c:layout>
            <c:manualLayout>
              <c:xMode val="edge"/>
              <c:yMode val="edge"/>
              <c:x val="2.5157334499854186E-2"/>
              <c:y val="0.22625718705982864"/>
            </c:manualLayout>
          </c:layout>
          <c:overlay val="0"/>
          <c:spPr>
            <a:noFill/>
            <a:ln w="25400">
              <a:noFill/>
            </a:ln>
          </c:spPr>
        </c:title>
        <c:numFmt formatCode="_-* #,##0_р_._-;\-* #,##0_р_._-;_-* &quot;-&quot;_р_._-;_-@_-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99887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Объёмы, млн. долл.</a:t>
                </a:r>
              </a:p>
            </c:rich>
          </c:tx>
          <c:layout>
            <c:manualLayout>
              <c:xMode val="edge"/>
              <c:yMode val="edge"/>
              <c:x val="0.94339763779527552"/>
              <c:y val="0.20111760223520447"/>
            </c:manualLayout>
          </c:layout>
          <c:overlay val="0"/>
          <c:spPr>
            <a:noFill/>
            <a:ln w="25400">
              <a:noFill/>
            </a:ln>
          </c:spPr>
        </c:title>
        <c:numFmt formatCode="_-* #,##0_р_._-;\-* #,##0_р_._-;_-* &quot;-&quot;_р_._-;_-@_-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472222222222223"/>
          <c:y val="0.77419354838709675"/>
          <c:w val="0.66249999999999998"/>
          <c:h val="0.1876832844574780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149905123339659"/>
          <c:y val="7.9734348613911654E-2"/>
          <c:w val="0.57685009487666039"/>
          <c:h val="0.4584725045299920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'График 7.2.2'!$B$6</c:f>
              <c:strCache>
                <c:ptCount val="1"/>
                <c:pt idx="0">
                  <c:v>Объёмы поддержки тенговой ликвидности (за период)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7.2.2'!$C$4:$BH$4</c:f>
              <c:numCache>
                <c:formatCode>[$-419]mmmm\ yyyy;@</c:formatCode>
                <c:ptCount val="58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 7.2.2'!$C$6:$BH$6</c:f>
              <c:numCache>
                <c:formatCode>#,##0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919764.79200000002</c:v>
                </c:pt>
                <c:pt idx="11">
                  <c:v>1071894.74</c:v>
                </c:pt>
                <c:pt idx="12">
                  <c:v>1093396.42</c:v>
                </c:pt>
                <c:pt idx="13">
                  <c:v>853279.49</c:v>
                </c:pt>
                <c:pt idx="14">
                  <c:v>534874.05000000005</c:v>
                </c:pt>
                <c:pt idx="15">
                  <c:v>754718.36</c:v>
                </c:pt>
                <c:pt idx="16">
                  <c:v>593176.87</c:v>
                </c:pt>
                <c:pt idx="17">
                  <c:v>277217.5</c:v>
                </c:pt>
                <c:pt idx="18">
                  <c:v>212411.81</c:v>
                </c:pt>
                <c:pt idx="19">
                  <c:v>70965.8</c:v>
                </c:pt>
                <c:pt idx="20">
                  <c:v>135520.79999999999</c:v>
                </c:pt>
                <c:pt idx="21">
                  <c:v>119514.87</c:v>
                </c:pt>
                <c:pt idx="22">
                  <c:v>23530.97</c:v>
                </c:pt>
                <c:pt idx="23">
                  <c:v>131702.66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2E-4CA8-B1EF-8751A4256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480751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7.2.2'!$B$5</c:f>
              <c:strCache>
                <c:ptCount val="1"/>
                <c:pt idx="0">
                  <c:v>Срочные депозиты БВУ в НБРК в тенге (на конец периода)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7.2.2'!$C$4:$BH$4</c:f>
              <c:numCache>
                <c:formatCode>[$-419]mmmm\ yyyy;@</c:formatCode>
                <c:ptCount val="58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 7.2.2'!$C$5:$BH$5</c:f>
              <c:numCache>
                <c:formatCode>#,##0</c:formatCode>
                <c:ptCount val="58"/>
                <c:pt idx="0">
                  <c:v>90427.611499980005</c:v>
                </c:pt>
                <c:pt idx="1">
                  <c:v>83858.221222259992</c:v>
                </c:pt>
                <c:pt idx="2">
                  <c:v>131588.2015</c:v>
                </c:pt>
                <c:pt idx="3">
                  <c:v>156107.35149999999</c:v>
                </c:pt>
                <c:pt idx="4">
                  <c:v>173636.102125</c:v>
                </c:pt>
                <c:pt idx="5">
                  <c:v>309368.28649999999</c:v>
                </c:pt>
                <c:pt idx="6">
                  <c:v>53058.920250000003</c:v>
                </c:pt>
                <c:pt idx="7">
                  <c:v>121350.86775</c:v>
                </c:pt>
                <c:pt idx="8">
                  <c:v>68532.016499999998</c:v>
                </c:pt>
                <c:pt idx="9">
                  <c:v>18183.39775</c:v>
                </c:pt>
                <c:pt idx="10">
                  <c:v>4602.7264999999998</c:v>
                </c:pt>
                <c:pt idx="11">
                  <c:v>4603.5227500000001</c:v>
                </c:pt>
                <c:pt idx="12">
                  <c:v>3952.1864999999998</c:v>
                </c:pt>
                <c:pt idx="13">
                  <c:v>4772.85275</c:v>
                </c:pt>
                <c:pt idx="14">
                  <c:v>9938.5519166599988</c:v>
                </c:pt>
                <c:pt idx="15">
                  <c:v>13477.29608332</c:v>
                </c:pt>
                <c:pt idx="16">
                  <c:v>47639.700111110003</c:v>
                </c:pt>
                <c:pt idx="17">
                  <c:v>84564.069833320013</c:v>
                </c:pt>
                <c:pt idx="18">
                  <c:v>18329.694694449998</c:v>
                </c:pt>
                <c:pt idx="19">
                  <c:v>144137.40205557999</c:v>
                </c:pt>
                <c:pt idx="20">
                  <c:v>220480.49011109999</c:v>
                </c:pt>
                <c:pt idx="21">
                  <c:v>170504.81670833999</c:v>
                </c:pt>
                <c:pt idx="22">
                  <c:v>271450.89379164</c:v>
                </c:pt>
                <c:pt idx="23">
                  <c:v>208319.71566668001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2E-4CA8-B1EF-8751A4256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026480751"/>
        <c:scaling>
          <c:orientation val="minMax"/>
        </c:scaling>
        <c:delete val="0"/>
        <c:axPos val="b"/>
        <c:numFmt formatCode="[$-419]mmmm\ 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Объёмы поддержки тенговой ликвидностью, млн. тг</a:t>
                </a:r>
              </a:p>
            </c:rich>
          </c:tx>
          <c:layout>
            <c:manualLayout>
              <c:xMode val="edge"/>
              <c:yMode val="edge"/>
              <c:x val="9.4876660341555973E-3"/>
              <c:y val="2.32558139534883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80751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[$-419]mmmm\ yyyy;@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Срочные депозиты в тенге, млн. тенг</a:t>
                </a:r>
              </a:p>
            </c:rich>
          </c:tx>
          <c:layout>
            <c:manualLayout>
              <c:xMode val="edge"/>
              <c:yMode val="edge"/>
              <c:x val="0.89591915811282596"/>
              <c:y val="4.59364672439200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7286527514231493E-2"/>
          <c:y val="0.81727574750830567"/>
          <c:w val="0.75332068311195444"/>
          <c:h val="0.1661129568106312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4557399287465"/>
          <c:y val="6.0096153846153848E-2"/>
          <c:w val="0.75454612441949964"/>
          <c:h val="0.60576923076923073"/>
        </c:manualLayout>
      </c:layout>
      <c:areaChart>
        <c:grouping val="stacked"/>
        <c:varyColors val="0"/>
        <c:ser>
          <c:idx val="0"/>
          <c:order val="0"/>
          <c:tx>
            <c:strRef>
              <c:f>'График 7.2.3'!$B$5</c:f>
              <c:strCache>
                <c:ptCount val="1"/>
                <c:pt idx="0">
                  <c:v>Динамика минимальных резервных активов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7.2.3'!$C$3:$AW$3</c:f>
              <c:numCache>
                <c:formatCode>dd/mm/yy;@</c:formatCode>
                <c:ptCount val="47"/>
                <c:pt idx="0">
                  <c:v>39104</c:v>
                </c:pt>
                <c:pt idx="1">
                  <c:v>39118</c:v>
                </c:pt>
                <c:pt idx="2">
                  <c:v>39132</c:v>
                </c:pt>
                <c:pt idx="3">
                  <c:v>39146</c:v>
                </c:pt>
                <c:pt idx="4">
                  <c:v>39160</c:v>
                </c:pt>
                <c:pt idx="5">
                  <c:v>39174</c:v>
                </c:pt>
                <c:pt idx="6">
                  <c:v>39188</c:v>
                </c:pt>
                <c:pt idx="7">
                  <c:v>39202</c:v>
                </c:pt>
                <c:pt idx="8">
                  <c:v>39216</c:v>
                </c:pt>
                <c:pt idx="9">
                  <c:v>39230</c:v>
                </c:pt>
                <c:pt idx="10">
                  <c:v>39244</c:v>
                </c:pt>
                <c:pt idx="11">
                  <c:v>39258</c:v>
                </c:pt>
                <c:pt idx="12">
                  <c:v>39272</c:v>
                </c:pt>
                <c:pt idx="13">
                  <c:v>39286</c:v>
                </c:pt>
                <c:pt idx="14">
                  <c:v>39300</c:v>
                </c:pt>
                <c:pt idx="15">
                  <c:v>39314</c:v>
                </c:pt>
                <c:pt idx="16">
                  <c:v>39328</c:v>
                </c:pt>
                <c:pt idx="17">
                  <c:v>39342</c:v>
                </c:pt>
                <c:pt idx="18">
                  <c:v>39356</c:v>
                </c:pt>
                <c:pt idx="19">
                  <c:v>39370</c:v>
                </c:pt>
                <c:pt idx="20">
                  <c:v>39384</c:v>
                </c:pt>
                <c:pt idx="21">
                  <c:v>39398</c:v>
                </c:pt>
                <c:pt idx="22">
                  <c:v>39412</c:v>
                </c:pt>
                <c:pt idx="23">
                  <c:v>39426</c:v>
                </c:pt>
                <c:pt idx="24">
                  <c:v>39440</c:v>
                </c:pt>
                <c:pt idx="25">
                  <c:v>39454</c:v>
                </c:pt>
                <c:pt idx="26">
                  <c:v>39468</c:v>
                </c:pt>
                <c:pt idx="27">
                  <c:v>39482</c:v>
                </c:pt>
                <c:pt idx="28">
                  <c:v>39496</c:v>
                </c:pt>
                <c:pt idx="29">
                  <c:v>39510</c:v>
                </c:pt>
                <c:pt idx="30">
                  <c:v>39524</c:v>
                </c:pt>
                <c:pt idx="31">
                  <c:v>39538</c:v>
                </c:pt>
                <c:pt idx="32">
                  <c:v>39552</c:v>
                </c:pt>
                <c:pt idx="33">
                  <c:v>39566</c:v>
                </c:pt>
                <c:pt idx="34">
                  <c:v>39580</c:v>
                </c:pt>
                <c:pt idx="35">
                  <c:v>39594</c:v>
                </c:pt>
                <c:pt idx="36">
                  <c:v>39608</c:v>
                </c:pt>
                <c:pt idx="37">
                  <c:v>39622</c:v>
                </c:pt>
                <c:pt idx="38">
                  <c:v>39636</c:v>
                </c:pt>
                <c:pt idx="39">
                  <c:v>39650</c:v>
                </c:pt>
                <c:pt idx="40">
                  <c:v>39664</c:v>
                </c:pt>
                <c:pt idx="41">
                  <c:v>39678</c:v>
                </c:pt>
                <c:pt idx="42">
                  <c:v>39692</c:v>
                </c:pt>
                <c:pt idx="43">
                  <c:v>39706</c:v>
                </c:pt>
                <c:pt idx="44">
                  <c:v>39720</c:v>
                </c:pt>
                <c:pt idx="45">
                  <c:v>39734</c:v>
                </c:pt>
                <c:pt idx="46">
                  <c:v>39748</c:v>
                </c:pt>
              </c:numCache>
            </c:numRef>
          </c:cat>
          <c:val>
            <c:numRef>
              <c:f>'График 7.2.3'!$C$5:$AW$5</c:f>
              <c:numCache>
                <c:formatCode>#,##0</c:formatCode>
                <c:ptCount val="47"/>
                <c:pt idx="0">
                  <c:v>539.60220625857141</c:v>
                </c:pt>
                <c:pt idx="1">
                  <c:v>535.5856388200001</c:v>
                </c:pt>
                <c:pt idx="2">
                  <c:v>559.2045132157142</c:v>
                </c:pt>
                <c:pt idx="3">
                  <c:v>571.8772541814285</c:v>
                </c:pt>
                <c:pt idx="4">
                  <c:v>585.37227144571443</c:v>
                </c:pt>
                <c:pt idx="5">
                  <c:v>586.31321129714297</c:v>
                </c:pt>
                <c:pt idx="6">
                  <c:v>608.6841178085715</c:v>
                </c:pt>
                <c:pt idx="7">
                  <c:v>606.56536644571452</c:v>
                </c:pt>
                <c:pt idx="8">
                  <c:v>599.81679525714287</c:v>
                </c:pt>
                <c:pt idx="9">
                  <c:v>614.17138215571435</c:v>
                </c:pt>
                <c:pt idx="10">
                  <c:v>634.16298643999994</c:v>
                </c:pt>
                <c:pt idx="11">
                  <c:v>644.37454455142858</c:v>
                </c:pt>
                <c:pt idx="12">
                  <c:v>673.85847739142866</c:v>
                </c:pt>
                <c:pt idx="13">
                  <c:v>671.8230498342856</c:v>
                </c:pt>
                <c:pt idx="14">
                  <c:v>683.72446979999995</c:v>
                </c:pt>
                <c:pt idx="15">
                  <c:v>702.83967301285725</c:v>
                </c:pt>
                <c:pt idx="16">
                  <c:v>708.72607099428558</c:v>
                </c:pt>
                <c:pt idx="17">
                  <c:v>707.2614071285717</c:v>
                </c:pt>
                <c:pt idx="18">
                  <c:v>692.35752975142861</c:v>
                </c:pt>
                <c:pt idx="19">
                  <c:v>707.29669196285715</c:v>
                </c:pt>
                <c:pt idx="20">
                  <c:v>647.31567862285692</c:v>
                </c:pt>
                <c:pt idx="21">
                  <c:v>645.95684049571435</c:v>
                </c:pt>
                <c:pt idx="22">
                  <c:v>652.42253512285708</c:v>
                </c:pt>
                <c:pt idx="23">
                  <c:v>650.98265105142866</c:v>
                </c:pt>
                <c:pt idx="24">
                  <c:v>655.69721061714279</c:v>
                </c:pt>
                <c:pt idx="25">
                  <c:v>652.65444063857137</c:v>
                </c:pt>
                <c:pt idx="26">
                  <c:v>658.44835552285701</c:v>
                </c:pt>
                <c:pt idx="27">
                  <c:v>653.91934863142865</c:v>
                </c:pt>
                <c:pt idx="28">
                  <c:v>660.36669191285728</c:v>
                </c:pt>
                <c:pt idx="29">
                  <c:v>657.56812030857134</c:v>
                </c:pt>
                <c:pt idx="30">
                  <c:v>665.45716620857138</c:v>
                </c:pt>
                <c:pt idx="31">
                  <c:v>662.11812866428579</c:v>
                </c:pt>
                <c:pt idx="32">
                  <c:v>663.87087562571423</c:v>
                </c:pt>
                <c:pt idx="33">
                  <c:v>663.4057193957143</c:v>
                </c:pt>
                <c:pt idx="34">
                  <c:v>661.03941870714289</c:v>
                </c:pt>
                <c:pt idx="35">
                  <c:v>665.31203389000007</c:v>
                </c:pt>
                <c:pt idx="36">
                  <c:v>668.76369273285695</c:v>
                </c:pt>
                <c:pt idx="37">
                  <c:v>674.69877112142865</c:v>
                </c:pt>
                <c:pt idx="38">
                  <c:v>673.73775123428572</c:v>
                </c:pt>
                <c:pt idx="39">
                  <c:v>680.52534544571415</c:v>
                </c:pt>
                <c:pt idx="40">
                  <c:v>679.58282034571437</c:v>
                </c:pt>
                <c:pt idx="41">
                  <c:v>582.12282504000007</c:v>
                </c:pt>
                <c:pt idx="42">
                  <c:v>599.33361775499998</c:v>
                </c:pt>
                <c:pt idx="43">
                  <c:v>600.70230814571414</c:v>
                </c:pt>
                <c:pt idx="44">
                  <c:v>601.13571266214285</c:v>
                </c:pt>
                <c:pt idx="45">
                  <c:v>593.36091126571444</c:v>
                </c:pt>
                <c:pt idx="46">
                  <c:v>586.00406018785736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A-4C7D-9C09-6046D464C76F}"/>
            </c:ext>
          </c:extLst>
        </c:ser>
        <c:ser>
          <c:idx val="1"/>
          <c:order val="1"/>
          <c:tx>
            <c:strRef>
              <c:f>'График 7.2.3'!$B$6</c:f>
              <c:strCache>
                <c:ptCount val="1"/>
                <c:pt idx="0">
                  <c:v>Превышения резервных активов над МРТ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7.2.3'!$C$3:$AW$3</c:f>
              <c:numCache>
                <c:formatCode>dd/mm/yy;@</c:formatCode>
                <c:ptCount val="47"/>
                <c:pt idx="0">
                  <c:v>39104</c:v>
                </c:pt>
                <c:pt idx="1">
                  <c:v>39118</c:v>
                </c:pt>
                <c:pt idx="2">
                  <c:v>39132</c:v>
                </c:pt>
                <c:pt idx="3">
                  <c:v>39146</c:v>
                </c:pt>
                <c:pt idx="4">
                  <c:v>39160</c:v>
                </c:pt>
                <c:pt idx="5">
                  <c:v>39174</c:v>
                </c:pt>
                <c:pt idx="6">
                  <c:v>39188</c:v>
                </c:pt>
                <c:pt idx="7">
                  <c:v>39202</c:v>
                </c:pt>
                <c:pt idx="8">
                  <c:v>39216</c:v>
                </c:pt>
                <c:pt idx="9">
                  <c:v>39230</c:v>
                </c:pt>
                <c:pt idx="10">
                  <c:v>39244</c:v>
                </c:pt>
                <c:pt idx="11">
                  <c:v>39258</c:v>
                </c:pt>
                <c:pt idx="12">
                  <c:v>39272</c:v>
                </c:pt>
                <c:pt idx="13">
                  <c:v>39286</c:v>
                </c:pt>
                <c:pt idx="14">
                  <c:v>39300</c:v>
                </c:pt>
                <c:pt idx="15">
                  <c:v>39314</c:v>
                </c:pt>
                <c:pt idx="16">
                  <c:v>39328</c:v>
                </c:pt>
                <c:pt idx="17">
                  <c:v>39342</c:v>
                </c:pt>
                <c:pt idx="18">
                  <c:v>39356</c:v>
                </c:pt>
                <c:pt idx="19">
                  <c:v>39370</c:v>
                </c:pt>
                <c:pt idx="20">
                  <c:v>39384</c:v>
                </c:pt>
                <c:pt idx="21">
                  <c:v>39398</c:v>
                </c:pt>
                <c:pt idx="22">
                  <c:v>39412</c:v>
                </c:pt>
                <c:pt idx="23">
                  <c:v>39426</c:v>
                </c:pt>
                <c:pt idx="24">
                  <c:v>39440</c:v>
                </c:pt>
                <c:pt idx="25">
                  <c:v>39454</c:v>
                </c:pt>
                <c:pt idx="26">
                  <c:v>39468</c:v>
                </c:pt>
                <c:pt idx="27">
                  <c:v>39482</c:v>
                </c:pt>
                <c:pt idx="28">
                  <c:v>39496</c:v>
                </c:pt>
                <c:pt idx="29">
                  <c:v>39510</c:v>
                </c:pt>
                <c:pt idx="30">
                  <c:v>39524</c:v>
                </c:pt>
                <c:pt idx="31">
                  <c:v>39538</c:v>
                </c:pt>
                <c:pt idx="32">
                  <c:v>39552</c:v>
                </c:pt>
                <c:pt idx="33">
                  <c:v>39566</c:v>
                </c:pt>
                <c:pt idx="34">
                  <c:v>39580</c:v>
                </c:pt>
                <c:pt idx="35">
                  <c:v>39594</c:v>
                </c:pt>
                <c:pt idx="36">
                  <c:v>39608</c:v>
                </c:pt>
                <c:pt idx="37">
                  <c:v>39622</c:v>
                </c:pt>
                <c:pt idx="38">
                  <c:v>39636</c:v>
                </c:pt>
                <c:pt idx="39">
                  <c:v>39650</c:v>
                </c:pt>
                <c:pt idx="40">
                  <c:v>39664</c:v>
                </c:pt>
                <c:pt idx="41">
                  <c:v>39678</c:v>
                </c:pt>
                <c:pt idx="42">
                  <c:v>39692</c:v>
                </c:pt>
                <c:pt idx="43">
                  <c:v>39706</c:v>
                </c:pt>
                <c:pt idx="44">
                  <c:v>39720</c:v>
                </c:pt>
                <c:pt idx="45">
                  <c:v>39734</c:v>
                </c:pt>
                <c:pt idx="46">
                  <c:v>39748</c:v>
                </c:pt>
              </c:numCache>
            </c:numRef>
          </c:cat>
          <c:val>
            <c:numRef>
              <c:f>'График 7.2.3'!$C$6:$AW$6</c:f>
              <c:numCache>
                <c:formatCode>#,##0</c:formatCode>
                <c:ptCount val="47"/>
                <c:pt idx="0">
                  <c:v>120.70024702714284</c:v>
                </c:pt>
                <c:pt idx="1">
                  <c:v>106.88288289428556</c:v>
                </c:pt>
                <c:pt idx="2">
                  <c:v>63.029366355714274</c:v>
                </c:pt>
                <c:pt idx="3">
                  <c:v>107.83150539000019</c:v>
                </c:pt>
                <c:pt idx="4">
                  <c:v>96.322202911428349</c:v>
                </c:pt>
                <c:pt idx="5">
                  <c:v>93.264574702856976</c:v>
                </c:pt>
                <c:pt idx="6">
                  <c:v>76.981775119999838</c:v>
                </c:pt>
                <c:pt idx="7">
                  <c:v>53.237345197142531</c:v>
                </c:pt>
                <c:pt idx="8">
                  <c:v>76.897043028571261</c:v>
                </c:pt>
                <c:pt idx="9">
                  <c:v>45.100907915714174</c:v>
                </c:pt>
                <c:pt idx="10">
                  <c:v>82.757031060000031</c:v>
                </c:pt>
                <c:pt idx="11">
                  <c:v>79.227383091428464</c:v>
                </c:pt>
                <c:pt idx="12">
                  <c:v>89.227340251428245</c:v>
                </c:pt>
                <c:pt idx="13">
                  <c:v>80.123242451428496</c:v>
                </c:pt>
                <c:pt idx="14">
                  <c:v>66.213396128571389</c:v>
                </c:pt>
                <c:pt idx="15">
                  <c:v>55.769922987142536</c:v>
                </c:pt>
                <c:pt idx="16">
                  <c:v>122.18377800571454</c:v>
                </c:pt>
                <c:pt idx="17">
                  <c:v>159.12547665714249</c:v>
                </c:pt>
                <c:pt idx="18">
                  <c:v>147.74823703428569</c:v>
                </c:pt>
                <c:pt idx="19">
                  <c:v>139.61089360857136</c:v>
                </c:pt>
                <c:pt idx="20">
                  <c:v>204.86923580571454</c:v>
                </c:pt>
                <c:pt idx="21">
                  <c:v>148.42974979000007</c:v>
                </c:pt>
                <c:pt idx="22">
                  <c:v>150.11915266285712</c:v>
                </c:pt>
                <c:pt idx="23">
                  <c:v>163.60315037571422</c:v>
                </c:pt>
                <c:pt idx="24">
                  <c:v>157.39841581142889</c:v>
                </c:pt>
                <c:pt idx="25">
                  <c:v>126.34311929000012</c:v>
                </c:pt>
                <c:pt idx="26">
                  <c:v>111.97276383428607</c:v>
                </c:pt>
                <c:pt idx="27">
                  <c:v>166.61053615428557</c:v>
                </c:pt>
                <c:pt idx="28">
                  <c:v>172.52144637285721</c:v>
                </c:pt>
                <c:pt idx="29">
                  <c:v>143.2355196200001</c:v>
                </c:pt>
                <c:pt idx="30">
                  <c:v>147.96199807714311</c:v>
                </c:pt>
                <c:pt idx="31">
                  <c:v>143.9823969785715</c:v>
                </c:pt>
                <c:pt idx="32">
                  <c:v>124.49287594571433</c:v>
                </c:pt>
                <c:pt idx="33">
                  <c:v>88.231440747142869</c:v>
                </c:pt>
                <c:pt idx="34">
                  <c:v>128.35215114999994</c:v>
                </c:pt>
                <c:pt idx="35">
                  <c:v>125.30461175285711</c:v>
                </c:pt>
                <c:pt idx="36">
                  <c:v>136.69861862428559</c:v>
                </c:pt>
                <c:pt idx="37">
                  <c:v>91.540350307143058</c:v>
                </c:pt>
                <c:pt idx="38">
                  <c:v>100.65893219428563</c:v>
                </c:pt>
                <c:pt idx="39">
                  <c:v>68.859400411428624</c:v>
                </c:pt>
                <c:pt idx="40">
                  <c:v>114.17573529714298</c:v>
                </c:pt>
                <c:pt idx="41">
                  <c:v>101.71424974571426</c:v>
                </c:pt>
                <c:pt idx="42">
                  <c:v>106.0739136735715</c:v>
                </c:pt>
                <c:pt idx="43">
                  <c:v>82.922871925714389</c:v>
                </c:pt>
                <c:pt idx="44">
                  <c:v>87.78809212357146</c:v>
                </c:pt>
                <c:pt idx="45">
                  <c:v>101.59652523428542</c:v>
                </c:pt>
                <c:pt idx="46">
                  <c:v>80.365443740713886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7A-4C7D-9C09-6046D464C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6482831"/>
        <c:axId val="1"/>
      </c:areaChart>
      <c:lineChart>
        <c:grouping val="standard"/>
        <c:varyColors val="0"/>
        <c:ser>
          <c:idx val="2"/>
          <c:order val="2"/>
          <c:tx>
            <c:strRef>
              <c:f>'График 7.2.3'!$B$7</c:f>
              <c:strCache>
                <c:ptCount val="1"/>
                <c:pt idx="0">
                  <c:v>Превышения резервных активов над МРТ (в % МРТ)</c:v>
                </c:pt>
              </c:strCache>
            </c:strRef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'График 7.2.3'!$C$3:$AW$3</c:f>
              <c:numCache>
                <c:formatCode>dd/mm/yy;@</c:formatCode>
                <c:ptCount val="47"/>
                <c:pt idx="0">
                  <c:v>39104</c:v>
                </c:pt>
                <c:pt idx="1">
                  <c:v>39118</c:v>
                </c:pt>
                <c:pt idx="2">
                  <c:v>39132</c:v>
                </c:pt>
                <c:pt idx="3">
                  <c:v>39146</c:v>
                </c:pt>
                <c:pt idx="4">
                  <c:v>39160</c:v>
                </c:pt>
                <c:pt idx="5">
                  <c:v>39174</c:v>
                </c:pt>
                <c:pt idx="6">
                  <c:v>39188</c:v>
                </c:pt>
                <c:pt idx="7">
                  <c:v>39202</c:v>
                </c:pt>
                <c:pt idx="8">
                  <c:v>39216</c:v>
                </c:pt>
                <c:pt idx="9">
                  <c:v>39230</c:v>
                </c:pt>
                <c:pt idx="10">
                  <c:v>39244</c:v>
                </c:pt>
                <c:pt idx="11">
                  <c:v>39258</c:v>
                </c:pt>
                <c:pt idx="12">
                  <c:v>39272</c:v>
                </c:pt>
                <c:pt idx="13">
                  <c:v>39286</c:v>
                </c:pt>
                <c:pt idx="14">
                  <c:v>39300</c:v>
                </c:pt>
                <c:pt idx="15">
                  <c:v>39314</c:v>
                </c:pt>
                <c:pt idx="16">
                  <c:v>39328</c:v>
                </c:pt>
                <c:pt idx="17">
                  <c:v>39342</c:v>
                </c:pt>
                <c:pt idx="18">
                  <c:v>39356</c:v>
                </c:pt>
                <c:pt idx="19">
                  <c:v>39370</c:v>
                </c:pt>
                <c:pt idx="20">
                  <c:v>39384</c:v>
                </c:pt>
                <c:pt idx="21">
                  <c:v>39398</c:v>
                </c:pt>
                <c:pt idx="22">
                  <c:v>39412</c:v>
                </c:pt>
                <c:pt idx="23">
                  <c:v>39426</c:v>
                </c:pt>
                <c:pt idx="24">
                  <c:v>39440</c:v>
                </c:pt>
                <c:pt idx="25">
                  <c:v>39454</c:v>
                </c:pt>
                <c:pt idx="26">
                  <c:v>39468</c:v>
                </c:pt>
                <c:pt idx="27">
                  <c:v>39482</c:v>
                </c:pt>
                <c:pt idx="28">
                  <c:v>39496</c:v>
                </c:pt>
                <c:pt idx="29">
                  <c:v>39510</c:v>
                </c:pt>
                <c:pt idx="30">
                  <c:v>39524</c:v>
                </c:pt>
                <c:pt idx="31">
                  <c:v>39538</c:v>
                </c:pt>
                <c:pt idx="32">
                  <c:v>39552</c:v>
                </c:pt>
                <c:pt idx="33">
                  <c:v>39566</c:v>
                </c:pt>
                <c:pt idx="34">
                  <c:v>39580</c:v>
                </c:pt>
                <c:pt idx="35">
                  <c:v>39594</c:v>
                </c:pt>
                <c:pt idx="36">
                  <c:v>39608</c:v>
                </c:pt>
                <c:pt idx="37">
                  <c:v>39622</c:v>
                </c:pt>
                <c:pt idx="38">
                  <c:v>39636</c:v>
                </c:pt>
                <c:pt idx="39">
                  <c:v>39650</c:v>
                </c:pt>
                <c:pt idx="40">
                  <c:v>39664</c:v>
                </c:pt>
                <c:pt idx="41">
                  <c:v>39678</c:v>
                </c:pt>
                <c:pt idx="42">
                  <c:v>39692</c:v>
                </c:pt>
                <c:pt idx="43">
                  <c:v>39706</c:v>
                </c:pt>
                <c:pt idx="44">
                  <c:v>39720</c:v>
                </c:pt>
                <c:pt idx="45">
                  <c:v>39734</c:v>
                </c:pt>
                <c:pt idx="46">
                  <c:v>39748</c:v>
                </c:pt>
              </c:numCache>
            </c:numRef>
          </c:cat>
          <c:val>
            <c:numRef>
              <c:f>'График 7.2.3'!$C$7:$AW$7</c:f>
              <c:numCache>
                <c:formatCode>0.00%</c:formatCode>
                <c:ptCount val="47"/>
                <c:pt idx="0">
                  <c:v>0.22368375374896932</c:v>
                </c:pt>
                <c:pt idx="1">
                  <c:v>0.19956263788134695</c:v>
                </c:pt>
                <c:pt idx="2">
                  <c:v>0.11271254946291998</c:v>
                </c:pt>
                <c:pt idx="3">
                  <c:v>0.18855708039017505</c:v>
                </c:pt>
                <c:pt idx="4">
                  <c:v>0.16454862590866839</c:v>
                </c:pt>
                <c:pt idx="5">
                  <c:v>0.15906954321653616</c:v>
                </c:pt>
                <c:pt idx="6">
                  <c:v>0.12647245569205121</c:v>
                </c:pt>
                <c:pt idx="7">
                  <c:v>8.7768521155595997E-2</c:v>
                </c:pt>
                <c:pt idx="8">
                  <c:v>0.12820088339741356</c:v>
                </c:pt>
                <c:pt idx="9">
                  <c:v>7.3433750295254702E-2</c:v>
                </c:pt>
                <c:pt idx="10">
                  <c:v>0.13049804676329832</c:v>
                </c:pt>
                <c:pt idx="11">
                  <c:v>0.12295237880103005</c:v>
                </c:pt>
                <c:pt idx="12">
                  <c:v>0.13241258104644749</c:v>
                </c:pt>
                <c:pt idx="13">
                  <c:v>0.1192624195778814</c:v>
                </c:pt>
                <c:pt idx="14">
                  <c:v>9.6842220884590893E-2</c:v>
                </c:pt>
                <c:pt idx="15">
                  <c:v>7.9349423671651959E-2</c:v>
                </c:pt>
                <c:pt idx="16">
                  <c:v>0.17239915816036025</c:v>
                </c:pt>
                <c:pt idx="17">
                  <c:v>0.22498820811272593</c:v>
                </c:pt>
                <c:pt idx="18">
                  <c:v>0.21339875813487652</c:v>
                </c:pt>
                <c:pt idx="19">
                  <c:v>0.19738660620782722</c:v>
                </c:pt>
                <c:pt idx="20">
                  <c:v>0.31649045832099598</c:v>
                </c:pt>
                <c:pt idx="21">
                  <c:v>0.22978276640912024</c:v>
                </c:pt>
                <c:pt idx="22">
                  <c:v>0.23009498381993859</c:v>
                </c:pt>
                <c:pt idx="23">
                  <c:v>0.25131722037672138</c:v>
                </c:pt>
                <c:pt idx="24">
                  <c:v>0.24004740795417653</c:v>
                </c:pt>
                <c:pt idx="25">
                  <c:v>0.19358348219677055</c:v>
                </c:pt>
                <c:pt idx="26">
                  <c:v>0.17005549925836075</c:v>
                </c:pt>
                <c:pt idx="27">
                  <c:v>0.25478759193007605</c:v>
                </c:pt>
                <c:pt idx="28">
                  <c:v>0.26125098144051051</c:v>
                </c:pt>
                <c:pt idx="29">
                  <c:v>0.21782613115852575</c:v>
                </c:pt>
                <c:pt idx="30">
                  <c:v>0.22234638920511379</c:v>
                </c:pt>
                <c:pt idx="31">
                  <c:v>0.21745726441448185</c:v>
                </c:pt>
                <c:pt idx="32">
                  <c:v>0.18752573808630602</c:v>
                </c:pt>
                <c:pt idx="33">
                  <c:v>0.13299770889450799</c:v>
                </c:pt>
                <c:pt idx="34">
                  <c:v>0.19416716691574967</c:v>
                </c:pt>
                <c:pt idx="35">
                  <c:v>0.18833961415099618</c:v>
                </c:pt>
                <c:pt idx="36">
                  <c:v>0.20440496412967046</c:v>
                </c:pt>
                <c:pt idx="37">
                  <c:v>0.1356758811861955</c:v>
                </c:pt>
                <c:pt idx="38">
                  <c:v>0.14940372869099103</c:v>
                </c:pt>
                <c:pt idx="39">
                  <c:v>0.10118565145627126</c:v>
                </c:pt>
                <c:pt idx="40">
                  <c:v>0.1680085662540145</c:v>
                </c:pt>
                <c:pt idx="41">
                  <c:v>0.17472987721916772</c:v>
                </c:pt>
                <c:pt idx="42">
                  <c:v>0.17698642380667051</c:v>
                </c:pt>
                <c:pt idx="43">
                  <c:v>0.13804320509719023</c:v>
                </c:pt>
                <c:pt idx="44">
                  <c:v>0.14603705997569158</c:v>
                </c:pt>
                <c:pt idx="45">
                  <c:v>0.1712221403623759</c:v>
                </c:pt>
                <c:pt idx="46">
                  <c:v>0.13714144525713842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77A-4C7D-9C09-6046D464C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026482831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Объёмы, млрд.тг.</a:t>
                </a:r>
              </a:p>
            </c:rich>
          </c:tx>
          <c:layout>
            <c:manualLayout>
              <c:xMode val="edge"/>
              <c:yMode val="edge"/>
              <c:x val="2.9090909090909091E-2"/>
              <c:y val="0.2403845947827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82831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3454545454545456"/>
          <c:y val="0.8392857142857143"/>
          <c:w val="0.55272727272727273"/>
          <c:h val="0.147959183673469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7-4365-89FD-295624A4FFAA}"/>
            </c:ext>
          </c:extLst>
        </c:ser>
        <c:ser>
          <c:idx val="1"/>
          <c:order val="1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F7-4365-89FD-295624A4FFAA}"/>
            </c:ext>
          </c:extLst>
        </c:ser>
        <c:ser>
          <c:idx val="2"/>
          <c:order val="2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F7-4365-89FD-295624A4FFAA}"/>
            </c:ext>
          </c:extLst>
        </c:ser>
        <c:ser>
          <c:idx val="3"/>
          <c:order val="3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F7-4365-89FD-295624A4F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496559"/>
        <c:axId val="1"/>
      </c:barChart>
      <c:catAx>
        <c:axId val="10264965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26496559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8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45601392434284"/>
          <c:y val="6.741573033707865E-2"/>
          <c:w val="0.74149783013431081"/>
          <c:h val="0.75561797752808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7.2.4'!$B$7</c:f>
              <c:strCache>
                <c:ptCount val="1"/>
                <c:pt idx="0">
                  <c:v>Кредитный портфель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7.2.4'!$C$3:$J$3</c:f>
              <c:strCache>
                <c:ptCount val="8"/>
                <c:pt idx="0">
                  <c:v>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7.2.4'!$C$7:$J$7</c:f>
              <c:numCache>
                <c:formatCode>#,##0.00</c:formatCode>
                <c:ptCount val="8"/>
                <c:pt idx="0">
                  <c:v>46.605956999999997</c:v>
                </c:pt>
                <c:pt idx="1">
                  <c:v>48.534653999999996</c:v>
                </c:pt>
                <c:pt idx="2">
                  <c:v>51.939245999999997</c:v>
                </c:pt>
                <c:pt idx="3">
                  <c:v>53.120671999999999</c:v>
                </c:pt>
                <c:pt idx="4">
                  <c:v>59.651567999999997</c:v>
                </c:pt>
                <c:pt idx="5">
                  <c:v>64.292346000000009</c:v>
                </c:pt>
                <c:pt idx="6">
                  <c:v>65.991749000000013</c:v>
                </c:pt>
                <c:pt idx="7">
                  <c:v>66.201663999999994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61-4B07-AF08-3A8DA0E1AAEA}"/>
            </c:ext>
          </c:extLst>
        </c:ser>
        <c:ser>
          <c:idx val="1"/>
          <c:order val="1"/>
          <c:tx>
            <c:strRef>
              <c:f>'График 7.2.4'!$B$9</c:f>
              <c:strCache>
                <c:ptCount val="1"/>
                <c:pt idx="0">
                  <c:v>Совокупная стоимость обеспечения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7.2.4'!$C$3:$J$3</c:f>
              <c:strCache>
                <c:ptCount val="8"/>
                <c:pt idx="0">
                  <c:v>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7.2.4'!$C$9:$J$9</c:f>
              <c:numCache>
                <c:formatCode>0.00</c:formatCode>
                <c:ptCount val="8"/>
                <c:pt idx="0">
                  <c:v>85.240160000000003</c:v>
                </c:pt>
                <c:pt idx="1">
                  <c:v>88.173719000000006</c:v>
                </c:pt>
                <c:pt idx="2">
                  <c:v>94.361457000000001</c:v>
                </c:pt>
                <c:pt idx="3">
                  <c:v>98.909925999999999</c:v>
                </c:pt>
                <c:pt idx="4">
                  <c:v>118.889944</c:v>
                </c:pt>
                <c:pt idx="5">
                  <c:v>131.58043499999999</c:v>
                </c:pt>
                <c:pt idx="6">
                  <c:v>136.98114899999999</c:v>
                </c:pt>
                <c:pt idx="7">
                  <c:v>138.891516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61-4B07-AF08-3A8DA0E1A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486991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7.2.4'!$B$10</c:f>
              <c:strCache>
                <c:ptCount val="1"/>
                <c:pt idx="0">
                  <c:v>Кредитный портфель/обеспечение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'График 7.2.4'!$C$3:$J$3</c:f>
              <c:strCache>
                <c:ptCount val="8"/>
                <c:pt idx="0">
                  <c:v>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7.2.4'!$C$10:$J$10</c:f>
              <c:numCache>
                <c:formatCode>0%</c:formatCode>
                <c:ptCount val="8"/>
                <c:pt idx="0">
                  <c:v>0.54455837483176939</c:v>
                </c:pt>
                <c:pt idx="1">
                  <c:v>0.54413646769282797</c:v>
                </c:pt>
                <c:pt idx="2">
                  <c:v>0.5456202419595958</c:v>
                </c:pt>
                <c:pt idx="3">
                  <c:v>0.52897736471868351</c:v>
                </c:pt>
                <c:pt idx="4">
                  <c:v>0.49399196453486427</c:v>
                </c:pt>
                <c:pt idx="5">
                  <c:v>0.47873845378304158</c:v>
                </c:pt>
                <c:pt idx="6">
                  <c:v>0.47600090578886889</c:v>
                </c:pt>
                <c:pt idx="7">
                  <c:v>0.46892360941614314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461-4B07-AF08-3A8DA0E1A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264869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Объёмы, млрд. тг.</a:t>
                </a:r>
              </a:p>
            </c:rich>
          </c:tx>
          <c:layout>
            <c:manualLayout>
              <c:xMode val="edge"/>
              <c:yMode val="edge"/>
              <c:x val="2.3154926580123431E-2"/>
              <c:y val="0.202247082976014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8699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LTV, %</a:t>
                </a:r>
              </a:p>
            </c:rich>
          </c:tx>
          <c:layout>
            <c:manualLayout>
              <c:xMode val="edge"/>
              <c:yMode val="edge"/>
              <c:x val="0.94500780307866927"/>
              <c:y val="0.3117977703282139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4459459459459464E-3"/>
          <c:y val="0.9133663366336634"/>
          <c:w val="0.88006756756756754"/>
          <c:h val="6.188118811881188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F-45B9-ADF2-4DAF5062D689}"/>
            </c:ext>
          </c:extLst>
        </c:ser>
        <c:ser>
          <c:idx val="1"/>
          <c:order val="1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F-45B9-ADF2-4DAF5062D689}"/>
            </c:ext>
          </c:extLst>
        </c:ser>
        <c:ser>
          <c:idx val="2"/>
          <c:order val="2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8F-45B9-ADF2-4DAF5062D689}"/>
            </c:ext>
          </c:extLst>
        </c:ser>
        <c:ser>
          <c:idx val="3"/>
          <c:order val="3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8F-45B9-ADF2-4DAF5062D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489071"/>
        <c:axId val="1"/>
      </c:barChart>
      <c:lineChart>
        <c:grouping val="standard"/>
        <c:varyColors val="0"/>
        <c:ser>
          <c:idx val="5"/>
          <c:order val="5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8F-45B9-ADF2-4DAF5062D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489071"/>
        <c:axId val="1"/>
      </c:lineChart>
      <c:scatterChart>
        <c:scatterStyle val="lineMarker"/>
        <c:varyColors val="0"/>
        <c:ser>
          <c:idx val="4"/>
          <c:order val="4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F8F-45B9-ADF2-4DAF5062D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6489071"/>
        <c:axId val="1"/>
      </c:scatterChart>
      <c:catAx>
        <c:axId val="10264890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-54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26489071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8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7E-4B03-B8D3-6A7B26BEAC85}"/>
            </c:ext>
          </c:extLst>
        </c:ser>
        <c:ser>
          <c:idx val="1"/>
          <c:order val="1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7E-4B03-B8D3-6A7B26BEAC85}"/>
            </c:ext>
          </c:extLst>
        </c:ser>
        <c:ser>
          <c:idx val="2"/>
          <c:order val="2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7E-4B03-B8D3-6A7B26BEAC85}"/>
            </c:ext>
          </c:extLst>
        </c:ser>
        <c:ser>
          <c:idx val="3"/>
          <c:order val="3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7E-4B03-B8D3-6A7B26BEA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496975"/>
        <c:axId val="1"/>
      </c:barChart>
      <c:catAx>
        <c:axId val="10264969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2649697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8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3-4A82-80A6-A785DEF873A9}"/>
            </c:ext>
          </c:extLst>
        </c:ser>
        <c:ser>
          <c:idx val="1"/>
          <c:order val="1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3-4A82-80A6-A785DEF873A9}"/>
            </c:ext>
          </c:extLst>
        </c:ser>
        <c:ser>
          <c:idx val="2"/>
          <c:order val="2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83-4A82-80A6-A785DEF873A9}"/>
            </c:ext>
          </c:extLst>
        </c:ser>
        <c:ser>
          <c:idx val="3"/>
          <c:order val="3"/>
          <c:tx>
            <c:strRef>
              <c:f>'Графики 1.2.1.-1.2.4.'!#REF!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 1.2.1.-1.2.4.'!#REF!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83-4A82-80A6-A785DEF87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490319"/>
        <c:axId val="1"/>
      </c:barChart>
      <c:catAx>
        <c:axId val="10264903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26490319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8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77914110429449"/>
          <c:y val="8.8983050847457626E-2"/>
          <c:w val="0.78834355828220859"/>
          <c:h val="0.70338983050847459"/>
        </c:manualLayout>
      </c:layout>
      <c:scatterChart>
        <c:scatterStyle val="lineMarker"/>
        <c:varyColors val="0"/>
        <c:ser>
          <c:idx val="1"/>
          <c:order val="0"/>
          <c:tx>
            <c:strRef>
              <c:f>'Графики 1.2.1.-1.2.4.'!$B$6</c:f>
              <c:strCache>
                <c:ptCount val="1"/>
                <c:pt idx="0">
                  <c:v>Чехия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1063394683026583E-2"/>
                  <c:y val="3.70052048578674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EE2-4A71-8FD1-254A0F6BAD1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1.2.1.-1.2.4.'!$C$6</c:f>
              <c:numCache>
                <c:formatCode>0</c:formatCode>
                <c:ptCount val="1"/>
                <c:pt idx="0">
                  <c:v>36.142432989094097</c:v>
                </c:pt>
              </c:numCache>
            </c:numRef>
          </c:xVal>
          <c:yVal>
            <c:numRef>
              <c:f>'Графики 1.2.1.-1.2.4.'!$D$6</c:f>
              <c:numCache>
                <c:formatCode>0</c:formatCode>
                <c:ptCount val="1"/>
                <c:pt idx="0">
                  <c:v>79.216776519720028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E2-4A71-8FD1-254A0F6BAD1A}"/>
            </c:ext>
          </c:extLst>
        </c:ser>
        <c:ser>
          <c:idx val="2"/>
          <c:order val="1"/>
          <c:tx>
            <c:strRef>
              <c:f>'Графики 1.2.1.-1.2.4.'!$B$7</c:f>
              <c:strCache>
                <c:ptCount val="1"/>
                <c:pt idx="0">
                  <c:v>Болгария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480556494855318"/>
                  <c:y val="-1.86351706036745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EE2-4A71-8FD1-254A0F6BAD1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1.2.1.-1.2.4.'!$C$7</c:f>
              <c:numCache>
                <c:formatCode>0</c:formatCode>
                <c:ptCount val="1"/>
                <c:pt idx="0">
                  <c:v>37.401064078800886</c:v>
                </c:pt>
              </c:numCache>
            </c:numRef>
          </c:xVal>
          <c:yVal>
            <c:numRef>
              <c:f>'Графики 1.2.1.-1.2.4.'!$D$7</c:f>
              <c:numCache>
                <c:formatCode>0</c:formatCode>
                <c:ptCount val="1"/>
                <c:pt idx="0">
                  <c:v>217.57346592097426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EE2-4A71-8FD1-254A0F6BAD1A}"/>
            </c:ext>
          </c:extLst>
        </c:ser>
        <c:ser>
          <c:idx val="3"/>
          <c:order val="2"/>
          <c:tx>
            <c:strRef>
              <c:f>'Графики 1.2.1.-1.2.4.'!$B$8</c:f>
              <c:strCache>
                <c:ptCount val="1"/>
                <c:pt idx="0">
                  <c:v>Россия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solidFill>
                <a:srgbClr val="00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1.2.1.-1.2.4.'!$C$8</c:f>
              <c:numCache>
                <c:formatCode>0</c:formatCode>
                <c:ptCount val="1"/>
                <c:pt idx="0">
                  <c:v>19.559855814835895</c:v>
                </c:pt>
              </c:numCache>
            </c:numRef>
          </c:xVal>
          <c:yVal>
            <c:numRef>
              <c:f>'Графики 1.2.1.-1.2.4.'!$D$8</c:f>
              <c:numCache>
                <c:formatCode>0</c:formatCode>
                <c:ptCount val="1"/>
                <c:pt idx="0">
                  <c:v>64.552154995605022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EE2-4A71-8FD1-254A0F6BAD1A}"/>
            </c:ext>
          </c:extLst>
        </c:ser>
        <c:ser>
          <c:idx val="4"/>
          <c:order val="3"/>
          <c:tx>
            <c:strRef>
              <c:f>'Графики 1.2.1.-1.2.4.'!$B$9</c:f>
              <c:strCache>
                <c:ptCount val="1"/>
                <c:pt idx="0">
                  <c:v>Украина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872260599326926"/>
                  <c:y val="-7.18176965167489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EE2-4A71-8FD1-254A0F6BAD1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1.2.1.-1.2.4.'!$C$9</c:f>
              <c:numCache>
                <c:formatCode>0</c:formatCode>
                <c:ptCount val="1"/>
                <c:pt idx="0">
                  <c:v>28.165537366832567</c:v>
                </c:pt>
              </c:numCache>
            </c:numRef>
          </c:xVal>
          <c:yVal>
            <c:numRef>
              <c:f>'Графики 1.2.1.-1.2.4.'!$D$9</c:f>
              <c:numCache>
                <c:formatCode>0</c:formatCode>
                <c:ptCount val="1"/>
                <c:pt idx="0">
                  <c:v>115.8399011703511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EE2-4A71-8FD1-254A0F6BAD1A}"/>
            </c:ext>
          </c:extLst>
        </c:ser>
        <c:ser>
          <c:idx val="5"/>
          <c:order val="4"/>
          <c:tx>
            <c:strRef>
              <c:f>'Графики 1.2.1.-1.2.4.'!$B$10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1.2.1.-1.2.4.'!$C$10</c:f>
              <c:numCache>
                <c:formatCode>0</c:formatCode>
                <c:ptCount val="1"/>
                <c:pt idx="0">
                  <c:v>14.69295538823984</c:v>
                </c:pt>
              </c:numCache>
            </c:numRef>
          </c:xVal>
          <c:yVal>
            <c:numRef>
              <c:f>'Графики 1.2.1.-1.2.4.'!$D$10</c:f>
              <c:numCache>
                <c:formatCode>0</c:formatCode>
                <c:ptCount val="1"/>
                <c:pt idx="0">
                  <c:v>113.31514427836133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EE2-4A71-8FD1-254A0F6BAD1A}"/>
            </c:ext>
          </c:extLst>
        </c:ser>
        <c:ser>
          <c:idx val="0"/>
          <c:order val="5"/>
          <c:tx>
            <c:strRef>
              <c:f>'Графики 1.2.1.-1.2.4.'!$B$5</c:f>
              <c:strCache>
                <c:ptCount val="1"/>
                <c:pt idx="0">
                  <c:v>Польша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1312174935188332E-2"/>
                  <c:y val="-6.4834289781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EE2-4A71-8FD1-254A0F6BAD1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1.2.1.-1.2.4.'!$C$5</c:f>
              <c:numCache>
                <c:formatCode>0</c:formatCode>
                <c:ptCount val="1"/>
                <c:pt idx="0">
                  <c:v>30.619109828770235</c:v>
                </c:pt>
              </c:numCache>
            </c:numRef>
          </c:xVal>
          <c:yVal>
            <c:numRef>
              <c:f>'Графики 1.2.1.-1.2.4.'!$D$5</c:f>
              <c:numCache>
                <c:formatCode>0</c:formatCode>
                <c:ptCount val="1"/>
                <c:pt idx="0">
                  <c:v>100.24973304566529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EE2-4A71-8FD1-254A0F6BAD1A}"/>
            </c:ext>
          </c:extLst>
        </c:ser>
        <c:ser>
          <c:idx val="6"/>
          <c:order val="6"/>
          <c:tx>
            <c:strRef>
              <c:f>'Графики 1.2.1.-1.2.4.'!$B$11</c:f>
              <c:strCache>
                <c:ptCount val="1"/>
                <c:pt idx="0">
                  <c:v>Литва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1.2.1.-1.2.4.'!$C$11</c:f>
              <c:numCache>
                <c:formatCode>0</c:formatCode>
                <c:ptCount val="1"/>
                <c:pt idx="0">
                  <c:v>37.277222960930203</c:v>
                </c:pt>
              </c:numCache>
            </c:numRef>
          </c:xVal>
          <c:yVal>
            <c:numRef>
              <c:f>'Графики 1.2.1.-1.2.4.'!$D$11</c:f>
              <c:numCache>
                <c:formatCode>0</c:formatCode>
                <c:ptCount val="1"/>
                <c:pt idx="0">
                  <c:v>88.496657104099398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7EE2-4A71-8FD1-254A0F6BAD1A}"/>
            </c:ext>
          </c:extLst>
        </c:ser>
        <c:ser>
          <c:idx val="7"/>
          <c:order val="7"/>
          <c:tx>
            <c:strRef>
              <c:f>'Графики 1.2.1.-1.2.4.'!$B$12</c:f>
              <c:strCache>
                <c:ptCount val="1"/>
                <c:pt idx="0">
                  <c:v>Латвия</c:v>
                </c:pt>
              </c:strCache>
            </c:strRef>
          </c:tx>
          <c:spPr>
            <a:ln w="28575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966845401993248E-3"/>
                  <c:y val="-4.89519106721829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EE2-4A71-8FD1-254A0F6BAD1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1.2.1.-1.2.4.'!$C$12</c:f>
              <c:numCache>
                <c:formatCode>0</c:formatCode>
                <c:ptCount val="1"/>
                <c:pt idx="0">
                  <c:v>35.910189890105961</c:v>
                </c:pt>
              </c:numCache>
            </c:numRef>
          </c:xVal>
          <c:yVal>
            <c:numRef>
              <c:f>'Графики 1.2.1.-1.2.4.'!$D$12</c:f>
              <c:numCache>
                <c:formatCode>0</c:formatCode>
                <c:ptCount val="1"/>
                <c:pt idx="0">
                  <c:v>163.12345420921443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7EE2-4A71-8FD1-254A0F6BAD1A}"/>
            </c:ext>
          </c:extLst>
        </c:ser>
        <c:ser>
          <c:idx val="8"/>
          <c:order val="8"/>
          <c:tx>
            <c:strRef>
              <c:f>'Графики 1.2.1.-1.2.4.'!$B$13</c:f>
              <c:strCache>
                <c:ptCount val="1"/>
                <c:pt idx="0">
                  <c:v>Эстония</c:v>
                </c:pt>
              </c:strCache>
            </c:strRef>
          </c:tx>
          <c:spPr>
            <a:ln w="28575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1.2.1.-1.2.4.'!$C$13</c:f>
              <c:numCache>
                <c:formatCode>0</c:formatCode>
                <c:ptCount val="1"/>
                <c:pt idx="0">
                  <c:v>36.660845267202234</c:v>
                </c:pt>
              </c:numCache>
            </c:numRef>
          </c:xVal>
          <c:yVal>
            <c:numRef>
              <c:f>'Графики 1.2.1.-1.2.4.'!$D$13</c:f>
              <c:numCache>
                <c:formatCode>0</c:formatCode>
                <c:ptCount val="1"/>
                <c:pt idx="0">
                  <c:v>122.32794828300784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7EE2-4A71-8FD1-254A0F6BAD1A}"/>
            </c:ext>
          </c:extLst>
        </c:ser>
        <c:ser>
          <c:idx val="9"/>
          <c:order val="9"/>
          <c:tx>
            <c:strRef>
              <c:f>'Графики 1.2.1.-1.2.4.'!$B$14</c:f>
              <c:strCache>
                <c:ptCount val="1"/>
                <c:pt idx="0">
                  <c:v>Казахстан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1.2.1.-1.2.4.'!$C$14</c:f>
              <c:numCache>
                <c:formatCode>0</c:formatCode>
                <c:ptCount val="1"/>
                <c:pt idx="0">
                  <c:v>10.678947917566376</c:v>
                </c:pt>
              </c:numCache>
            </c:numRef>
          </c:xVal>
          <c:yVal>
            <c:numRef>
              <c:f>'Графики 1.2.1.-1.2.4.'!$D$14</c:f>
              <c:numCache>
                <c:formatCode>0</c:formatCode>
                <c:ptCount val="1"/>
                <c:pt idx="0">
                  <c:v>86.875776224951693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7EE2-4A71-8FD1-254A0F6BA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6498223"/>
        <c:axId val="1"/>
      </c:scatterChart>
      <c:valAx>
        <c:axId val="10264982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Доля краткосрочного долга во внешнем долге</a:t>
                </a:r>
              </a:p>
            </c:rich>
          </c:tx>
          <c:layout>
            <c:manualLayout>
              <c:xMode val="edge"/>
              <c:yMode val="edge"/>
              <c:x val="0.18711656441717792"/>
              <c:y val="0.8940677966101694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ВВД к ВВП</a:t>
                </a:r>
              </a:p>
            </c:rich>
          </c:tx>
          <c:layout>
            <c:manualLayout>
              <c:xMode val="edge"/>
              <c:yMode val="edge"/>
              <c:x val="1.5337423312883436E-2"/>
              <c:y val="0.360169491525423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498223"/>
        <c:crossesAt val="0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384650517804265"/>
          <c:y val="0.21093790233211962"/>
          <c:w val="0.72615493713181656"/>
          <c:h val="0.73047014326122905"/>
        </c:manualLayout>
      </c:layout>
      <c:scatterChart>
        <c:scatterStyle val="lineMarker"/>
        <c:varyColors val="0"/>
        <c:ser>
          <c:idx val="1"/>
          <c:order val="0"/>
          <c:tx>
            <c:strRef>
              <c:f>'Графики 1.2.1.-1.2.4.'!$B$6</c:f>
              <c:strCache>
                <c:ptCount val="1"/>
                <c:pt idx="0">
                  <c:v>Чехия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3422630034307148E-3"/>
                  <c:y val="-9.3459982235147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8C7-4C5E-8D38-DF5393C1AB5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1.2.1.-1.2.4.'!$C$6</c:f>
              <c:numCache>
                <c:formatCode>0</c:formatCode>
                <c:ptCount val="1"/>
                <c:pt idx="0">
                  <c:v>36.142432989094097</c:v>
                </c:pt>
              </c:numCache>
            </c:numRef>
          </c:xVal>
          <c:yVal>
            <c:numRef>
              <c:f>'Графики 1.2.1.-1.2.4.'!$F$6</c:f>
              <c:numCache>
                <c:formatCode>0</c:formatCode>
                <c:ptCount val="1"/>
                <c:pt idx="0">
                  <c:v>108.90146370475424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8C7-4C5E-8D38-DF5393C1AB55}"/>
            </c:ext>
          </c:extLst>
        </c:ser>
        <c:ser>
          <c:idx val="2"/>
          <c:order val="1"/>
          <c:tx>
            <c:strRef>
              <c:f>'Графики 1.2.1.-1.2.4.'!$B$7</c:f>
              <c:strCache>
                <c:ptCount val="1"/>
                <c:pt idx="0">
                  <c:v>Болгария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1.2.1.-1.2.4.'!$C$7</c:f>
              <c:numCache>
                <c:formatCode>0</c:formatCode>
                <c:ptCount val="1"/>
                <c:pt idx="0">
                  <c:v>37.401064078800886</c:v>
                </c:pt>
              </c:numCache>
            </c:numRef>
          </c:xVal>
          <c:yVal>
            <c:numRef>
              <c:f>'Графики 1.2.1.-1.2.4.'!$F$7</c:f>
              <c:numCache>
                <c:formatCode>0</c:formatCode>
                <c:ptCount val="1"/>
                <c:pt idx="0">
                  <c:v>92.598298169476607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8C7-4C5E-8D38-DF5393C1AB55}"/>
            </c:ext>
          </c:extLst>
        </c:ser>
        <c:ser>
          <c:idx val="3"/>
          <c:order val="2"/>
          <c:tx>
            <c:strRef>
              <c:f>'Графики 1.2.1.-1.2.4.'!$B$8</c:f>
              <c:strCache>
                <c:ptCount val="1"/>
                <c:pt idx="0">
                  <c:v>Россия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solidFill>
                <a:srgbClr val="00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1.2.1.-1.2.4.'!$C$8</c:f>
              <c:numCache>
                <c:formatCode>0</c:formatCode>
                <c:ptCount val="1"/>
                <c:pt idx="0">
                  <c:v>19.559855814835895</c:v>
                </c:pt>
              </c:numCache>
            </c:numRef>
          </c:xVal>
          <c:yVal>
            <c:numRef>
              <c:f>'Графики 1.2.1.-1.2.4.'!$F$8</c:f>
              <c:numCache>
                <c:formatCode>0</c:formatCode>
                <c:ptCount val="1"/>
                <c:pt idx="0">
                  <c:v>551.85838991270612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8C7-4C5E-8D38-DF5393C1AB55}"/>
            </c:ext>
          </c:extLst>
        </c:ser>
        <c:ser>
          <c:idx val="4"/>
          <c:order val="3"/>
          <c:tx>
            <c:strRef>
              <c:f>'Графики 1.2.1.-1.2.4.'!$B$9</c:f>
              <c:strCache>
                <c:ptCount val="1"/>
                <c:pt idx="0">
                  <c:v>Украина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5926894986767159E-2"/>
                  <c:y val="-6.11777256313945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8C7-4C5E-8D38-DF5393C1AB5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1.2.1.-1.2.4.'!$C$9</c:f>
              <c:numCache>
                <c:formatCode>0</c:formatCode>
                <c:ptCount val="1"/>
                <c:pt idx="0">
                  <c:v>28.165537366832567</c:v>
                </c:pt>
              </c:numCache>
            </c:numRef>
          </c:xVal>
          <c:yVal>
            <c:numRef>
              <c:f>'Графики 1.2.1.-1.2.4.'!$F$9</c:f>
              <c:numCache>
                <c:formatCode>0</c:formatCode>
                <c:ptCount val="1"/>
                <c:pt idx="0">
                  <c:v>125.7920022708725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8C7-4C5E-8D38-DF5393C1AB55}"/>
            </c:ext>
          </c:extLst>
        </c:ser>
        <c:ser>
          <c:idx val="5"/>
          <c:order val="4"/>
          <c:tx>
            <c:strRef>
              <c:f>'Графики 1.2.1.-1.2.4.'!$B$10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1.2.1.-1.2.4.'!$C$10</c:f>
              <c:numCache>
                <c:formatCode>0</c:formatCode>
                <c:ptCount val="1"/>
                <c:pt idx="0">
                  <c:v>14.69295538823984</c:v>
                </c:pt>
              </c:numCache>
            </c:numRef>
          </c:xVal>
          <c:yVal>
            <c:numRef>
              <c:f>'Графики 1.2.1.-1.2.4.'!$F$10</c:f>
              <c:numCache>
                <c:formatCode>0</c:formatCode>
                <c:ptCount val="1"/>
                <c:pt idx="0">
                  <c:v>99.651054457796135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8C7-4C5E-8D38-DF5393C1AB55}"/>
            </c:ext>
          </c:extLst>
        </c:ser>
        <c:ser>
          <c:idx val="0"/>
          <c:order val="5"/>
          <c:tx>
            <c:strRef>
              <c:f>'Графики 1.2.1.-1.2.4.'!$B$5</c:f>
              <c:strCache>
                <c:ptCount val="1"/>
                <c:pt idx="0">
                  <c:v>Польша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9699511791392457E-2"/>
                  <c:y val="5.789339051725590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8C7-4C5E-8D38-DF5393C1AB5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1.2.1.-1.2.4.'!$C$5</c:f>
              <c:numCache>
                <c:formatCode>0</c:formatCode>
                <c:ptCount val="1"/>
                <c:pt idx="0">
                  <c:v>30.619109828770235</c:v>
                </c:pt>
              </c:numCache>
            </c:numRef>
          </c:xVal>
          <c:yVal>
            <c:numRef>
              <c:f>'Графики 1.2.1.-1.2.4.'!$F$5</c:f>
              <c:numCache>
                <c:formatCode>0</c:formatCode>
                <c:ptCount val="1"/>
                <c:pt idx="0">
                  <c:v>94.167151511003127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8C7-4C5E-8D38-DF5393C1AB55}"/>
            </c:ext>
          </c:extLst>
        </c:ser>
        <c:ser>
          <c:idx val="6"/>
          <c:order val="6"/>
          <c:tx>
            <c:strRef>
              <c:f>'Графики 1.2.1.-1.2.4.'!$B$11</c:f>
              <c:strCache>
                <c:ptCount val="1"/>
                <c:pt idx="0">
                  <c:v>Литва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1.2.1.-1.2.4.'!$C$11</c:f>
              <c:numCache>
                <c:formatCode>0</c:formatCode>
                <c:ptCount val="1"/>
                <c:pt idx="0">
                  <c:v>37.277222960930203</c:v>
                </c:pt>
              </c:numCache>
            </c:numRef>
          </c:xVal>
          <c:yVal>
            <c:numRef>
              <c:f>'Графики 1.2.1.-1.2.4.'!$F$11</c:f>
              <c:numCache>
                <c:formatCode>0</c:formatCode>
                <c:ptCount val="1"/>
                <c:pt idx="0">
                  <c:v>49.370919782216369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8C7-4C5E-8D38-DF5393C1AB55}"/>
            </c:ext>
          </c:extLst>
        </c:ser>
        <c:ser>
          <c:idx val="7"/>
          <c:order val="7"/>
          <c:tx>
            <c:strRef>
              <c:f>'Графики 1.2.1.-1.2.4.'!$B$12</c:f>
              <c:strCache>
                <c:ptCount val="1"/>
                <c:pt idx="0">
                  <c:v>Латвия</c:v>
                </c:pt>
              </c:strCache>
            </c:strRef>
          </c:tx>
          <c:spPr>
            <a:ln w="28575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2344230458307061E-3"/>
                  <c:y val="7.728046885992817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8C7-4C5E-8D38-DF5393C1AB5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1.2.1.-1.2.4.'!$C$12</c:f>
              <c:numCache>
                <c:formatCode>0</c:formatCode>
                <c:ptCount val="1"/>
                <c:pt idx="0">
                  <c:v>35.910189890105961</c:v>
                </c:pt>
              </c:numCache>
            </c:numRef>
          </c:xVal>
          <c:yVal>
            <c:numRef>
              <c:f>'Графики 1.2.1.-1.2.4.'!$F$12</c:f>
              <c:numCache>
                <c:formatCode>0</c:formatCode>
                <c:ptCount val="1"/>
                <c:pt idx="0">
                  <c:v>34.796833970106903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8C7-4C5E-8D38-DF5393C1AB55}"/>
            </c:ext>
          </c:extLst>
        </c:ser>
        <c:ser>
          <c:idx val="8"/>
          <c:order val="8"/>
          <c:tx>
            <c:strRef>
              <c:f>'Графики 1.2.1.-1.2.4.'!$B$13</c:f>
              <c:strCache>
                <c:ptCount val="1"/>
                <c:pt idx="0">
                  <c:v>Эстония</c:v>
                </c:pt>
              </c:strCache>
            </c:strRef>
          </c:tx>
          <c:spPr>
            <a:ln w="28575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5116640748250408E-2"/>
                  <c:y val="4.12988831608913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8C7-4C5E-8D38-DF5393C1AB5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1.2.1.-1.2.4.'!$C$13</c:f>
              <c:numCache>
                <c:formatCode>0</c:formatCode>
                <c:ptCount val="1"/>
                <c:pt idx="0">
                  <c:v>36.660845267202234</c:v>
                </c:pt>
              </c:numCache>
            </c:numRef>
          </c:xVal>
          <c:yVal>
            <c:numRef>
              <c:f>'Графики 1.2.1.-1.2.4.'!$F$13</c:f>
              <c:numCache>
                <c:formatCode>0</c:formatCode>
                <c:ptCount val="1"/>
                <c:pt idx="0">
                  <c:v>39.911775914634148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D8C7-4C5E-8D38-DF5393C1AB55}"/>
            </c:ext>
          </c:extLst>
        </c:ser>
        <c:ser>
          <c:idx val="9"/>
          <c:order val="9"/>
          <c:tx>
            <c:strRef>
              <c:f>'Графики 1.2.1.-1.2.4.'!$B$14</c:f>
              <c:strCache>
                <c:ptCount val="1"/>
                <c:pt idx="0">
                  <c:v>Казахстан</c:v>
                </c:pt>
              </c:strCache>
            </c:strRef>
          </c:tx>
          <c:spPr>
            <a:ln w="12700">
              <a:solidFill>
                <a:srgbClr val="CC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1.2.1.-1.2.4.'!$C$14</c:f>
              <c:numCache>
                <c:formatCode>0</c:formatCode>
                <c:ptCount val="1"/>
                <c:pt idx="0">
                  <c:v>10.678947917566376</c:v>
                </c:pt>
              </c:numCache>
            </c:numRef>
          </c:xVal>
          <c:yVal>
            <c:numRef>
              <c:f>'Графики 1.2.1.-1.2.4.'!$F$14</c:f>
              <c:numCache>
                <c:formatCode>0</c:formatCode>
                <c:ptCount val="1"/>
                <c:pt idx="0">
                  <c:v>177.58113654412853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D8C7-4C5E-8D38-DF5393C1A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6500719"/>
        <c:axId val="1"/>
      </c:scatterChart>
      <c:valAx>
        <c:axId val="1026500719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800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Покрытие  золотовалютными резервами кратосрочного долга</a:t>
                </a:r>
              </a:p>
            </c:rich>
          </c:tx>
          <c:layout>
            <c:manualLayout>
              <c:xMode val="edge"/>
              <c:yMode val="edge"/>
              <c:x val="7.3846153846153853E-2"/>
              <c:y val="0.132812910104986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26500719"/>
        <c:crossesAt val="0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878980891719744E-2"/>
          <c:y val="0.10511756569847856"/>
          <c:w val="0.73566878980891715"/>
          <c:h val="0.71369439204809071"/>
        </c:manualLayout>
      </c:layout>
      <c:scatterChart>
        <c:scatterStyle val="lineMarker"/>
        <c:varyColors val="0"/>
        <c:ser>
          <c:idx val="1"/>
          <c:order val="0"/>
          <c:tx>
            <c:strRef>
              <c:f>'Графики 1.2.1.-1.2.4.'!$B$6</c:f>
              <c:strCache>
                <c:ptCount val="1"/>
                <c:pt idx="0">
                  <c:v>Чехия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9284317167360457E-2"/>
                  <c:y val="1.92303125273179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13F-4C3B-B4E3-65C1671C55E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1.2.1.-1.2.4.'!$E$6</c:f>
              <c:numCache>
                <c:formatCode>0</c:formatCode>
                <c:ptCount val="1"/>
                <c:pt idx="0">
                  <c:v>-2.9139474381226305</c:v>
                </c:pt>
              </c:numCache>
            </c:numRef>
          </c:xVal>
          <c:yVal>
            <c:numRef>
              <c:f>'Графики 1.2.1.-1.2.4.'!$D$6</c:f>
              <c:numCache>
                <c:formatCode>0</c:formatCode>
                <c:ptCount val="1"/>
                <c:pt idx="0">
                  <c:v>79.216776519720028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13F-4C3B-B4E3-65C1671C55E9}"/>
            </c:ext>
          </c:extLst>
        </c:ser>
        <c:ser>
          <c:idx val="2"/>
          <c:order val="1"/>
          <c:tx>
            <c:strRef>
              <c:f>'Графики 1.2.1.-1.2.4.'!$B$7</c:f>
              <c:strCache>
                <c:ptCount val="1"/>
                <c:pt idx="0">
                  <c:v>Болгария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1.2.1.-1.2.4.'!$E$7</c:f>
              <c:numCache>
                <c:formatCode>0</c:formatCode>
                <c:ptCount val="1"/>
                <c:pt idx="0">
                  <c:v>-22.876422577133358</c:v>
                </c:pt>
              </c:numCache>
            </c:numRef>
          </c:xVal>
          <c:yVal>
            <c:numRef>
              <c:f>'Графики 1.2.1.-1.2.4.'!$D$7</c:f>
              <c:numCache>
                <c:formatCode>0</c:formatCode>
                <c:ptCount val="1"/>
                <c:pt idx="0">
                  <c:v>217.57346592097426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13F-4C3B-B4E3-65C1671C55E9}"/>
            </c:ext>
          </c:extLst>
        </c:ser>
        <c:ser>
          <c:idx val="3"/>
          <c:order val="2"/>
          <c:tx>
            <c:strRef>
              <c:f>'Графики 1.2.1.-1.2.4.'!$B$8</c:f>
              <c:strCache>
                <c:ptCount val="1"/>
                <c:pt idx="0">
                  <c:v>Россия</c:v>
                </c:pt>
              </c:strCache>
            </c:strRef>
          </c:tx>
          <c:spPr>
            <a:ln w="3175">
              <a:solidFill>
                <a:srgbClr val="FF00FF"/>
              </a:solidFill>
              <a:prstDash val="solid"/>
            </a:ln>
          </c:spPr>
          <c:marker>
            <c:symbol val="plus"/>
            <c:size val="5"/>
            <c:spPr>
              <a:solidFill>
                <a:srgbClr val="00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1.2.1.-1.2.4.'!$E$8</c:f>
              <c:numCache>
                <c:formatCode>0</c:formatCode>
                <c:ptCount val="1"/>
                <c:pt idx="0">
                  <c:v>6.4458984326167199</c:v>
                </c:pt>
              </c:numCache>
            </c:numRef>
          </c:xVal>
          <c:yVal>
            <c:numRef>
              <c:f>'Графики 1.2.1.-1.2.4.'!$D$8</c:f>
              <c:numCache>
                <c:formatCode>0</c:formatCode>
                <c:ptCount val="1"/>
                <c:pt idx="0">
                  <c:v>64.552154995605022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13F-4C3B-B4E3-65C1671C55E9}"/>
            </c:ext>
          </c:extLst>
        </c:ser>
        <c:ser>
          <c:idx val="4"/>
          <c:order val="3"/>
          <c:tx>
            <c:strRef>
              <c:f>'Графики 1.2.1.-1.2.4.'!$B$9</c:f>
              <c:strCache>
                <c:ptCount val="1"/>
                <c:pt idx="0">
                  <c:v>Украина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7886888342778797E-2"/>
                  <c:y val="-7.12400186691254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13F-4C3B-B4E3-65C1671C55E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1.2.1.-1.2.4.'!$E$9</c:f>
              <c:numCache>
                <c:formatCode>0</c:formatCode>
                <c:ptCount val="1"/>
                <c:pt idx="0">
                  <c:v>-6.5535615246426788</c:v>
                </c:pt>
              </c:numCache>
            </c:numRef>
          </c:xVal>
          <c:yVal>
            <c:numRef>
              <c:f>'Графики 1.2.1.-1.2.4.'!$D$9</c:f>
              <c:numCache>
                <c:formatCode>0</c:formatCode>
                <c:ptCount val="1"/>
                <c:pt idx="0">
                  <c:v>115.8399011703511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13F-4C3B-B4E3-65C1671C55E9}"/>
            </c:ext>
          </c:extLst>
        </c:ser>
        <c:ser>
          <c:idx val="5"/>
          <c:order val="4"/>
          <c:tx>
            <c:strRef>
              <c:f>'Графики 1.2.1.-1.2.4.'!$B$10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972583044953803E-2"/>
                  <c:y val="-4.52524322188212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13F-4C3B-B4E3-65C1671C55E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1.2.1.-1.2.4.'!$E$10</c:f>
              <c:numCache>
                <c:formatCode>0</c:formatCode>
                <c:ptCount val="1"/>
                <c:pt idx="0">
                  <c:v>-3.3440523639316133</c:v>
                </c:pt>
              </c:numCache>
            </c:numRef>
          </c:xVal>
          <c:yVal>
            <c:numRef>
              <c:f>'Графики 1.2.1.-1.2.4.'!$D$10</c:f>
              <c:numCache>
                <c:formatCode>0</c:formatCode>
                <c:ptCount val="1"/>
                <c:pt idx="0">
                  <c:v>113.31514427836133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13F-4C3B-B4E3-65C1671C55E9}"/>
            </c:ext>
          </c:extLst>
        </c:ser>
        <c:ser>
          <c:idx val="0"/>
          <c:order val="5"/>
          <c:tx>
            <c:strRef>
              <c:f>'Графики 1.2.1.-1.2.4.'!$B$5</c:f>
              <c:strCache>
                <c:ptCount val="1"/>
                <c:pt idx="0">
                  <c:v>Польша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6.9853051808014335E-3"/>
                  <c:y val="-2.86090713851149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13F-4C3B-B4E3-65C1671C55E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1.2.1.-1.2.4.'!$E$5</c:f>
              <c:numCache>
                <c:formatCode>0</c:formatCode>
                <c:ptCount val="1"/>
                <c:pt idx="0">
                  <c:v>-3.2513860462610902</c:v>
                </c:pt>
              </c:numCache>
            </c:numRef>
          </c:xVal>
          <c:yVal>
            <c:numRef>
              <c:f>'Графики 1.2.1.-1.2.4.'!$D$5</c:f>
              <c:numCache>
                <c:formatCode>0</c:formatCode>
                <c:ptCount val="1"/>
                <c:pt idx="0">
                  <c:v>100.24973304566529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13F-4C3B-B4E3-65C1671C55E9}"/>
            </c:ext>
          </c:extLst>
        </c:ser>
        <c:ser>
          <c:idx val="6"/>
          <c:order val="6"/>
          <c:tx>
            <c:strRef>
              <c:f>'Графики 1.2.1.-1.2.4.'!$B$11</c:f>
              <c:strCache>
                <c:ptCount val="1"/>
                <c:pt idx="0">
                  <c:v>Литва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1.2.1.-1.2.4.'!$E$11</c:f>
              <c:numCache>
                <c:formatCode>0</c:formatCode>
                <c:ptCount val="1"/>
                <c:pt idx="0">
                  <c:v>-15.480917706259698</c:v>
                </c:pt>
              </c:numCache>
            </c:numRef>
          </c:xVal>
          <c:yVal>
            <c:numRef>
              <c:f>'Графики 1.2.1.-1.2.4.'!$D$11</c:f>
              <c:numCache>
                <c:formatCode>0</c:formatCode>
                <c:ptCount val="1"/>
                <c:pt idx="0">
                  <c:v>88.496657104099398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113F-4C3B-B4E3-65C1671C55E9}"/>
            </c:ext>
          </c:extLst>
        </c:ser>
        <c:ser>
          <c:idx val="7"/>
          <c:order val="7"/>
          <c:tx>
            <c:strRef>
              <c:f>'Графики 1.2.1.-1.2.4.'!$B$12</c:f>
              <c:strCache>
                <c:ptCount val="1"/>
                <c:pt idx="0">
                  <c:v>Латвия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1.2.1.-1.2.4.'!$E$12</c:f>
              <c:numCache>
                <c:formatCode>0</c:formatCode>
                <c:ptCount val="1"/>
                <c:pt idx="0">
                  <c:v>-22.254412907721584</c:v>
                </c:pt>
              </c:numCache>
            </c:numRef>
          </c:xVal>
          <c:yVal>
            <c:numRef>
              <c:f>'Графики 1.2.1.-1.2.4.'!$D$12</c:f>
              <c:numCache>
                <c:formatCode>0</c:formatCode>
                <c:ptCount val="1"/>
                <c:pt idx="0">
                  <c:v>163.12345420921443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113F-4C3B-B4E3-65C1671C55E9}"/>
            </c:ext>
          </c:extLst>
        </c:ser>
        <c:ser>
          <c:idx val="8"/>
          <c:order val="8"/>
          <c:tx>
            <c:strRef>
              <c:f>'Графики 1.2.1.-1.2.4.'!$B$13</c:f>
              <c:strCache>
                <c:ptCount val="1"/>
                <c:pt idx="0">
                  <c:v>Эстония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CCCC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1.2.1.-1.2.4.'!$E$13</c:f>
              <c:numCache>
                <c:formatCode>0</c:formatCode>
                <c:ptCount val="1"/>
                <c:pt idx="0">
                  <c:v>-13.967946061193883</c:v>
                </c:pt>
              </c:numCache>
            </c:numRef>
          </c:xVal>
          <c:yVal>
            <c:numRef>
              <c:f>'Графики 1.2.1.-1.2.4.'!$D$13</c:f>
              <c:numCache>
                <c:formatCode>0</c:formatCode>
                <c:ptCount val="1"/>
                <c:pt idx="0">
                  <c:v>122.32794828300784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113F-4C3B-B4E3-65C1671C55E9}"/>
            </c:ext>
          </c:extLst>
        </c:ser>
        <c:ser>
          <c:idx val="9"/>
          <c:order val="9"/>
          <c:tx>
            <c:strRef>
              <c:f>'Графики 1.2.1.-1.2.4.'!$B$14</c:f>
              <c:strCache>
                <c:ptCount val="1"/>
                <c:pt idx="0">
                  <c:v>Казахстан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1.2.1.-1.2.4.'!$E$14</c:f>
              <c:numCache>
                <c:formatCode>0.0</c:formatCode>
                <c:ptCount val="1"/>
                <c:pt idx="0">
                  <c:v>1.4960380994345599</c:v>
                </c:pt>
              </c:numCache>
            </c:numRef>
          </c:xVal>
          <c:yVal>
            <c:numRef>
              <c:f>'Графики 1.2.1.-1.2.4.'!$D$14</c:f>
              <c:numCache>
                <c:formatCode>0</c:formatCode>
                <c:ptCount val="1"/>
                <c:pt idx="0">
                  <c:v>86.875776224951693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113F-4C3B-B4E3-65C1671C5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0789983"/>
        <c:axId val="1"/>
      </c:scatterChart>
      <c:valAx>
        <c:axId val="10907899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Текущий счет к ВВП</a:t>
                </a:r>
              </a:p>
            </c:rich>
          </c:tx>
          <c:layout>
            <c:manualLayout>
              <c:xMode val="edge"/>
              <c:yMode val="edge"/>
              <c:x val="0.28025477707006369"/>
              <c:y val="0.9087154354668320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ВВД к ВВП</a:t>
                </a:r>
              </a:p>
            </c:rich>
          </c:tx>
          <c:layout>
            <c:manualLayout>
              <c:xMode val="edge"/>
              <c:yMode val="edge"/>
              <c:x val="0.91719745222929938"/>
              <c:y val="0.323652323542544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0789983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387172988868743E-2"/>
          <c:y val="0.1487603305785124"/>
          <c:w val="0.72903340636562242"/>
          <c:h val="0.74380165289256195"/>
        </c:manualLayout>
      </c:layout>
      <c:scatterChart>
        <c:scatterStyle val="lineMarker"/>
        <c:varyColors val="0"/>
        <c:ser>
          <c:idx val="1"/>
          <c:order val="0"/>
          <c:tx>
            <c:strRef>
              <c:f>'Графики 1.2.1.-1.2.4.'!$B$7</c:f>
              <c:strCache>
                <c:ptCount val="1"/>
                <c:pt idx="0">
                  <c:v>Болгария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1.2.1.-1.2.4.'!$E$7</c:f>
              <c:numCache>
                <c:formatCode>0</c:formatCode>
                <c:ptCount val="1"/>
                <c:pt idx="0">
                  <c:v>-22.876422577133358</c:v>
                </c:pt>
              </c:numCache>
            </c:numRef>
          </c:xVal>
          <c:yVal>
            <c:numRef>
              <c:f>'Графики 1.2.1.-1.2.4.'!$F$7</c:f>
              <c:numCache>
                <c:formatCode>0</c:formatCode>
                <c:ptCount val="1"/>
                <c:pt idx="0">
                  <c:v>92.598298169476607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EC-4DDF-9F2C-1302B9F94CA7}"/>
            </c:ext>
          </c:extLst>
        </c:ser>
        <c:ser>
          <c:idx val="2"/>
          <c:order val="1"/>
          <c:tx>
            <c:strRef>
              <c:f>'Графики 1.2.1.-1.2.4.'!$B$8</c:f>
              <c:strCache>
                <c:ptCount val="1"/>
                <c:pt idx="0">
                  <c:v>Россия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solidFill>
                <a:srgbClr val="00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3342788738139091"/>
                  <c:y val="6.07058415218758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6EC-4DDF-9F2C-1302B9F94CA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1.2.1.-1.2.4.'!$E$8</c:f>
              <c:numCache>
                <c:formatCode>0</c:formatCode>
                <c:ptCount val="1"/>
                <c:pt idx="0">
                  <c:v>6.4458984326167199</c:v>
                </c:pt>
              </c:numCache>
            </c:numRef>
          </c:xVal>
          <c:yVal>
            <c:numRef>
              <c:f>'Графики 1.2.1.-1.2.4.'!$F$8</c:f>
              <c:numCache>
                <c:formatCode>0</c:formatCode>
                <c:ptCount val="1"/>
                <c:pt idx="0">
                  <c:v>551.85838991270612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6EC-4DDF-9F2C-1302B9F94CA7}"/>
            </c:ext>
          </c:extLst>
        </c:ser>
        <c:ser>
          <c:idx val="3"/>
          <c:order val="2"/>
          <c:tx>
            <c:strRef>
              <c:f>'Графики 1.2.1.-1.2.4.'!$B$9</c:f>
              <c:strCache>
                <c:ptCount val="1"/>
                <c:pt idx="0">
                  <c:v>Украина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7147416688001208E-2"/>
                  <c:y val="-7.07811110388061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6EC-4DDF-9F2C-1302B9F94CA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1.2.1.-1.2.4.'!$E$9</c:f>
              <c:numCache>
                <c:formatCode>0</c:formatCode>
                <c:ptCount val="1"/>
                <c:pt idx="0">
                  <c:v>-6.5535615246426788</c:v>
                </c:pt>
              </c:numCache>
            </c:numRef>
          </c:xVal>
          <c:yVal>
            <c:numRef>
              <c:f>'Графики 1.2.1.-1.2.4.'!$F$9</c:f>
              <c:numCache>
                <c:formatCode>0</c:formatCode>
                <c:ptCount val="1"/>
                <c:pt idx="0">
                  <c:v>125.7920022708725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6EC-4DDF-9F2C-1302B9F94CA7}"/>
            </c:ext>
          </c:extLst>
        </c:ser>
        <c:ser>
          <c:idx val="4"/>
          <c:order val="3"/>
          <c:tx>
            <c:strRef>
              <c:f>'Графики 1.2.1.-1.2.4.'!$B$10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593106444586186E-4"/>
                  <c:y val="3.31762868484414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6EC-4DDF-9F2C-1302B9F94CA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1.2.1.-1.2.4.'!$E$10</c:f>
              <c:numCache>
                <c:formatCode>0</c:formatCode>
                <c:ptCount val="1"/>
                <c:pt idx="0">
                  <c:v>-3.3440523639316133</c:v>
                </c:pt>
              </c:numCache>
            </c:numRef>
          </c:xVal>
          <c:yVal>
            <c:numRef>
              <c:f>'Графики 1.2.1.-1.2.4.'!$F$10</c:f>
              <c:numCache>
                <c:formatCode>0</c:formatCode>
                <c:ptCount val="1"/>
                <c:pt idx="0">
                  <c:v>99.651054457796135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6EC-4DDF-9F2C-1302B9F94CA7}"/>
            </c:ext>
          </c:extLst>
        </c:ser>
        <c:ser>
          <c:idx val="5"/>
          <c:order val="4"/>
          <c:tx>
            <c:strRef>
              <c:f>'Графики 1.2.1.-1.2.4.'!$B$5</c:f>
              <c:strCache>
                <c:ptCount val="1"/>
                <c:pt idx="0">
                  <c:v>Польша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4751490819358556E-2"/>
                  <c:y val="-6.86631526431097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6EC-4DDF-9F2C-1302B9F94CA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1.2.1.-1.2.4.'!$E$5</c:f>
              <c:numCache>
                <c:formatCode>0</c:formatCode>
                <c:ptCount val="1"/>
                <c:pt idx="0">
                  <c:v>-3.2513860462610902</c:v>
                </c:pt>
              </c:numCache>
            </c:numRef>
          </c:xVal>
          <c:yVal>
            <c:numRef>
              <c:f>'Графики 1.2.1.-1.2.4.'!$F$5</c:f>
              <c:numCache>
                <c:formatCode>0</c:formatCode>
                <c:ptCount val="1"/>
                <c:pt idx="0">
                  <c:v>94.167151511003127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6EC-4DDF-9F2C-1302B9F94CA7}"/>
            </c:ext>
          </c:extLst>
        </c:ser>
        <c:ser>
          <c:idx val="0"/>
          <c:order val="5"/>
          <c:tx>
            <c:strRef>
              <c:f>'Графики 1.2.1.-1.2.4.'!$B$6</c:f>
              <c:strCache>
                <c:ptCount val="1"/>
                <c:pt idx="0">
                  <c:v>Чехия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1.2.1.-1.2.4.'!$E$6</c:f>
              <c:numCache>
                <c:formatCode>0</c:formatCode>
                <c:ptCount val="1"/>
                <c:pt idx="0">
                  <c:v>-2.9139474381226305</c:v>
                </c:pt>
              </c:numCache>
            </c:numRef>
          </c:xVal>
          <c:yVal>
            <c:numRef>
              <c:f>'Графики 1.2.1.-1.2.4.'!$F$6</c:f>
              <c:numCache>
                <c:formatCode>0</c:formatCode>
                <c:ptCount val="1"/>
                <c:pt idx="0">
                  <c:v>108.90146370475424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6EC-4DDF-9F2C-1302B9F94CA7}"/>
            </c:ext>
          </c:extLst>
        </c:ser>
        <c:ser>
          <c:idx val="6"/>
          <c:order val="6"/>
          <c:tx>
            <c:strRef>
              <c:f>'Графики 1.2.1.-1.2.4.'!$B$11</c:f>
              <c:strCache>
                <c:ptCount val="1"/>
                <c:pt idx="0">
                  <c:v>Литва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5.0076979203473843E-2"/>
                  <c:y val="-3.74191449209344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6EC-4DDF-9F2C-1302B9F94CA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1.2.1.-1.2.4.'!$E$11</c:f>
              <c:numCache>
                <c:formatCode>0</c:formatCode>
                <c:ptCount val="1"/>
                <c:pt idx="0">
                  <c:v>-15.480917706259698</c:v>
                </c:pt>
              </c:numCache>
            </c:numRef>
          </c:xVal>
          <c:yVal>
            <c:numRef>
              <c:f>'Графики 1.2.1.-1.2.4.'!$F$11</c:f>
              <c:numCache>
                <c:formatCode>0</c:formatCode>
                <c:ptCount val="1"/>
                <c:pt idx="0">
                  <c:v>49.370919782216369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6EC-4DDF-9F2C-1302B9F94CA7}"/>
            </c:ext>
          </c:extLst>
        </c:ser>
        <c:ser>
          <c:idx val="7"/>
          <c:order val="7"/>
          <c:tx>
            <c:strRef>
              <c:f>'Графики 1.2.1.-1.2.4.'!$B$12</c:f>
              <c:strCache>
                <c:ptCount val="1"/>
                <c:pt idx="0">
                  <c:v>Латвия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840617216877605E-2"/>
                  <c:y val="5.19520183943948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E6EC-4DDF-9F2C-1302B9F94CA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1.2.1.-1.2.4.'!$E$12</c:f>
              <c:numCache>
                <c:formatCode>0</c:formatCode>
                <c:ptCount val="1"/>
                <c:pt idx="0">
                  <c:v>-22.254412907721584</c:v>
                </c:pt>
              </c:numCache>
            </c:numRef>
          </c:xVal>
          <c:yVal>
            <c:numRef>
              <c:f>'Графики 1.2.1.-1.2.4.'!$F$12</c:f>
              <c:numCache>
                <c:formatCode>0</c:formatCode>
                <c:ptCount val="1"/>
                <c:pt idx="0">
                  <c:v>34.796833970106903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6EC-4DDF-9F2C-1302B9F94CA7}"/>
            </c:ext>
          </c:extLst>
        </c:ser>
        <c:ser>
          <c:idx val="8"/>
          <c:order val="8"/>
          <c:tx>
            <c:strRef>
              <c:f>'Графики 1.2.1.-1.2.4.'!$B$13</c:f>
              <c:strCache>
                <c:ptCount val="1"/>
                <c:pt idx="0">
                  <c:v>Эстония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CCCCFF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336789333855684E-2"/>
                  <c:y val="5.00284158695039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E6EC-4DDF-9F2C-1302B9F94CA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'Графики 1.2.1.-1.2.4.'!$E$13</c:f>
              <c:numCache>
                <c:formatCode>0</c:formatCode>
                <c:ptCount val="1"/>
                <c:pt idx="0">
                  <c:v>-13.967946061193883</c:v>
                </c:pt>
              </c:numCache>
            </c:numRef>
          </c:xVal>
          <c:yVal>
            <c:numRef>
              <c:f>'Графики 1.2.1.-1.2.4.'!$F$13</c:f>
              <c:numCache>
                <c:formatCode>0</c:formatCode>
                <c:ptCount val="1"/>
                <c:pt idx="0">
                  <c:v>39.911775914634148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E6EC-4DDF-9F2C-1302B9F94CA7}"/>
            </c:ext>
          </c:extLst>
        </c:ser>
        <c:ser>
          <c:idx val="9"/>
          <c:order val="9"/>
          <c:tx>
            <c:strRef>
              <c:f>'Графики 1.2.1.-1.2.4.'!$B$14</c:f>
              <c:strCache>
                <c:ptCount val="1"/>
                <c:pt idx="0">
                  <c:v>Казахстан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'Графики 1.2.1.-1.2.4.'!$E$14</c:f>
              <c:numCache>
                <c:formatCode>0.0</c:formatCode>
                <c:ptCount val="1"/>
                <c:pt idx="0">
                  <c:v>1.4960380994345599</c:v>
                </c:pt>
              </c:numCache>
            </c:numRef>
          </c:xVal>
          <c:yVal>
            <c:numRef>
              <c:f>'Графики 1.2.1.-1.2.4.'!$F$14</c:f>
              <c:numCache>
                <c:formatCode>0</c:formatCode>
                <c:ptCount val="1"/>
                <c:pt idx="0">
                  <c:v>177.58113654412853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E6EC-4DDF-9F2C-1302B9F94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0796639"/>
        <c:axId val="1"/>
      </c:scatterChart>
      <c:valAx>
        <c:axId val="10907966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Текущий счет к ВВП</a:t>
                </a:r>
              </a:p>
            </c:rich>
          </c:tx>
          <c:layout>
            <c:manualLayout>
              <c:xMode val="edge"/>
              <c:yMode val="edge"/>
              <c:x val="0.26129066124798916"/>
              <c:y val="3.30578512396694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600"/>
        <c:crossBetween val="midCat"/>
      </c:valAx>
      <c:valAx>
        <c:axId val="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
Покрытие  золотовалютными резервами кратосрочного долга</a:t>
                </a:r>
              </a:p>
            </c:rich>
          </c:tx>
          <c:layout>
            <c:manualLayout>
              <c:xMode val="edge"/>
              <c:yMode val="edge"/>
              <c:x val="0.82903361273389209"/>
              <c:y val="0.1611570247933884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0796639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62571525937531"/>
          <c:y val="3.4055727554179564E-2"/>
          <c:w val="0.75521217454108958"/>
          <c:h val="0.72136222910216719"/>
        </c:manualLayout>
      </c:layout>
      <c:lineChart>
        <c:grouping val="standard"/>
        <c:varyColors val="0"/>
        <c:ser>
          <c:idx val="3"/>
          <c:order val="3"/>
          <c:tx>
            <c:strRef>
              <c:f>'График 1.1.2'!#REF!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'График 1.1.2'!#REF!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1.1.2'!#REF!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38-42E7-BCB4-8097F2CC2F87}"/>
            </c:ext>
          </c:extLst>
        </c:ser>
        <c:ser>
          <c:idx val="4"/>
          <c:order val="4"/>
          <c:tx>
            <c:strRef>
              <c:f>'График 1.1.2'!#REF!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'График 1.1.2'!#REF!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1.1.2'!#REF!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38-42E7-BCB4-8097F2CC2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7419407"/>
        <c:axId val="1"/>
      </c:lineChart>
      <c:lineChart>
        <c:grouping val="standard"/>
        <c:varyColors val="0"/>
        <c:ser>
          <c:idx val="0"/>
          <c:order val="0"/>
          <c:tx>
            <c:strRef>
              <c:f>'График 1.1.2'!#REF!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1.1.2'!#REF!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1.1.2'!#REF!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38-42E7-BCB4-8097F2CC2F87}"/>
            </c:ext>
          </c:extLst>
        </c:ser>
        <c:ser>
          <c:idx val="1"/>
          <c:order val="1"/>
          <c:tx>
            <c:strRef>
              <c:f>'График 1.1.2'!#REF!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'График 1.1.2'!#REF!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38-42E7-BCB4-8097F2CC2F87}"/>
            </c:ext>
          </c:extLst>
        </c:ser>
        <c:ser>
          <c:idx val="2"/>
          <c:order val="2"/>
          <c:tx>
            <c:strRef>
              <c:f>'График 1.1.2'!#REF!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val>
            <c:numRef>
              <c:f>'График 1.1.2'!#REF!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38-42E7-BCB4-8097F2CC2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974194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9741940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218509074377913E-2"/>
          <c:y val="6.0085836909871244E-2"/>
          <c:w val="0.915710525380383"/>
          <c:h val="0.6051502145922746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1.2.5'!$C$4</c:f>
              <c:strCache>
                <c:ptCount val="1"/>
                <c:pt idx="0">
                  <c:v>EMBI+ спрэд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'График 1.2.5'!$B$5:$B$443</c:f>
              <c:strCache>
                <c:ptCount val="439"/>
                <c:pt idx="0">
                  <c:v>02.01.2007</c:v>
                </c:pt>
                <c:pt idx="1">
                  <c:v>03.01.2007</c:v>
                </c:pt>
                <c:pt idx="2">
                  <c:v>04.01.2007</c:v>
                </c:pt>
                <c:pt idx="3">
                  <c:v>05.01.2007</c:v>
                </c:pt>
                <c:pt idx="4">
                  <c:v>08.01.2007</c:v>
                </c:pt>
                <c:pt idx="5">
                  <c:v>09.01.2007</c:v>
                </c:pt>
                <c:pt idx="6">
                  <c:v>10.01.2007</c:v>
                </c:pt>
                <c:pt idx="7">
                  <c:v>11.01.2007</c:v>
                </c:pt>
                <c:pt idx="8">
                  <c:v>12.01.2007</c:v>
                </c:pt>
                <c:pt idx="9">
                  <c:v>16.01.2007</c:v>
                </c:pt>
                <c:pt idx="10">
                  <c:v>17.01.2007</c:v>
                </c:pt>
                <c:pt idx="11">
                  <c:v>18.01.2007</c:v>
                </c:pt>
                <c:pt idx="12">
                  <c:v>19.01.2007</c:v>
                </c:pt>
                <c:pt idx="13">
                  <c:v>22.01.2007</c:v>
                </c:pt>
                <c:pt idx="14">
                  <c:v>23.01.2007</c:v>
                </c:pt>
                <c:pt idx="15">
                  <c:v>24.01.2007</c:v>
                </c:pt>
                <c:pt idx="16">
                  <c:v>25.01.2007</c:v>
                </c:pt>
                <c:pt idx="17">
                  <c:v>26.01.2007</c:v>
                </c:pt>
                <c:pt idx="18">
                  <c:v>29.01.2007</c:v>
                </c:pt>
                <c:pt idx="19">
                  <c:v>30.01.2007</c:v>
                </c:pt>
                <c:pt idx="20">
                  <c:v>31.01.2007</c:v>
                </c:pt>
                <c:pt idx="21">
                  <c:v>01.02.2007</c:v>
                </c:pt>
                <c:pt idx="22">
                  <c:v>02.02.2007</c:v>
                </c:pt>
                <c:pt idx="23">
                  <c:v>05.02.2007</c:v>
                </c:pt>
                <c:pt idx="24">
                  <c:v>06.02.2007</c:v>
                </c:pt>
                <c:pt idx="25">
                  <c:v>07.02.2007</c:v>
                </c:pt>
                <c:pt idx="26">
                  <c:v>08.02.2007</c:v>
                </c:pt>
                <c:pt idx="27">
                  <c:v>09.02.2007</c:v>
                </c:pt>
                <c:pt idx="28">
                  <c:v>12.02.2007</c:v>
                </c:pt>
                <c:pt idx="29">
                  <c:v>13.02.2007</c:v>
                </c:pt>
                <c:pt idx="30">
                  <c:v>14.02.2007</c:v>
                </c:pt>
                <c:pt idx="31">
                  <c:v>15.02.2007</c:v>
                </c:pt>
                <c:pt idx="32">
                  <c:v>16.02.2007</c:v>
                </c:pt>
                <c:pt idx="33">
                  <c:v>20.02.2007</c:v>
                </c:pt>
                <c:pt idx="34">
                  <c:v>21.02.2007</c:v>
                </c:pt>
                <c:pt idx="35">
                  <c:v>22.02.2007</c:v>
                </c:pt>
                <c:pt idx="36">
                  <c:v>23.02.2007</c:v>
                </c:pt>
                <c:pt idx="37">
                  <c:v>26.02.2007</c:v>
                </c:pt>
                <c:pt idx="38">
                  <c:v>27.02.2007</c:v>
                </c:pt>
                <c:pt idx="39">
                  <c:v>28.02.2007</c:v>
                </c:pt>
                <c:pt idx="40">
                  <c:v>01.03.2007</c:v>
                </c:pt>
                <c:pt idx="41">
                  <c:v>02.03.2007</c:v>
                </c:pt>
                <c:pt idx="42">
                  <c:v>05.03.2007</c:v>
                </c:pt>
                <c:pt idx="43">
                  <c:v>06.03.2007</c:v>
                </c:pt>
                <c:pt idx="44">
                  <c:v>07.03.2007</c:v>
                </c:pt>
                <c:pt idx="45">
                  <c:v>08.03.2007</c:v>
                </c:pt>
                <c:pt idx="46">
                  <c:v>09.03.2007</c:v>
                </c:pt>
                <c:pt idx="47">
                  <c:v>12.03.2007</c:v>
                </c:pt>
                <c:pt idx="48">
                  <c:v>13.03.2007</c:v>
                </c:pt>
                <c:pt idx="49">
                  <c:v>14.03.2007</c:v>
                </c:pt>
                <c:pt idx="50">
                  <c:v>15.03.2007</c:v>
                </c:pt>
                <c:pt idx="51">
                  <c:v>16.03.2007</c:v>
                </c:pt>
                <c:pt idx="52">
                  <c:v>19.03.2007</c:v>
                </c:pt>
                <c:pt idx="53">
                  <c:v>20.03.2007</c:v>
                </c:pt>
                <c:pt idx="54">
                  <c:v>21.03.2007</c:v>
                </c:pt>
                <c:pt idx="55">
                  <c:v>22.03.2007</c:v>
                </c:pt>
                <c:pt idx="56">
                  <c:v>23.03.2007</c:v>
                </c:pt>
                <c:pt idx="57">
                  <c:v>26.03.2007</c:v>
                </c:pt>
                <c:pt idx="58">
                  <c:v>27.03.2007</c:v>
                </c:pt>
                <c:pt idx="59">
                  <c:v>28.03.2007</c:v>
                </c:pt>
                <c:pt idx="60">
                  <c:v>29.03.2007</c:v>
                </c:pt>
                <c:pt idx="61">
                  <c:v>30.03.2007</c:v>
                </c:pt>
                <c:pt idx="62">
                  <c:v>02.04.2007</c:v>
                </c:pt>
                <c:pt idx="63">
                  <c:v>03.04.2007</c:v>
                </c:pt>
                <c:pt idx="64">
                  <c:v>04.04.2007</c:v>
                </c:pt>
                <c:pt idx="65">
                  <c:v>05.04.2007</c:v>
                </c:pt>
                <c:pt idx="66">
                  <c:v>09.04.2007</c:v>
                </c:pt>
                <c:pt idx="67">
                  <c:v>10.04.2007</c:v>
                </c:pt>
                <c:pt idx="68">
                  <c:v>11.04.2007</c:v>
                </c:pt>
                <c:pt idx="69">
                  <c:v>12.04.2007</c:v>
                </c:pt>
                <c:pt idx="70">
                  <c:v>13.04.2007</c:v>
                </c:pt>
                <c:pt idx="71">
                  <c:v>16.04.2007</c:v>
                </c:pt>
                <c:pt idx="72">
                  <c:v>17.04.2007</c:v>
                </c:pt>
                <c:pt idx="73">
                  <c:v>18.04.2007</c:v>
                </c:pt>
                <c:pt idx="74">
                  <c:v>19.04.2007</c:v>
                </c:pt>
                <c:pt idx="75">
                  <c:v>20.04.2007</c:v>
                </c:pt>
                <c:pt idx="76">
                  <c:v>23.04.2007</c:v>
                </c:pt>
                <c:pt idx="77">
                  <c:v>24.04.2007</c:v>
                </c:pt>
                <c:pt idx="78">
                  <c:v>25.04.2007</c:v>
                </c:pt>
                <c:pt idx="79">
                  <c:v>26.04.2007</c:v>
                </c:pt>
                <c:pt idx="80">
                  <c:v>27.04.2007</c:v>
                </c:pt>
                <c:pt idx="81">
                  <c:v>30.04.2007</c:v>
                </c:pt>
                <c:pt idx="82">
                  <c:v>01.05.2007</c:v>
                </c:pt>
                <c:pt idx="83">
                  <c:v>02.05.2007</c:v>
                </c:pt>
                <c:pt idx="84">
                  <c:v>03.05.2007</c:v>
                </c:pt>
                <c:pt idx="85">
                  <c:v>04.05.2007</c:v>
                </c:pt>
                <c:pt idx="86">
                  <c:v>07.05.2007</c:v>
                </c:pt>
                <c:pt idx="87">
                  <c:v>08.05.2007</c:v>
                </c:pt>
                <c:pt idx="88">
                  <c:v>09.05.2007</c:v>
                </c:pt>
                <c:pt idx="89">
                  <c:v>10.05.2007</c:v>
                </c:pt>
                <c:pt idx="90">
                  <c:v>11.05.2007</c:v>
                </c:pt>
                <c:pt idx="91">
                  <c:v>14.05.2007</c:v>
                </c:pt>
                <c:pt idx="92">
                  <c:v>15.05.2007</c:v>
                </c:pt>
                <c:pt idx="93">
                  <c:v>16.05.2007</c:v>
                </c:pt>
                <c:pt idx="94">
                  <c:v>17.05.2007</c:v>
                </c:pt>
                <c:pt idx="95">
                  <c:v>18.05.2007</c:v>
                </c:pt>
                <c:pt idx="96">
                  <c:v>21.05.2007</c:v>
                </c:pt>
                <c:pt idx="97">
                  <c:v>22.05.2007</c:v>
                </c:pt>
                <c:pt idx="98">
                  <c:v>23.05.2007</c:v>
                </c:pt>
                <c:pt idx="99">
                  <c:v>24.05.2007</c:v>
                </c:pt>
                <c:pt idx="100">
                  <c:v>25.05.2007</c:v>
                </c:pt>
                <c:pt idx="101">
                  <c:v>29.05.2007</c:v>
                </c:pt>
                <c:pt idx="102">
                  <c:v>30.05.2007</c:v>
                </c:pt>
                <c:pt idx="103">
                  <c:v>31.05.2007</c:v>
                </c:pt>
                <c:pt idx="104">
                  <c:v>01.06.2007</c:v>
                </c:pt>
                <c:pt idx="105">
                  <c:v>04.06.2007</c:v>
                </c:pt>
                <c:pt idx="106">
                  <c:v>05.06.2007</c:v>
                </c:pt>
                <c:pt idx="107">
                  <c:v>06.06.2007</c:v>
                </c:pt>
                <c:pt idx="108">
                  <c:v>07.06.2007</c:v>
                </c:pt>
                <c:pt idx="109">
                  <c:v>08.06.2007</c:v>
                </c:pt>
                <c:pt idx="110">
                  <c:v>11.06.2007</c:v>
                </c:pt>
                <c:pt idx="111">
                  <c:v>12.06.2007</c:v>
                </c:pt>
                <c:pt idx="112">
                  <c:v>13.06.2007</c:v>
                </c:pt>
                <c:pt idx="113">
                  <c:v>14.06.2007</c:v>
                </c:pt>
                <c:pt idx="114">
                  <c:v>15.06.2007</c:v>
                </c:pt>
                <c:pt idx="115">
                  <c:v>18.06.2007</c:v>
                </c:pt>
                <c:pt idx="116">
                  <c:v>19.06.2007</c:v>
                </c:pt>
                <c:pt idx="117">
                  <c:v>20.06.2007</c:v>
                </c:pt>
                <c:pt idx="118">
                  <c:v>21.06.2007</c:v>
                </c:pt>
                <c:pt idx="119">
                  <c:v>22.06.2007</c:v>
                </c:pt>
                <c:pt idx="120">
                  <c:v>25.06.2007</c:v>
                </c:pt>
                <c:pt idx="121">
                  <c:v>26.06.2007</c:v>
                </c:pt>
                <c:pt idx="122">
                  <c:v>27.06.2007</c:v>
                </c:pt>
                <c:pt idx="123">
                  <c:v>28.06.2007</c:v>
                </c:pt>
                <c:pt idx="124">
                  <c:v>29.06.2007</c:v>
                </c:pt>
                <c:pt idx="125">
                  <c:v>02.07.2007</c:v>
                </c:pt>
                <c:pt idx="126">
                  <c:v>03.07.2007</c:v>
                </c:pt>
                <c:pt idx="127">
                  <c:v>05.07.2007</c:v>
                </c:pt>
                <c:pt idx="128">
                  <c:v>06.07.2007</c:v>
                </c:pt>
                <c:pt idx="129">
                  <c:v>09.07.2007</c:v>
                </c:pt>
                <c:pt idx="130">
                  <c:v>10.07.2007</c:v>
                </c:pt>
                <c:pt idx="131">
                  <c:v>11.07.2007</c:v>
                </c:pt>
                <c:pt idx="132">
                  <c:v>12.07.2007</c:v>
                </c:pt>
                <c:pt idx="133">
                  <c:v>13.07.2007</c:v>
                </c:pt>
                <c:pt idx="134">
                  <c:v>16.07.2007</c:v>
                </c:pt>
                <c:pt idx="135">
                  <c:v>17.07.2007</c:v>
                </c:pt>
                <c:pt idx="136">
                  <c:v>18.07.2007</c:v>
                </c:pt>
                <c:pt idx="137">
                  <c:v>19.07.2007</c:v>
                </c:pt>
                <c:pt idx="138">
                  <c:v>20.07.2007</c:v>
                </c:pt>
                <c:pt idx="139">
                  <c:v>23.07.2007</c:v>
                </c:pt>
                <c:pt idx="140">
                  <c:v>24.07.2007</c:v>
                </c:pt>
                <c:pt idx="141">
                  <c:v>25.07.2007</c:v>
                </c:pt>
                <c:pt idx="142">
                  <c:v>26.07.2007</c:v>
                </c:pt>
                <c:pt idx="143">
                  <c:v>27.07.2007</c:v>
                </c:pt>
                <c:pt idx="144">
                  <c:v>30.07.2007</c:v>
                </c:pt>
                <c:pt idx="145">
                  <c:v>31.07.2007</c:v>
                </c:pt>
                <c:pt idx="146">
                  <c:v>01.08.2007</c:v>
                </c:pt>
                <c:pt idx="147">
                  <c:v>02.08.2007</c:v>
                </c:pt>
                <c:pt idx="148">
                  <c:v>03.08.2007</c:v>
                </c:pt>
                <c:pt idx="149">
                  <c:v>06.08.2007</c:v>
                </c:pt>
                <c:pt idx="150">
                  <c:v>07.08.2007</c:v>
                </c:pt>
                <c:pt idx="151">
                  <c:v>08.08.2007</c:v>
                </c:pt>
                <c:pt idx="152">
                  <c:v>09.08.2007</c:v>
                </c:pt>
                <c:pt idx="153">
                  <c:v>10.08.2007</c:v>
                </c:pt>
                <c:pt idx="154">
                  <c:v>13.08.2007</c:v>
                </c:pt>
                <c:pt idx="155">
                  <c:v>14.08.2007</c:v>
                </c:pt>
                <c:pt idx="156">
                  <c:v>15.08.2007</c:v>
                </c:pt>
                <c:pt idx="157">
                  <c:v>16.08.2007</c:v>
                </c:pt>
                <c:pt idx="158">
                  <c:v>17.08.2007</c:v>
                </c:pt>
                <c:pt idx="159">
                  <c:v>20.08.2007</c:v>
                </c:pt>
                <c:pt idx="160">
                  <c:v>21.08.2007</c:v>
                </c:pt>
                <c:pt idx="161">
                  <c:v>22.08.2007</c:v>
                </c:pt>
                <c:pt idx="162">
                  <c:v>23.08.2007</c:v>
                </c:pt>
                <c:pt idx="163">
                  <c:v>24.08.2007</c:v>
                </c:pt>
                <c:pt idx="164">
                  <c:v>27.08.2007</c:v>
                </c:pt>
                <c:pt idx="165">
                  <c:v>28.08.2007</c:v>
                </c:pt>
                <c:pt idx="166">
                  <c:v>29.08.2007</c:v>
                </c:pt>
                <c:pt idx="167">
                  <c:v>30.08.2007</c:v>
                </c:pt>
                <c:pt idx="168">
                  <c:v>31.08.2007</c:v>
                </c:pt>
                <c:pt idx="169">
                  <c:v>04.09.2007</c:v>
                </c:pt>
                <c:pt idx="170">
                  <c:v>05.09.2007</c:v>
                </c:pt>
                <c:pt idx="171">
                  <c:v>06.09.2007</c:v>
                </c:pt>
                <c:pt idx="172">
                  <c:v>07.09.2007</c:v>
                </c:pt>
                <c:pt idx="173">
                  <c:v>10.09.2007</c:v>
                </c:pt>
                <c:pt idx="174">
                  <c:v>11.09.2007</c:v>
                </c:pt>
                <c:pt idx="175">
                  <c:v>12.09.2007</c:v>
                </c:pt>
                <c:pt idx="176">
                  <c:v>13.09.2007</c:v>
                </c:pt>
                <c:pt idx="177">
                  <c:v>14.09.2007</c:v>
                </c:pt>
                <c:pt idx="178">
                  <c:v>17.09.2007</c:v>
                </c:pt>
                <c:pt idx="179">
                  <c:v>18.09.2007</c:v>
                </c:pt>
                <c:pt idx="180">
                  <c:v>19.09.2007</c:v>
                </c:pt>
                <c:pt idx="181">
                  <c:v>20.09.2007</c:v>
                </c:pt>
                <c:pt idx="182">
                  <c:v>21.09.2007</c:v>
                </c:pt>
                <c:pt idx="183">
                  <c:v>24.09.2007</c:v>
                </c:pt>
                <c:pt idx="184">
                  <c:v>25.09.2007</c:v>
                </c:pt>
                <c:pt idx="185">
                  <c:v>26.09.2007</c:v>
                </c:pt>
                <c:pt idx="186">
                  <c:v>27.09.2007</c:v>
                </c:pt>
                <c:pt idx="187">
                  <c:v>28.09.2007</c:v>
                </c:pt>
                <c:pt idx="188">
                  <c:v>01.10.2007</c:v>
                </c:pt>
                <c:pt idx="189">
                  <c:v>02.10.2007</c:v>
                </c:pt>
                <c:pt idx="190">
                  <c:v>03.10.2007</c:v>
                </c:pt>
                <c:pt idx="191">
                  <c:v>04.10.2007</c:v>
                </c:pt>
                <c:pt idx="192">
                  <c:v>05.10.2007</c:v>
                </c:pt>
                <c:pt idx="193">
                  <c:v>09.10.2007</c:v>
                </c:pt>
                <c:pt idx="194">
                  <c:v>10.10.2007</c:v>
                </c:pt>
                <c:pt idx="195">
                  <c:v>11.10.2007</c:v>
                </c:pt>
                <c:pt idx="196">
                  <c:v>12.10.2007</c:v>
                </c:pt>
                <c:pt idx="197">
                  <c:v>15.10.2007</c:v>
                </c:pt>
                <c:pt idx="198">
                  <c:v>16.10.2007</c:v>
                </c:pt>
                <c:pt idx="199">
                  <c:v>17.10.2007</c:v>
                </c:pt>
                <c:pt idx="200">
                  <c:v>18.10.2007</c:v>
                </c:pt>
                <c:pt idx="201">
                  <c:v>19.10.2007</c:v>
                </c:pt>
                <c:pt idx="202">
                  <c:v>22.10.2007</c:v>
                </c:pt>
                <c:pt idx="203">
                  <c:v>23.10.2007</c:v>
                </c:pt>
                <c:pt idx="204">
                  <c:v>24.10.2007</c:v>
                </c:pt>
                <c:pt idx="205">
                  <c:v>25.10.2007</c:v>
                </c:pt>
                <c:pt idx="206">
                  <c:v>26.10.2007</c:v>
                </c:pt>
                <c:pt idx="207">
                  <c:v>29.10.2007</c:v>
                </c:pt>
                <c:pt idx="208">
                  <c:v>30.10.2007</c:v>
                </c:pt>
                <c:pt idx="209">
                  <c:v>31.10.2007</c:v>
                </c:pt>
                <c:pt idx="210">
                  <c:v>01.11.2007</c:v>
                </c:pt>
                <c:pt idx="211">
                  <c:v>02.11.2007</c:v>
                </c:pt>
                <c:pt idx="212">
                  <c:v>05.11.2007</c:v>
                </c:pt>
                <c:pt idx="213">
                  <c:v>06.11.2007</c:v>
                </c:pt>
                <c:pt idx="214">
                  <c:v>07.11.2007</c:v>
                </c:pt>
                <c:pt idx="215">
                  <c:v>08.11.2007</c:v>
                </c:pt>
                <c:pt idx="216">
                  <c:v>09.11.2007</c:v>
                </c:pt>
                <c:pt idx="217">
                  <c:v>13.11.2007</c:v>
                </c:pt>
                <c:pt idx="218">
                  <c:v>14.11.2007</c:v>
                </c:pt>
                <c:pt idx="219">
                  <c:v>15.11.2007</c:v>
                </c:pt>
                <c:pt idx="220">
                  <c:v>16.11.2007</c:v>
                </c:pt>
                <c:pt idx="221">
                  <c:v>19.11.2007</c:v>
                </c:pt>
                <c:pt idx="222">
                  <c:v>20.11.2007</c:v>
                </c:pt>
                <c:pt idx="223">
                  <c:v>21.11.2007</c:v>
                </c:pt>
                <c:pt idx="224">
                  <c:v>23.11.2007</c:v>
                </c:pt>
                <c:pt idx="225">
                  <c:v>26.11.2007</c:v>
                </c:pt>
                <c:pt idx="226">
                  <c:v>27.11.2007</c:v>
                </c:pt>
                <c:pt idx="227">
                  <c:v>28.11.2007</c:v>
                </c:pt>
                <c:pt idx="228">
                  <c:v>29.11.2007</c:v>
                </c:pt>
                <c:pt idx="229">
                  <c:v>30.11.2007</c:v>
                </c:pt>
                <c:pt idx="230">
                  <c:v>03.12.2007</c:v>
                </c:pt>
                <c:pt idx="231">
                  <c:v>04.12.2007</c:v>
                </c:pt>
                <c:pt idx="232">
                  <c:v>05.12.2007</c:v>
                </c:pt>
                <c:pt idx="233">
                  <c:v>06.12.2007</c:v>
                </c:pt>
                <c:pt idx="234">
                  <c:v>07.12.2007</c:v>
                </c:pt>
                <c:pt idx="235">
                  <c:v>10.12.2007</c:v>
                </c:pt>
                <c:pt idx="236">
                  <c:v>11.12.2007</c:v>
                </c:pt>
                <c:pt idx="237">
                  <c:v>12.12.2007</c:v>
                </c:pt>
                <c:pt idx="238">
                  <c:v>13.12.2007</c:v>
                </c:pt>
                <c:pt idx="239">
                  <c:v>14.12.2007</c:v>
                </c:pt>
                <c:pt idx="240">
                  <c:v>17.12.2007</c:v>
                </c:pt>
                <c:pt idx="241">
                  <c:v>18.12.2007</c:v>
                </c:pt>
                <c:pt idx="242">
                  <c:v>19.12.2007</c:v>
                </c:pt>
                <c:pt idx="243">
                  <c:v>20.12.2007</c:v>
                </c:pt>
                <c:pt idx="244">
                  <c:v>21.12.2007</c:v>
                </c:pt>
                <c:pt idx="245">
                  <c:v>24.12.2007</c:v>
                </c:pt>
                <c:pt idx="246">
                  <c:v>26.12.2007</c:v>
                </c:pt>
                <c:pt idx="247">
                  <c:v>27.12.2007</c:v>
                </c:pt>
                <c:pt idx="248">
                  <c:v>28.12.2007</c:v>
                </c:pt>
                <c:pt idx="249">
                  <c:v>31.12.2007</c:v>
                </c:pt>
                <c:pt idx="250">
                  <c:v>02.01.2008</c:v>
                </c:pt>
                <c:pt idx="251">
                  <c:v>03.01.2008</c:v>
                </c:pt>
                <c:pt idx="252">
                  <c:v>04.01.2008</c:v>
                </c:pt>
                <c:pt idx="253">
                  <c:v>07.01.2008</c:v>
                </c:pt>
                <c:pt idx="254">
                  <c:v>08.01.2008</c:v>
                </c:pt>
                <c:pt idx="255">
                  <c:v>09.01.2008</c:v>
                </c:pt>
                <c:pt idx="256">
                  <c:v>10.01.2008</c:v>
                </c:pt>
                <c:pt idx="257">
                  <c:v>11.01.2008</c:v>
                </c:pt>
                <c:pt idx="258">
                  <c:v>14.01.2008</c:v>
                </c:pt>
                <c:pt idx="259">
                  <c:v>15.01.2008</c:v>
                </c:pt>
                <c:pt idx="260">
                  <c:v>16.01.2008</c:v>
                </c:pt>
                <c:pt idx="261">
                  <c:v>17.01.2008</c:v>
                </c:pt>
                <c:pt idx="262">
                  <c:v>18.01.2008</c:v>
                </c:pt>
                <c:pt idx="263">
                  <c:v>22.01.2008</c:v>
                </c:pt>
                <c:pt idx="264">
                  <c:v>23.01.2008</c:v>
                </c:pt>
                <c:pt idx="265">
                  <c:v>24.01.2008</c:v>
                </c:pt>
                <c:pt idx="266">
                  <c:v>25.01.2008</c:v>
                </c:pt>
                <c:pt idx="267">
                  <c:v>28.01.2008</c:v>
                </c:pt>
                <c:pt idx="268">
                  <c:v>29.01.2008</c:v>
                </c:pt>
                <c:pt idx="269">
                  <c:v>30.01.2008</c:v>
                </c:pt>
                <c:pt idx="270">
                  <c:v>31.01.2008</c:v>
                </c:pt>
                <c:pt idx="271">
                  <c:v>01.02.2008</c:v>
                </c:pt>
                <c:pt idx="272">
                  <c:v>04.02.2008</c:v>
                </c:pt>
                <c:pt idx="273">
                  <c:v>05.02.2008</c:v>
                </c:pt>
                <c:pt idx="274">
                  <c:v>06.02.2008</c:v>
                </c:pt>
                <c:pt idx="275">
                  <c:v>07.02.2008</c:v>
                </c:pt>
                <c:pt idx="276">
                  <c:v>08.02.2008</c:v>
                </c:pt>
                <c:pt idx="277">
                  <c:v>11.02.2008</c:v>
                </c:pt>
                <c:pt idx="278">
                  <c:v>12.02.2008</c:v>
                </c:pt>
                <c:pt idx="279">
                  <c:v>13.02.2008</c:v>
                </c:pt>
                <c:pt idx="280">
                  <c:v>14.02.2008</c:v>
                </c:pt>
                <c:pt idx="281">
                  <c:v>15.02.2008</c:v>
                </c:pt>
                <c:pt idx="282">
                  <c:v>19.02.2008</c:v>
                </c:pt>
                <c:pt idx="283">
                  <c:v>20.02.2008</c:v>
                </c:pt>
                <c:pt idx="284">
                  <c:v>21.02.2008</c:v>
                </c:pt>
                <c:pt idx="285">
                  <c:v>22.02.2008</c:v>
                </c:pt>
                <c:pt idx="286">
                  <c:v>25.02.2008</c:v>
                </c:pt>
                <c:pt idx="287">
                  <c:v>26.02.2008</c:v>
                </c:pt>
                <c:pt idx="288">
                  <c:v>27.02.2008</c:v>
                </c:pt>
                <c:pt idx="289">
                  <c:v>28.02.2008</c:v>
                </c:pt>
                <c:pt idx="290">
                  <c:v>29.02.2008</c:v>
                </c:pt>
                <c:pt idx="291">
                  <c:v>03.03.2008</c:v>
                </c:pt>
                <c:pt idx="292">
                  <c:v>04.03.2008</c:v>
                </c:pt>
                <c:pt idx="293">
                  <c:v>05.03.2008</c:v>
                </c:pt>
                <c:pt idx="294">
                  <c:v>06.03.2008</c:v>
                </c:pt>
                <c:pt idx="295">
                  <c:v>07.03.2008</c:v>
                </c:pt>
                <c:pt idx="296">
                  <c:v>10.03.2008</c:v>
                </c:pt>
                <c:pt idx="297">
                  <c:v>11.03.2008</c:v>
                </c:pt>
                <c:pt idx="298">
                  <c:v>12.03.2008</c:v>
                </c:pt>
                <c:pt idx="299">
                  <c:v>13.03.2008</c:v>
                </c:pt>
                <c:pt idx="300">
                  <c:v>14.03.2008</c:v>
                </c:pt>
                <c:pt idx="301">
                  <c:v>17.03.2008</c:v>
                </c:pt>
                <c:pt idx="302">
                  <c:v>18.03.2008</c:v>
                </c:pt>
                <c:pt idx="303">
                  <c:v>19.03.2008</c:v>
                </c:pt>
                <c:pt idx="304">
                  <c:v>20.03.2008</c:v>
                </c:pt>
                <c:pt idx="305">
                  <c:v>24.03.2008</c:v>
                </c:pt>
                <c:pt idx="306">
                  <c:v>25.03.2008</c:v>
                </c:pt>
                <c:pt idx="307">
                  <c:v>26.03.2008</c:v>
                </c:pt>
                <c:pt idx="308">
                  <c:v>27.03.2008</c:v>
                </c:pt>
                <c:pt idx="309">
                  <c:v>28.03.2008</c:v>
                </c:pt>
                <c:pt idx="310">
                  <c:v>31.03.2008</c:v>
                </c:pt>
                <c:pt idx="311">
                  <c:v>01.04.2008</c:v>
                </c:pt>
                <c:pt idx="312">
                  <c:v>02.04.2008</c:v>
                </c:pt>
                <c:pt idx="313">
                  <c:v>03.04.2008</c:v>
                </c:pt>
                <c:pt idx="314">
                  <c:v>04.04.2008</c:v>
                </c:pt>
                <c:pt idx="315">
                  <c:v>07.04.2008</c:v>
                </c:pt>
                <c:pt idx="316">
                  <c:v>08.04.2008</c:v>
                </c:pt>
                <c:pt idx="317">
                  <c:v>09.04.2008</c:v>
                </c:pt>
                <c:pt idx="318">
                  <c:v>10.04.2008</c:v>
                </c:pt>
                <c:pt idx="319">
                  <c:v>11.04.2008</c:v>
                </c:pt>
                <c:pt idx="320">
                  <c:v>14.04.2008</c:v>
                </c:pt>
                <c:pt idx="321">
                  <c:v>15.04.2008</c:v>
                </c:pt>
                <c:pt idx="322">
                  <c:v>16.04.2008</c:v>
                </c:pt>
                <c:pt idx="323">
                  <c:v>17.04.2008</c:v>
                </c:pt>
                <c:pt idx="324">
                  <c:v>18.04.2008</c:v>
                </c:pt>
                <c:pt idx="325">
                  <c:v>21.04.2008</c:v>
                </c:pt>
                <c:pt idx="326">
                  <c:v>22.04.2008</c:v>
                </c:pt>
                <c:pt idx="327">
                  <c:v>23.04.2008</c:v>
                </c:pt>
                <c:pt idx="328">
                  <c:v>24.04.2008</c:v>
                </c:pt>
                <c:pt idx="329">
                  <c:v>25.04.2008</c:v>
                </c:pt>
                <c:pt idx="330">
                  <c:v>28.04.2008</c:v>
                </c:pt>
                <c:pt idx="331">
                  <c:v>29.04.2008</c:v>
                </c:pt>
                <c:pt idx="332">
                  <c:v>30.04.2008</c:v>
                </c:pt>
                <c:pt idx="333">
                  <c:v>01.05.2008</c:v>
                </c:pt>
                <c:pt idx="334">
                  <c:v>02.05.2008</c:v>
                </c:pt>
                <c:pt idx="335">
                  <c:v>05.05.2008</c:v>
                </c:pt>
                <c:pt idx="336">
                  <c:v>06.05.2008</c:v>
                </c:pt>
                <c:pt idx="337">
                  <c:v>07.05.2008</c:v>
                </c:pt>
                <c:pt idx="338">
                  <c:v>08.05.2008</c:v>
                </c:pt>
                <c:pt idx="339">
                  <c:v>09.05.2008</c:v>
                </c:pt>
                <c:pt idx="340">
                  <c:v>12.05.2008</c:v>
                </c:pt>
                <c:pt idx="341">
                  <c:v>13.05.2008</c:v>
                </c:pt>
                <c:pt idx="342">
                  <c:v>14.05.2008</c:v>
                </c:pt>
                <c:pt idx="343">
                  <c:v>15.05.2008</c:v>
                </c:pt>
                <c:pt idx="344">
                  <c:v>16.05.2008</c:v>
                </c:pt>
                <c:pt idx="345">
                  <c:v>19.05.2008</c:v>
                </c:pt>
                <c:pt idx="346">
                  <c:v>20.05.2008</c:v>
                </c:pt>
                <c:pt idx="347">
                  <c:v>21.05.2008</c:v>
                </c:pt>
                <c:pt idx="348">
                  <c:v>22.05.2008</c:v>
                </c:pt>
                <c:pt idx="349">
                  <c:v>23.05.2008</c:v>
                </c:pt>
                <c:pt idx="350">
                  <c:v>27.05.2008</c:v>
                </c:pt>
                <c:pt idx="351">
                  <c:v>28.05.2008</c:v>
                </c:pt>
                <c:pt idx="352">
                  <c:v>29.05.2008</c:v>
                </c:pt>
                <c:pt idx="353">
                  <c:v>30.05.2008</c:v>
                </c:pt>
                <c:pt idx="354">
                  <c:v>02.06.2008</c:v>
                </c:pt>
                <c:pt idx="355">
                  <c:v>03.06.2008</c:v>
                </c:pt>
                <c:pt idx="356">
                  <c:v>04.06.2008</c:v>
                </c:pt>
                <c:pt idx="357">
                  <c:v>05.06.2008</c:v>
                </c:pt>
                <c:pt idx="358">
                  <c:v>06.06.2008</c:v>
                </c:pt>
                <c:pt idx="359">
                  <c:v>09.06.2008</c:v>
                </c:pt>
                <c:pt idx="360">
                  <c:v>10.06.2008</c:v>
                </c:pt>
                <c:pt idx="361">
                  <c:v>11.06.2008</c:v>
                </c:pt>
                <c:pt idx="362">
                  <c:v>12.06.2008</c:v>
                </c:pt>
                <c:pt idx="363">
                  <c:v>13.06.2008</c:v>
                </c:pt>
                <c:pt idx="364">
                  <c:v>16.06.2008</c:v>
                </c:pt>
                <c:pt idx="365">
                  <c:v>17.06.2008</c:v>
                </c:pt>
                <c:pt idx="366">
                  <c:v>18.06.2008</c:v>
                </c:pt>
                <c:pt idx="367">
                  <c:v>19.06.2008</c:v>
                </c:pt>
                <c:pt idx="368">
                  <c:v>20.06.2008</c:v>
                </c:pt>
                <c:pt idx="369">
                  <c:v>23.06.2008</c:v>
                </c:pt>
                <c:pt idx="370">
                  <c:v>24.06.2008</c:v>
                </c:pt>
                <c:pt idx="371">
                  <c:v>25.06.2008</c:v>
                </c:pt>
                <c:pt idx="372">
                  <c:v>26.06.2008</c:v>
                </c:pt>
                <c:pt idx="373">
                  <c:v>27.06.2008</c:v>
                </c:pt>
                <c:pt idx="374">
                  <c:v>30.06.2008</c:v>
                </c:pt>
                <c:pt idx="375">
                  <c:v>01.07.2008</c:v>
                </c:pt>
                <c:pt idx="376">
                  <c:v>02.07.2008</c:v>
                </c:pt>
                <c:pt idx="377">
                  <c:v>03.07.2008</c:v>
                </c:pt>
                <c:pt idx="378">
                  <c:v>07.07.2008</c:v>
                </c:pt>
                <c:pt idx="379">
                  <c:v>08.07.2008</c:v>
                </c:pt>
                <c:pt idx="380">
                  <c:v>09.07.2008</c:v>
                </c:pt>
                <c:pt idx="381">
                  <c:v>10.07.2008</c:v>
                </c:pt>
                <c:pt idx="382">
                  <c:v>11.07.2008</c:v>
                </c:pt>
                <c:pt idx="383">
                  <c:v>14.07.2008</c:v>
                </c:pt>
                <c:pt idx="384">
                  <c:v>15.07.2008</c:v>
                </c:pt>
                <c:pt idx="385">
                  <c:v>16.07.2008</c:v>
                </c:pt>
                <c:pt idx="386">
                  <c:v>17.07.2008</c:v>
                </c:pt>
                <c:pt idx="387">
                  <c:v>18.07.2008</c:v>
                </c:pt>
                <c:pt idx="388">
                  <c:v>21.07.2008</c:v>
                </c:pt>
                <c:pt idx="389">
                  <c:v>22.07.2008</c:v>
                </c:pt>
                <c:pt idx="390">
                  <c:v>23.07.2008</c:v>
                </c:pt>
                <c:pt idx="391">
                  <c:v>24.07.2008</c:v>
                </c:pt>
                <c:pt idx="392">
                  <c:v>25.07.2008</c:v>
                </c:pt>
                <c:pt idx="393">
                  <c:v>28.07.2008</c:v>
                </c:pt>
                <c:pt idx="394">
                  <c:v>29.07.2008</c:v>
                </c:pt>
                <c:pt idx="395">
                  <c:v>30.07.2008</c:v>
                </c:pt>
                <c:pt idx="396">
                  <c:v>31.07.2008</c:v>
                </c:pt>
                <c:pt idx="397">
                  <c:v>01.08.2008</c:v>
                </c:pt>
                <c:pt idx="398">
                  <c:v>04.08.2008</c:v>
                </c:pt>
                <c:pt idx="399">
                  <c:v>05.08.2008</c:v>
                </c:pt>
                <c:pt idx="400">
                  <c:v>06.08.2008</c:v>
                </c:pt>
                <c:pt idx="401">
                  <c:v>07.08.2008</c:v>
                </c:pt>
                <c:pt idx="402">
                  <c:v>08.08.2008</c:v>
                </c:pt>
                <c:pt idx="403">
                  <c:v>11.08.2008</c:v>
                </c:pt>
                <c:pt idx="404">
                  <c:v>12.08.2008</c:v>
                </c:pt>
                <c:pt idx="405">
                  <c:v>13.08.2008</c:v>
                </c:pt>
                <c:pt idx="406">
                  <c:v>14.08.2008</c:v>
                </c:pt>
                <c:pt idx="407">
                  <c:v>15.08.2008</c:v>
                </c:pt>
                <c:pt idx="408">
                  <c:v>18.08.2008</c:v>
                </c:pt>
                <c:pt idx="409">
                  <c:v>19.08.2008</c:v>
                </c:pt>
                <c:pt idx="410">
                  <c:v>20.08.2008</c:v>
                </c:pt>
                <c:pt idx="411">
                  <c:v>21.08.2008</c:v>
                </c:pt>
                <c:pt idx="412">
                  <c:v>22.08.2008</c:v>
                </c:pt>
                <c:pt idx="413">
                  <c:v>25.08.2008</c:v>
                </c:pt>
                <c:pt idx="414">
                  <c:v>26.08.2008</c:v>
                </c:pt>
                <c:pt idx="415">
                  <c:v>27.08.2008</c:v>
                </c:pt>
                <c:pt idx="416">
                  <c:v>28.08.2008</c:v>
                </c:pt>
                <c:pt idx="417">
                  <c:v>29.08.2008</c:v>
                </c:pt>
                <c:pt idx="418">
                  <c:v>02.09.2008</c:v>
                </c:pt>
                <c:pt idx="419">
                  <c:v>03.09.2008</c:v>
                </c:pt>
                <c:pt idx="420">
                  <c:v>04.09.2008</c:v>
                </c:pt>
                <c:pt idx="421">
                  <c:v>05.09.2008</c:v>
                </c:pt>
                <c:pt idx="422">
                  <c:v>08.09.2008</c:v>
                </c:pt>
                <c:pt idx="423">
                  <c:v>09.09.2008</c:v>
                </c:pt>
                <c:pt idx="424">
                  <c:v>10.09.2008</c:v>
                </c:pt>
                <c:pt idx="425">
                  <c:v>11.09.2008</c:v>
                </c:pt>
                <c:pt idx="426">
                  <c:v>12.09.2008</c:v>
                </c:pt>
                <c:pt idx="427">
                  <c:v>15.09.2008</c:v>
                </c:pt>
                <c:pt idx="428">
                  <c:v>16.09.2008</c:v>
                </c:pt>
                <c:pt idx="429">
                  <c:v>17.09.2008</c:v>
                </c:pt>
                <c:pt idx="430">
                  <c:v>18.09.2008</c:v>
                </c:pt>
                <c:pt idx="431">
                  <c:v>19.09.2008</c:v>
                </c:pt>
                <c:pt idx="432">
                  <c:v>22.09.2008</c:v>
                </c:pt>
                <c:pt idx="433">
                  <c:v>23.09.2008</c:v>
                </c:pt>
                <c:pt idx="434">
                  <c:v>24.09.2008</c:v>
                </c:pt>
                <c:pt idx="435">
                  <c:v>25.09.2008</c:v>
                </c:pt>
                <c:pt idx="436">
                  <c:v>26.09.2008</c:v>
                </c:pt>
                <c:pt idx="437">
                  <c:v>29.09.2008</c:v>
                </c:pt>
                <c:pt idx="438">
                  <c:v>30.09.2008</c:v>
                </c:pt>
              </c:strCache>
            </c:strRef>
          </c:cat>
          <c:val>
            <c:numRef>
              <c:f>'График 1.2.5'!$C$5:$C$443</c:f>
              <c:numCache>
                <c:formatCode>General</c:formatCode>
                <c:ptCount val="439"/>
                <c:pt idx="0">
                  <c:v>171</c:v>
                </c:pt>
                <c:pt idx="1">
                  <c:v>169</c:v>
                </c:pt>
                <c:pt idx="2">
                  <c:v>174</c:v>
                </c:pt>
                <c:pt idx="3">
                  <c:v>176</c:v>
                </c:pt>
                <c:pt idx="4">
                  <c:v>177</c:v>
                </c:pt>
                <c:pt idx="5">
                  <c:v>179</c:v>
                </c:pt>
                <c:pt idx="6">
                  <c:v>178</c:v>
                </c:pt>
                <c:pt idx="7">
                  <c:v>174</c:v>
                </c:pt>
                <c:pt idx="8">
                  <c:v>171</c:v>
                </c:pt>
                <c:pt idx="9">
                  <c:v>171</c:v>
                </c:pt>
                <c:pt idx="10">
                  <c:v>165</c:v>
                </c:pt>
                <c:pt idx="11">
                  <c:v>171</c:v>
                </c:pt>
                <c:pt idx="12">
                  <c:v>169</c:v>
                </c:pt>
                <c:pt idx="13">
                  <c:v>171</c:v>
                </c:pt>
                <c:pt idx="14">
                  <c:v>168</c:v>
                </c:pt>
                <c:pt idx="15">
                  <c:v>168</c:v>
                </c:pt>
                <c:pt idx="16">
                  <c:v>166</c:v>
                </c:pt>
                <c:pt idx="17">
                  <c:v>169</c:v>
                </c:pt>
                <c:pt idx="18">
                  <c:v>169</c:v>
                </c:pt>
                <c:pt idx="19">
                  <c:v>169</c:v>
                </c:pt>
                <c:pt idx="20">
                  <c:v>172</c:v>
                </c:pt>
                <c:pt idx="21">
                  <c:v>166</c:v>
                </c:pt>
                <c:pt idx="22">
                  <c:v>165</c:v>
                </c:pt>
                <c:pt idx="23">
                  <c:v>166</c:v>
                </c:pt>
                <c:pt idx="24">
                  <c:v>167</c:v>
                </c:pt>
                <c:pt idx="25">
                  <c:v>170</c:v>
                </c:pt>
                <c:pt idx="26">
                  <c:v>172</c:v>
                </c:pt>
                <c:pt idx="27">
                  <c:v>170</c:v>
                </c:pt>
                <c:pt idx="28">
                  <c:v>168</c:v>
                </c:pt>
                <c:pt idx="29">
                  <c:v>165</c:v>
                </c:pt>
                <c:pt idx="30">
                  <c:v>168</c:v>
                </c:pt>
                <c:pt idx="31">
                  <c:v>168</c:v>
                </c:pt>
                <c:pt idx="32">
                  <c:v>170</c:v>
                </c:pt>
                <c:pt idx="33">
                  <c:v>170</c:v>
                </c:pt>
                <c:pt idx="34">
                  <c:v>168</c:v>
                </c:pt>
                <c:pt idx="35">
                  <c:v>164</c:v>
                </c:pt>
                <c:pt idx="36">
                  <c:v>168</c:v>
                </c:pt>
                <c:pt idx="37">
                  <c:v>172</c:v>
                </c:pt>
                <c:pt idx="38">
                  <c:v>193</c:v>
                </c:pt>
                <c:pt idx="39">
                  <c:v>185</c:v>
                </c:pt>
                <c:pt idx="40">
                  <c:v>186</c:v>
                </c:pt>
                <c:pt idx="41">
                  <c:v>191</c:v>
                </c:pt>
                <c:pt idx="42">
                  <c:v>193</c:v>
                </c:pt>
                <c:pt idx="43">
                  <c:v>189</c:v>
                </c:pt>
                <c:pt idx="44">
                  <c:v>190</c:v>
                </c:pt>
                <c:pt idx="45">
                  <c:v>187</c:v>
                </c:pt>
                <c:pt idx="46">
                  <c:v>179</c:v>
                </c:pt>
                <c:pt idx="47">
                  <c:v>181</c:v>
                </c:pt>
                <c:pt idx="48">
                  <c:v>188</c:v>
                </c:pt>
                <c:pt idx="49">
                  <c:v>185</c:v>
                </c:pt>
                <c:pt idx="50">
                  <c:v>183</c:v>
                </c:pt>
                <c:pt idx="51">
                  <c:v>182</c:v>
                </c:pt>
                <c:pt idx="52">
                  <c:v>178</c:v>
                </c:pt>
                <c:pt idx="53">
                  <c:v>179</c:v>
                </c:pt>
                <c:pt idx="54">
                  <c:v>178</c:v>
                </c:pt>
                <c:pt idx="55">
                  <c:v>171</c:v>
                </c:pt>
                <c:pt idx="56">
                  <c:v>170</c:v>
                </c:pt>
                <c:pt idx="57">
                  <c:v>171</c:v>
                </c:pt>
                <c:pt idx="58">
                  <c:v>170</c:v>
                </c:pt>
                <c:pt idx="59">
                  <c:v>169</c:v>
                </c:pt>
                <c:pt idx="60">
                  <c:v>168</c:v>
                </c:pt>
                <c:pt idx="61">
                  <c:v>166</c:v>
                </c:pt>
                <c:pt idx="62">
                  <c:v>166</c:v>
                </c:pt>
                <c:pt idx="63">
                  <c:v>164</c:v>
                </c:pt>
                <c:pt idx="64">
                  <c:v>164</c:v>
                </c:pt>
                <c:pt idx="65">
                  <c:v>164</c:v>
                </c:pt>
                <c:pt idx="66">
                  <c:v>157</c:v>
                </c:pt>
                <c:pt idx="67">
                  <c:v>159</c:v>
                </c:pt>
                <c:pt idx="68">
                  <c:v>157</c:v>
                </c:pt>
                <c:pt idx="69">
                  <c:v>160</c:v>
                </c:pt>
                <c:pt idx="70">
                  <c:v>160</c:v>
                </c:pt>
                <c:pt idx="71">
                  <c:v>160</c:v>
                </c:pt>
                <c:pt idx="72">
                  <c:v>162</c:v>
                </c:pt>
                <c:pt idx="73">
                  <c:v>162</c:v>
                </c:pt>
                <c:pt idx="74">
                  <c:v>160</c:v>
                </c:pt>
                <c:pt idx="75">
                  <c:v>158</c:v>
                </c:pt>
                <c:pt idx="76">
                  <c:v>159</c:v>
                </c:pt>
                <c:pt idx="77">
                  <c:v>160</c:v>
                </c:pt>
                <c:pt idx="78">
                  <c:v>158</c:v>
                </c:pt>
                <c:pt idx="79">
                  <c:v>157</c:v>
                </c:pt>
                <c:pt idx="80">
                  <c:v>157</c:v>
                </c:pt>
                <c:pt idx="81">
                  <c:v>164</c:v>
                </c:pt>
                <c:pt idx="82">
                  <c:v>162</c:v>
                </c:pt>
                <c:pt idx="83">
                  <c:v>163</c:v>
                </c:pt>
                <c:pt idx="84">
                  <c:v>162</c:v>
                </c:pt>
                <c:pt idx="85">
                  <c:v>167</c:v>
                </c:pt>
                <c:pt idx="86">
                  <c:v>166</c:v>
                </c:pt>
                <c:pt idx="87">
                  <c:v>164</c:v>
                </c:pt>
                <c:pt idx="88">
                  <c:v>161</c:v>
                </c:pt>
                <c:pt idx="89">
                  <c:v>165</c:v>
                </c:pt>
                <c:pt idx="90">
                  <c:v>163</c:v>
                </c:pt>
                <c:pt idx="91">
                  <c:v>163</c:v>
                </c:pt>
                <c:pt idx="92">
                  <c:v>160</c:v>
                </c:pt>
                <c:pt idx="93">
                  <c:v>159</c:v>
                </c:pt>
                <c:pt idx="94">
                  <c:v>155</c:v>
                </c:pt>
                <c:pt idx="95">
                  <c:v>151</c:v>
                </c:pt>
                <c:pt idx="96">
                  <c:v>153</c:v>
                </c:pt>
                <c:pt idx="97">
                  <c:v>150</c:v>
                </c:pt>
                <c:pt idx="98">
                  <c:v>149</c:v>
                </c:pt>
                <c:pt idx="99">
                  <c:v>154</c:v>
                </c:pt>
                <c:pt idx="100">
                  <c:v>152</c:v>
                </c:pt>
                <c:pt idx="101">
                  <c:v>153</c:v>
                </c:pt>
                <c:pt idx="102">
                  <c:v>155</c:v>
                </c:pt>
                <c:pt idx="103">
                  <c:v>153</c:v>
                </c:pt>
                <c:pt idx="104">
                  <c:v>149</c:v>
                </c:pt>
                <c:pt idx="105">
                  <c:v>153</c:v>
                </c:pt>
                <c:pt idx="106">
                  <c:v>152</c:v>
                </c:pt>
                <c:pt idx="107">
                  <c:v>156</c:v>
                </c:pt>
                <c:pt idx="108">
                  <c:v>156</c:v>
                </c:pt>
                <c:pt idx="109">
                  <c:v>159</c:v>
                </c:pt>
                <c:pt idx="110">
                  <c:v>158</c:v>
                </c:pt>
                <c:pt idx="111">
                  <c:v>156</c:v>
                </c:pt>
                <c:pt idx="112">
                  <c:v>162</c:v>
                </c:pt>
                <c:pt idx="113">
                  <c:v>159</c:v>
                </c:pt>
                <c:pt idx="114">
                  <c:v>153</c:v>
                </c:pt>
                <c:pt idx="115">
                  <c:v>151</c:v>
                </c:pt>
                <c:pt idx="116">
                  <c:v>153</c:v>
                </c:pt>
                <c:pt idx="117">
                  <c:v>153</c:v>
                </c:pt>
                <c:pt idx="118">
                  <c:v>155</c:v>
                </c:pt>
                <c:pt idx="119">
                  <c:v>159</c:v>
                </c:pt>
                <c:pt idx="120">
                  <c:v>166</c:v>
                </c:pt>
                <c:pt idx="121">
                  <c:v>168</c:v>
                </c:pt>
                <c:pt idx="122">
                  <c:v>171</c:v>
                </c:pt>
                <c:pt idx="123">
                  <c:v>165</c:v>
                </c:pt>
                <c:pt idx="124">
                  <c:v>175</c:v>
                </c:pt>
                <c:pt idx="125">
                  <c:v>173</c:v>
                </c:pt>
                <c:pt idx="126">
                  <c:v>174</c:v>
                </c:pt>
                <c:pt idx="127">
                  <c:v>168</c:v>
                </c:pt>
                <c:pt idx="128">
                  <c:v>161</c:v>
                </c:pt>
                <c:pt idx="129">
                  <c:v>162</c:v>
                </c:pt>
                <c:pt idx="130">
                  <c:v>174</c:v>
                </c:pt>
                <c:pt idx="131">
                  <c:v>169</c:v>
                </c:pt>
                <c:pt idx="132">
                  <c:v>165</c:v>
                </c:pt>
                <c:pt idx="133">
                  <c:v>169</c:v>
                </c:pt>
                <c:pt idx="134">
                  <c:v>172</c:v>
                </c:pt>
                <c:pt idx="135">
                  <c:v>168</c:v>
                </c:pt>
                <c:pt idx="136">
                  <c:v>176</c:v>
                </c:pt>
                <c:pt idx="137">
                  <c:v>173</c:v>
                </c:pt>
                <c:pt idx="138">
                  <c:v>180</c:v>
                </c:pt>
                <c:pt idx="139">
                  <c:v>182</c:v>
                </c:pt>
                <c:pt idx="140">
                  <c:v>191</c:v>
                </c:pt>
                <c:pt idx="141">
                  <c:v>196</c:v>
                </c:pt>
                <c:pt idx="142">
                  <c:v>226</c:v>
                </c:pt>
                <c:pt idx="143">
                  <c:v>223</c:v>
                </c:pt>
                <c:pt idx="144">
                  <c:v>219</c:v>
                </c:pt>
                <c:pt idx="145">
                  <c:v>219</c:v>
                </c:pt>
                <c:pt idx="146">
                  <c:v>221</c:v>
                </c:pt>
                <c:pt idx="147">
                  <c:v>217</c:v>
                </c:pt>
                <c:pt idx="148">
                  <c:v>219</c:v>
                </c:pt>
                <c:pt idx="149">
                  <c:v>216</c:v>
                </c:pt>
                <c:pt idx="150">
                  <c:v>212</c:v>
                </c:pt>
                <c:pt idx="151">
                  <c:v>194</c:v>
                </c:pt>
                <c:pt idx="152">
                  <c:v>203</c:v>
                </c:pt>
                <c:pt idx="153">
                  <c:v>207</c:v>
                </c:pt>
                <c:pt idx="154">
                  <c:v>205</c:v>
                </c:pt>
                <c:pt idx="155">
                  <c:v>215</c:v>
                </c:pt>
                <c:pt idx="156">
                  <c:v>222</c:v>
                </c:pt>
                <c:pt idx="157">
                  <c:v>251</c:v>
                </c:pt>
                <c:pt idx="158">
                  <c:v>235</c:v>
                </c:pt>
                <c:pt idx="159">
                  <c:v>241</c:v>
                </c:pt>
                <c:pt idx="160">
                  <c:v>244</c:v>
                </c:pt>
                <c:pt idx="161">
                  <c:v>234</c:v>
                </c:pt>
                <c:pt idx="162">
                  <c:v>232</c:v>
                </c:pt>
                <c:pt idx="163">
                  <c:v>228</c:v>
                </c:pt>
                <c:pt idx="164">
                  <c:v>227</c:v>
                </c:pt>
                <c:pt idx="165">
                  <c:v>234</c:v>
                </c:pt>
                <c:pt idx="166">
                  <c:v>228</c:v>
                </c:pt>
                <c:pt idx="167">
                  <c:v>233</c:v>
                </c:pt>
                <c:pt idx="168">
                  <c:v>223</c:v>
                </c:pt>
                <c:pt idx="169">
                  <c:v>223</c:v>
                </c:pt>
                <c:pt idx="170">
                  <c:v>233</c:v>
                </c:pt>
                <c:pt idx="171">
                  <c:v>229</c:v>
                </c:pt>
                <c:pt idx="172">
                  <c:v>237</c:v>
                </c:pt>
                <c:pt idx="173">
                  <c:v>246</c:v>
                </c:pt>
                <c:pt idx="174">
                  <c:v>239</c:v>
                </c:pt>
                <c:pt idx="175">
                  <c:v>233</c:v>
                </c:pt>
                <c:pt idx="176">
                  <c:v>223</c:v>
                </c:pt>
                <c:pt idx="177">
                  <c:v>223</c:v>
                </c:pt>
                <c:pt idx="178">
                  <c:v>222</c:v>
                </c:pt>
                <c:pt idx="179">
                  <c:v>211</c:v>
                </c:pt>
                <c:pt idx="180">
                  <c:v>201</c:v>
                </c:pt>
                <c:pt idx="181">
                  <c:v>193</c:v>
                </c:pt>
                <c:pt idx="182">
                  <c:v>195</c:v>
                </c:pt>
                <c:pt idx="183">
                  <c:v>197</c:v>
                </c:pt>
                <c:pt idx="184">
                  <c:v>198</c:v>
                </c:pt>
                <c:pt idx="185">
                  <c:v>198</c:v>
                </c:pt>
                <c:pt idx="186">
                  <c:v>201</c:v>
                </c:pt>
                <c:pt idx="187">
                  <c:v>201</c:v>
                </c:pt>
                <c:pt idx="188">
                  <c:v>201</c:v>
                </c:pt>
                <c:pt idx="189">
                  <c:v>201</c:v>
                </c:pt>
                <c:pt idx="190">
                  <c:v>200</c:v>
                </c:pt>
                <c:pt idx="191">
                  <c:v>201</c:v>
                </c:pt>
                <c:pt idx="192">
                  <c:v>194</c:v>
                </c:pt>
                <c:pt idx="193">
                  <c:v>186</c:v>
                </c:pt>
                <c:pt idx="194">
                  <c:v>187</c:v>
                </c:pt>
                <c:pt idx="195">
                  <c:v>183</c:v>
                </c:pt>
                <c:pt idx="196">
                  <c:v>180</c:v>
                </c:pt>
                <c:pt idx="197">
                  <c:v>182</c:v>
                </c:pt>
                <c:pt idx="198">
                  <c:v>183</c:v>
                </c:pt>
                <c:pt idx="199">
                  <c:v>192</c:v>
                </c:pt>
                <c:pt idx="200">
                  <c:v>194</c:v>
                </c:pt>
                <c:pt idx="201">
                  <c:v>205</c:v>
                </c:pt>
                <c:pt idx="202">
                  <c:v>206</c:v>
                </c:pt>
                <c:pt idx="203">
                  <c:v>204</c:v>
                </c:pt>
                <c:pt idx="204">
                  <c:v>210</c:v>
                </c:pt>
                <c:pt idx="205">
                  <c:v>206</c:v>
                </c:pt>
                <c:pt idx="206">
                  <c:v>199</c:v>
                </c:pt>
                <c:pt idx="207">
                  <c:v>197</c:v>
                </c:pt>
                <c:pt idx="208">
                  <c:v>196</c:v>
                </c:pt>
                <c:pt idx="209">
                  <c:v>186</c:v>
                </c:pt>
                <c:pt idx="210">
                  <c:v>198</c:v>
                </c:pt>
                <c:pt idx="211">
                  <c:v>206</c:v>
                </c:pt>
                <c:pt idx="212">
                  <c:v>208</c:v>
                </c:pt>
                <c:pt idx="213">
                  <c:v>204</c:v>
                </c:pt>
                <c:pt idx="214">
                  <c:v>211</c:v>
                </c:pt>
                <c:pt idx="215">
                  <c:v>220</c:v>
                </c:pt>
                <c:pt idx="216">
                  <c:v>223</c:v>
                </c:pt>
                <c:pt idx="217">
                  <c:v>222</c:v>
                </c:pt>
                <c:pt idx="218">
                  <c:v>219</c:v>
                </c:pt>
                <c:pt idx="219">
                  <c:v>227</c:v>
                </c:pt>
                <c:pt idx="220">
                  <c:v>235</c:v>
                </c:pt>
                <c:pt idx="221">
                  <c:v>245</c:v>
                </c:pt>
                <c:pt idx="222">
                  <c:v>247</c:v>
                </c:pt>
                <c:pt idx="223">
                  <c:v>259</c:v>
                </c:pt>
                <c:pt idx="224">
                  <c:v>258</c:v>
                </c:pt>
                <c:pt idx="225">
                  <c:v>277</c:v>
                </c:pt>
                <c:pt idx="226">
                  <c:v>266</c:v>
                </c:pt>
                <c:pt idx="227">
                  <c:v>251</c:v>
                </c:pt>
                <c:pt idx="228">
                  <c:v>256</c:v>
                </c:pt>
                <c:pt idx="229">
                  <c:v>246</c:v>
                </c:pt>
                <c:pt idx="230">
                  <c:v>253</c:v>
                </c:pt>
                <c:pt idx="231">
                  <c:v>255</c:v>
                </c:pt>
                <c:pt idx="232">
                  <c:v>250</c:v>
                </c:pt>
                <c:pt idx="233">
                  <c:v>240</c:v>
                </c:pt>
                <c:pt idx="234">
                  <c:v>233</c:v>
                </c:pt>
                <c:pt idx="235">
                  <c:v>225</c:v>
                </c:pt>
                <c:pt idx="236">
                  <c:v>238</c:v>
                </c:pt>
                <c:pt idx="237">
                  <c:v>235</c:v>
                </c:pt>
                <c:pt idx="238">
                  <c:v>225</c:v>
                </c:pt>
                <c:pt idx="239">
                  <c:v>222</c:v>
                </c:pt>
                <c:pt idx="240">
                  <c:v>229</c:v>
                </c:pt>
                <c:pt idx="241">
                  <c:v>235</c:v>
                </c:pt>
                <c:pt idx="242">
                  <c:v>241</c:v>
                </c:pt>
                <c:pt idx="243">
                  <c:v>245</c:v>
                </c:pt>
                <c:pt idx="244">
                  <c:v>232</c:v>
                </c:pt>
                <c:pt idx="245">
                  <c:v>225</c:v>
                </c:pt>
                <c:pt idx="246">
                  <c:v>222</c:v>
                </c:pt>
                <c:pt idx="247">
                  <c:v>224</c:v>
                </c:pt>
                <c:pt idx="248">
                  <c:v>232</c:v>
                </c:pt>
                <c:pt idx="249">
                  <c:v>239</c:v>
                </c:pt>
                <c:pt idx="250">
                  <c:v>250</c:v>
                </c:pt>
                <c:pt idx="251">
                  <c:v>249</c:v>
                </c:pt>
                <c:pt idx="252">
                  <c:v>256</c:v>
                </c:pt>
                <c:pt idx="253">
                  <c:v>254</c:v>
                </c:pt>
                <c:pt idx="254">
                  <c:v>250</c:v>
                </c:pt>
                <c:pt idx="255">
                  <c:v>260</c:v>
                </c:pt>
                <c:pt idx="256">
                  <c:v>251</c:v>
                </c:pt>
                <c:pt idx="257">
                  <c:v>255</c:v>
                </c:pt>
                <c:pt idx="258">
                  <c:v>257</c:v>
                </c:pt>
                <c:pt idx="259">
                  <c:v>263</c:v>
                </c:pt>
                <c:pt idx="260">
                  <c:v>262</c:v>
                </c:pt>
                <c:pt idx="261">
                  <c:v>272</c:v>
                </c:pt>
                <c:pt idx="262">
                  <c:v>272</c:v>
                </c:pt>
                <c:pt idx="263">
                  <c:v>290</c:v>
                </c:pt>
                <c:pt idx="264">
                  <c:v>295</c:v>
                </c:pt>
                <c:pt idx="265">
                  <c:v>271</c:v>
                </c:pt>
                <c:pt idx="266">
                  <c:v>276</c:v>
                </c:pt>
                <c:pt idx="267">
                  <c:v>276</c:v>
                </c:pt>
                <c:pt idx="268">
                  <c:v>270</c:v>
                </c:pt>
                <c:pt idx="269">
                  <c:v>263</c:v>
                </c:pt>
                <c:pt idx="270">
                  <c:v>273</c:v>
                </c:pt>
                <c:pt idx="271">
                  <c:v>276</c:v>
                </c:pt>
                <c:pt idx="272">
                  <c:v>270</c:v>
                </c:pt>
                <c:pt idx="273">
                  <c:v>280</c:v>
                </c:pt>
                <c:pt idx="274">
                  <c:v>280</c:v>
                </c:pt>
                <c:pt idx="275">
                  <c:v>271</c:v>
                </c:pt>
                <c:pt idx="276">
                  <c:v>285</c:v>
                </c:pt>
                <c:pt idx="277">
                  <c:v>286</c:v>
                </c:pt>
                <c:pt idx="278">
                  <c:v>280</c:v>
                </c:pt>
                <c:pt idx="279">
                  <c:v>277</c:v>
                </c:pt>
                <c:pt idx="280">
                  <c:v>272</c:v>
                </c:pt>
                <c:pt idx="281">
                  <c:v>278</c:v>
                </c:pt>
                <c:pt idx="282">
                  <c:v>275</c:v>
                </c:pt>
                <c:pt idx="283">
                  <c:v>269</c:v>
                </c:pt>
                <c:pt idx="284">
                  <c:v>277</c:v>
                </c:pt>
                <c:pt idx="285">
                  <c:v>272</c:v>
                </c:pt>
                <c:pt idx="286">
                  <c:v>261</c:v>
                </c:pt>
                <c:pt idx="287">
                  <c:v>262</c:v>
                </c:pt>
                <c:pt idx="288">
                  <c:v>264</c:v>
                </c:pt>
                <c:pt idx="289">
                  <c:v>278</c:v>
                </c:pt>
                <c:pt idx="290">
                  <c:v>291</c:v>
                </c:pt>
                <c:pt idx="291">
                  <c:v>294</c:v>
                </c:pt>
                <c:pt idx="292">
                  <c:v>284</c:v>
                </c:pt>
                <c:pt idx="293">
                  <c:v>277</c:v>
                </c:pt>
                <c:pt idx="294">
                  <c:v>283</c:v>
                </c:pt>
                <c:pt idx="295">
                  <c:v>296</c:v>
                </c:pt>
                <c:pt idx="296">
                  <c:v>306</c:v>
                </c:pt>
                <c:pt idx="297">
                  <c:v>288</c:v>
                </c:pt>
                <c:pt idx="298">
                  <c:v>297</c:v>
                </c:pt>
                <c:pt idx="299">
                  <c:v>297</c:v>
                </c:pt>
                <c:pt idx="300">
                  <c:v>311</c:v>
                </c:pt>
                <c:pt idx="301">
                  <c:v>327</c:v>
                </c:pt>
                <c:pt idx="302">
                  <c:v>305</c:v>
                </c:pt>
                <c:pt idx="303">
                  <c:v>313</c:v>
                </c:pt>
                <c:pt idx="304">
                  <c:v>313</c:v>
                </c:pt>
                <c:pt idx="305">
                  <c:v>295</c:v>
                </c:pt>
                <c:pt idx="306">
                  <c:v>296</c:v>
                </c:pt>
                <c:pt idx="307">
                  <c:v>299</c:v>
                </c:pt>
                <c:pt idx="308">
                  <c:v>296</c:v>
                </c:pt>
                <c:pt idx="309">
                  <c:v>302</c:v>
                </c:pt>
                <c:pt idx="310">
                  <c:v>308</c:v>
                </c:pt>
                <c:pt idx="311">
                  <c:v>296</c:v>
                </c:pt>
                <c:pt idx="312">
                  <c:v>290</c:v>
                </c:pt>
                <c:pt idx="313">
                  <c:v>288</c:v>
                </c:pt>
                <c:pt idx="314">
                  <c:v>293</c:v>
                </c:pt>
                <c:pt idx="315">
                  <c:v>283</c:v>
                </c:pt>
                <c:pt idx="316">
                  <c:v>282</c:v>
                </c:pt>
                <c:pt idx="317">
                  <c:v>292</c:v>
                </c:pt>
                <c:pt idx="318">
                  <c:v>285</c:v>
                </c:pt>
                <c:pt idx="319">
                  <c:v>288</c:v>
                </c:pt>
                <c:pt idx="320">
                  <c:v>286</c:v>
                </c:pt>
                <c:pt idx="321">
                  <c:v>279</c:v>
                </c:pt>
                <c:pt idx="322">
                  <c:v>265</c:v>
                </c:pt>
                <c:pt idx="323">
                  <c:v>265</c:v>
                </c:pt>
                <c:pt idx="324">
                  <c:v>265</c:v>
                </c:pt>
                <c:pt idx="325">
                  <c:v>270</c:v>
                </c:pt>
                <c:pt idx="326">
                  <c:v>272</c:v>
                </c:pt>
                <c:pt idx="327">
                  <c:v>271</c:v>
                </c:pt>
                <c:pt idx="328">
                  <c:v>265</c:v>
                </c:pt>
                <c:pt idx="329">
                  <c:v>262</c:v>
                </c:pt>
                <c:pt idx="330">
                  <c:v>265</c:v>
                </c:pt>
                <c:pt idx="331">
                  <c:v>264</c:v>
                </c:pt>
                <c:pt idx="332">
                  <c:v>264</c:v>
                </c:pt>
                <c:pt idx="333">
                  <c:v>261</c:v>
                </c:pt>
                <c:pt idx="334">
                  <c:v>253</c:v>
                </c:pt>
                <c:pt idx="335">
                  <c:v>252</c:v>
                </c:pt>
                <c:pt idx="336">
                  <c:v>249</c:v>
                </c:pt>
                <c:pt idx="337">
                  <c:v>254</c:v>
                </c:pt>
                <c:pt idx="338">
                  <c:v>262</c:v>
                </c:pt>
                <c:pt idx="339">
                  <c:v>267</c:v>
                </c:pt>
                <c:pt idx="340">
                  <c:v>267</c:v>
                </c:pt>
                <c:pt idx="341">
                  <c:v>257</c:v>
                </c:pt>
                <c:pt idx="342">
                  <c:v>255</c:v>
                </c:pt>
                <c:pt idx="343">
                  <c:v>261</c:v>
                </c:pt>
                <c:pt idx="344">
                  <c:v>256</c:v>
                </c:pt>
                <c:pt idx="345">
                  <c:v>256</c:v>
                </c:pt>
                <c:pt idx="346">
                  <c:v>261</c:v>
                </c:pt>
                <c:pt idx="347">
                  <c:v>258</c:v>
                </c:pt>
                <c:pt idx="348">
                  <c:v>251</c:v>
                </c:pt>
                <c:pt idx="349">
                  <c:v>259</c:v>
                </c:pt>
                <c:pt idx="350">
                  <c:v>255</c:v>
                </c:pt>
                <c:pt idx="351">
                  <c:v>251</c:v>
                </c:pt>
                <c:pt idx="352">
                  <c:v>245</c:v>
                </c:pt>
                <c:pt idx="353">
                  <c:v>243</c:v>
                </c:pt>
                <c:pt idx="354">
                  <c:v>247</c:v>
                </c:pt>
                <c:pt idx="355">
                  <c:v>253</c:v>
                </c:pt>
                <c:pt idx="356">
                  <c:v>248</c:v>
                </c:pt>
                <c:pt idx="357">
                  <c:v>244</c:v>
                </c:pt>
                <c:pt idx="358">
                  <c:v>254</c:v>
                </c:pt>
                <c:pt idx="359">
                  <c:v>256</c:v>
                </c:pt>
                <c:pt idx="360">
                  <c:v>245</c:v>
                </c:pt>
                <c:pt idx="361">
                  <c:v>249</c:v>
                </c:pt>
                <c:pt idx="362">
                  <c:v>244</c:v>
                </c:pt>
                <c:pt idx="363">
                  <c:v>242</c:v>
                </c:pt>
                <c:pt idx="364">
                  <c:v>245</c:v>
                </c:pt>
                <c:pt idx="365">
                  <c:v>246</c:v>
                </c:pt>
                <c:pt idx="366">
                  <c:v>251</c:v>
                </c:pt>
                <c:pt idx="367">
                  <c:v>250</c:v>
                </c:pt>
                <c:pt idx="368">
                  <c:v>260</c:v>
                </c:pt>
                <c:pt idx="369">
                  <c:v>260</c:v>
                </c:pt>
                <c:pt idx="370">
                  <c:v>268</c:v>
                </c:pt>
                <c:pt idx="371">
                  <c:v>272</c:v>
                </c:pt>
                <c:pt idx="372">
                  <c:v>288</c:v>
                </c:pt>
                <c:pt idx="373">
                  <c:v>296</c:v>
                </c:pt>
                <c:pt idx="374">
                  <c:v>295</c:v>
                </c:pt>
                <c:pt idx="375">
                  <c:v>299</c:v>
                </c:pt>
                <c:pt idx="376">
                  <c:v>301</c:v>
                </c:pt>
                <c:pt idx="377">
                  <c:v>302</c:v>
                </c:pt>
                <c:pt idx="378">
                  <c:v>304</c:v>
                </c:pt>
                <c:pt idx="379">
                  <c:v>310</c:v>
                </c:pt>
                <c:pt idx="380">
                  <c:v>309</c:v>
                </c:pt>
                <c:pt idx="381">
                  <c:v>311</c:v>
                </c:pt>
                <c:pt idx="382">
                  <c:v>301</c:v>
                </c:pt>
                <c:pt idx="383">
                  <c:v>307</c:v>
                </c:pt>
                <c:pt idx="384">
                  <c:v>311</c:v>
                </c:pt>
                <c:pt idx="385">
                  <c:v>301</c:v>
                </c:pt>
                <c:pt idx="386">
                  <c:v>288</c:v>
                </c:pt>
                <c:pt idx="387">
                  <c:v>284</c:v>
                </c:pt>
                <c:pt idx="388">
                  <c:v>282</c:v>
                </c:pt>
                <c:pt idx="389">
                  <c:v>279</c:v>
                </c:pt>
                <c:pt idx="390">
                  <c:v>272</c:v>
                </c:pt>
                <c:pt idx="391">
                  <c:v>284</c:v>
                </c:pt>
                <c:pt idx="392">
                  <c:v>276</c:v>
                </c:pt>
                <c:pt idx="393">
                  <c:v>285</c:v>
                </c:pt>
                <c:pt idx="394">
                  <c:v>281</c:v>
                </c:pt>
                <c:pt idx="395">
                  <c:v>278</c:v>
                </c:pt>
                <c:pt idx="396">
                  <c:v>283</c:v>
                </c:pt>
                <c:pt idx="397">
                  <c:v>287</c:v>
                </c:pt>
                <c:pt idx="398">
                  <c:v>286</c:v>
                </c:pt>
                <c:pt idx="399">
                  <c:v>282</c:v>
                </c:pt>
                <c:pt idx="400">
                  <c:v>278</c:v>
                </c:pt>
                <c:pt idx="401">
                  <c:v>290</c:v>
                </c:pt>
                <c:pt idx="402">
                  <c:v>295</c:v>
                </c:pt>
                <c:pt idx="403">
                  <c:v>287</c:v>
                </c:pt>
                <c:pt idx="404">
                  <c:v>293</c:v>
                </c:pt>
                <c:pt idx="405">
                  <c:v>292</c:v>
                </c:pt>
                <c:pt idx="406">
                  <c:v>296</c:v>
                </c:pt>
                <c:pt idx="407">
                  <c:v>300</c:v>
                </c:pt>
                <c:pt idx="408">
                  <c:v>303</c:v>
                </c:pt>
                <c:pt idx="409">
                  <c:v>302</c:v>
                </c:pt>
                <c:pt idx="410">
                  <c:v>306</c:v>
                </c:pt>
                <c:pt idx="411">
                  <c:v>303</c:v>
                </c:pt>
                <c:pt idx="412">
                  <c:v>301</c:v>
                </c:pt>
                <c:pt idx="413">
                  <c:v>308</c:v>
                </c:pt>
                <c:pt idx="414">
                  <c:v>309</c:v>
                </c:pt>
                <c:pt idx="415">
                  <c:v>310</c:v>
                </c:pt>
                <c:pt idx="416">
                  <c:v>305</c:v>
                </c:pt>
                <c:pt idx="417">
                  <c:v>299</c:v>
                </c:pt>
                <c:pt idx="418">
                  <c:v>307</c:v>
                </c:pt>
                <c:pt idx="419">
                  <c:v>313</c:v>
                </c:pt>
                <c:pt idx="420">
                  <c:v>321</c:v>
                </c:pt>
                <c:pt idx="421">
                  <c:v>325</c:v>
                </c:pt>
                <c:pt idx="422">
                  <c:v>315</c:v>
                </c:pt>
                <c:pt idx="423">
                  <c:v>329</c:v>
                </c:pt>
                <c:pt idx="424">
                  <c:v>330</c:v>
                </c:pt>
                <c:pt idx="425">
                  <c:v>335</c:v>
                </c:pt>
                <c:pt idx="426">
                  <c:v>334</c:v>
                </c:pt>
                <c:pt idx="427">
                  <c:v>380</c:v>
                </c:pt>
                <c:pt idx="428">
                  <c:v>416</c:v>
                </c:pt>
                <c:pt idx="429">
                  <c:v>435</c:v>
                </c:pt>
                <c:pt idx="430">
                  <c:v>419</c:v>
                </c:pt>
                <c:pt idx="431">
                  <c:v>355</c:v>
                </c:pt>
                <c:pt idx="432">
                  <c:v>348</c:v>
                </c:pt>
                <c:pt idx="433">
                  <c:v>364</c:v>
                </c:pt>
                <c:pt idx="434">
                  <c:v>373</c:v>
                </c:pt>
                <c:pt idx="435">
                  <c:v>367</c:v>
                </c:pt>
                <c:pt idx="436">
                  <c:v>379</c:v>
                </c:pt>
                <c:pt idx="437">
                  <c:v>414</c:v>
                </c:pt>
                <c:pt idx="438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E-4EF2-A021-E43EE53BC049}"/>
            </c:ext>
          </c:extLst>
        </c:ser>
        <c:ser>
          <c:idx val="1"/>
          <c:order val="1"/>
          <c:tx>
            <c:strRef>
              <c:f>'График 1.2.5'!$D$4</c:f>
              <c:strCache>
                <c:ptCount val="1"/>
                <c:pt idx="0">
                  <c:v>EMBI+ Европа спрэд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'График 1.2.5'!$B$5:$B$443</c:f>
              <c:strCache>
                <c:ptCount val="439"/>
                <c:pt idx="0">
                  <c:v>02.01.2007</c:v>
                </c:pt>
                <c:pt idx="1">
                  <c:v>03.01.2007</c:v>
                </c:pt>
                <c:pt idx="2">
                  <c:v>04.01.2007</c:v>
                </c:pt>
                <c:pt idx="3">
                  <c:v>05.01.2007</c:v>
                </c:pt>
                <c:pt idx="4">
                  <c:v>08.01.2007</c:v>
                </c:pt>
                <c:pt idx="5">
                  <c:v>09.01.2007</c:v>
                </c:pt>
                <c:pt idx="6">
                  <c:v>10.01.2007</c:v>
                </c:pt>
                <c:pt idx="7">
                  <c:v>11.01.2007</c:v>
                </c:pt>
                <c:pt idx="8">
                  <c:v>12.01.2007</c:v>
                </c:pt>
                <c:pt idx="9">
                  <c:v>16.01.2007</c:v>
                </c:pt>
                <c:pt idx="10">
                  <c:v>17.01.2007</c:v>
                </c:pt>
                <c:pt idx="11">
                  <c:v>18.01.2007</c:v>
                </c:pt>
                <c:pt idx="12">
                  <c:v>19.01.2007</c:v>
                </c:pt>
                <c:pt idx="13">
                  <c:v>22.01.2007</c:v>
                </c:pt>
                <c:pt idx="14">
                  <c:v>23.01.2007</c:v>
                </c:pt>
                <c:pt idx="15">
                  <c:v>24.01.2007</c:v>
                </c:pt>
                <c:pt idx="16">
                  <c:v>25.01.2007</c:v>
                </c:pt>
                <c:pt idx="17">
                  <c:v>26.01.2007</c:v>
                </c:pt>
                <c:pt idx="18">
                  <c:v>29.01.2007</c:v>
                </c:pt>
                <c:pt idx="19">
                  <c:v>30.01.2007</c:v>
                </c:pt>
                <c:pt idx="20">
                  <c:v>31.01.2007</c:v>
                </c:pt>
                <c:pt idx="21">
                  <c:v>01.02.2007</c:v>
                </c:pt>
                <c:pt idx="22">
                  <c:v>02.02.2007</c:v>
                </c:pt>
                <c:pt idx="23">
                  <c:v>05.02.2007</c:v>
                </c:pt>
                <c:pt idx="24">
                  <c:v>06.02.2007</c:v>
                </c:pt>
                <c:pt idx="25">
                  <c:v>07.02.2007</c:v>
                </c:pt>
                <c:pt idx="26">
                  <c:v>08.02.2007</c:v>
                </c:pt>
                <c:pt idx="27">
                  <c:v>09.02.2007</c:v>
                </c:pt>
                <c:pt idx="28">
                  <c:v>12.02.2007</c:v>
                </c:pt>
                <c:pt idx="29">
                  <c:v>13.02.2007</c:v>
                </c:pt>
                <c:pt idx="30">
                  <c:v>14.02.2007</c:v>
                </c:pt>
                <c:pt idx="31">
                  <c:v>15.02.2007</c:v>
                </c:pt>
                <c:pt idx="32">
                  <c:v>16.02.2007</c:v>
                </c:pt>
                <c:pt idx="33">
                  <c:v>20.02.2007</c:v>
                </c:pt>
                <c:pt idx="34">
                  <c:v>21.02.2007</c:v>
                </c:pt>
                <c:pt idx="35">
                  <c:v>22.02.2007</c:v>
                </c:pt>
                <c:pt idx="36">
                  <c:v>23.02.2007</c:v>
                </c:pt>
                <c:pt idx="37">
                  <c:v>26.02.2007</c:v>
                </c:pt>
                <c:pt idx="38">
                  <c:v>27.02.2007</c:v>
                </c:pt>
                <c:pt idx="39">
                  <c:v>28.02.2007</c:v>
                </c:pt>
                <c:pt idx="40">
                  <c:v>01.03.2007</c:v>
                </c:pt>
                <c:pt idx="41">
                  <c:v>02.03.2007</c:v>
                </c:pt>
                <c:pt idx="42">
                  <c:v>05.03.2007</c:v>
                </c:pt>
                <c:pt idx="43">
                  <c:v>06.03.2007</c:v>
                </c:pt>
                <c:pt idx="44">
                  <c:v>07.03.2007</c:v>
                </c:pt>
                <c:pt idx="45">
                  <c:v>08.03.2007</c:v>
                </c:pt>
                <c:pt idx="46">
                  <c:v>09.03.2007</c:v>
                </c:pt>
                <c:pt idx="47">
                  <c:v>12.03.2007</c:v>
                </c:pt>
                <c:pt idx="48">
                  <c:v>13.03.2007</c:v>
                </c:pt>
                <c:pt idx="49">
                  <c:v>14.03.2007</c:v>
                </c:pt>
                <c:pt idx="50">
                  <c:v>15.03.2007</c:v>
                </c:pt>
                <c:pt idx="51">
                  <c:v>16.03.2007</c:v>
                </c:pt>
                <c:pt idx="52">
                  <c:v>19.03.2007</c:v>
                </c:pt>
                <c:pt idx="53">
                  <c:v>20.03.2007</c:v>
                </c:pt>
                <c:pt idx="54">
                  <c:v>21.03.2007</c:v>
                </c:pt>
                <c:pt idx="55">
                  <c:v>22.03.2007</c:v>
                </c:pt>
                <c:pt idx="56">
                  <c:v>23.03.2007</c:v>
                </c:pt>
                <c:pt idx="57">
                  <c:v>26.03.2007</c:v>
                </c:pt>
                <c:pt idx="58">
                  <c:v>27.03.2007</c:v>
                </c:pt>
                <c:pt idx="59">
                  <c:v>28.03.2007</c:v>
                </c:pt>
                <c:pt idx="60">
                  <c:v>29.03.2007</c:v>
                </c:pt>
                <c:pt idx="61">
                  <c:v>30.03.2007</c:v>
                </c:pt>
                <c:pt idx="62">
                  <c:v>02.04.2007</c:v>
                </c:pt>
                <c:pt idx="63">
                  <c:v>03.04.2007</c:v>
                </c:pt>
                <c:pt idx="64">
                  <c:v>04.04.2007</c:v>
                </c:pt>
                <c:pt idx="65">
                  <c:v>05.04.2007</c:v>
                </c:pt>
                <c:pt idx="66">
                  <c:v>09.04.2007</c:v>
                </c:pt>
                <c:pt idx="67">
                  <c:v>10.04.2007</c:v>
                </c:pt>
                <c:pt idx="68">
                  <c:v>11.04.2007</c:v>
                </c:pt>
                <c:pt idx="69">
                  <c:v>12.04.2007</c:v>
                </c:pt>
                <c:pt idx="70">
                  <c:v>13.04.2007</c:v>
                </c:pt>
                <c:pt idx="71">
                  <c:v>16.04.2007</c:v>
                </c:pt>
                <c:pt idx="72">
                  <c:v>17.04.2007</c:v>
                </c:pt>
                <c:pt idx="73">
                  <c:v>18.04.2007</c:v>
                </c:pt>
                <c:pt idx="74">
                  <c:v>19.04.2007</c:v>
                </c:pt>
                <c:pt idx="75">
                  <c:v>20.04.2007</c:v>
                </c:pt>
                <c:pt idx="76">
                  <c:v>23.04.2007</c:v>
                </c:pt>
                <c:pt idx="77">
                  <c:v>24.04.2007</c:v>
                </c:pt>
                <c:pt idx="78">
                  <c:v>25.04.2007</c:v>
                </c:pt>
                <c:pt idx="79">
                  <c:v>26.04.2007</c:v>
                </c:pt>
                <c:pt idx="80">
                  <c:v>27.04.2007</c:v>
                </c:pt>
                <c:pt idx="81">
                  <c:v>30.04.2007</c:v>
                </c:pt>
                <c:pt idx="82">
                  <c:v>01.05.2007</c:v>
                </c:pt>
                <c:pt idx="83">
                  <c:v>02.05.2007</c:v>
                </c:pt>
                <c:pt idx="84">
                  <c:v>03.05.2007</c:v>
                </c:pt>
                <c:pt idx="85">
                  <c:v>04.05.2007</c:v>
                </c:pt>
                <c:pt idx="86">
                  <c:v>07.05.2007</c:v>
                </c:pt>
                <c:pt idx="87">
                  <c:v>08.05.2007</c:v>
                </c:pt>
                <c:pt idx="88">
                  <c:v>09.05.2007</c:v>
                </c:pt>
                <c:pt idx="89">
                  <c:v>10.05.2007</c:v>
                </c:pt>
                <c:pt idx="90">
                  <c:v>11.05.2007</c:v>
                </c:pt>
                <c:pt idx="91">
                  <c:v>14.05.2007</c:v>
                </c:pt>
                <c:pt idx="92">
                  <c:v>15.05.2007</c:v>
                </c:pt>
                <c:pt idx="93">
                  <c:v>16.05.2007</c:v>
                </c:pt>
                <c:pt idx="94">
                  <c:v>17.05.2007</c:v>
                </c:pt>
                <c:pt idx="95">
                  <c:v>18.05.2007</c:v>
                </c:pt>
                <c:pt idx="96">
                  <c:v>21.05.2007</c:v>
                </c:pt>
                <c:pt idx="97">
                  <c:v>22.05.2007</c:v>
                </c:pt>
                <c:pt idx="98">
                  <c:v>23.05.2007</c:v>
                </c:pt>
                <c:pt idx="99">
                  <c:v>24.05.2007</c:v>
                </c:pt>
                <c:pt idx="100">
                  <c:v>25.05.2007</c:v>
                </c:pt>
                <c:pt idx="101">
                  <c:v>29.05.2007</c:v>
                </c:pt>
                <c:pt idx="102">
                  <c:v>30.05.2007</c:v>
                </c:pt>
                <c:pt idx="103">
                  <c:v>31.05.2007</c:v>
                </c:pt>
                <c:pt idx="104">
                  <c:v>01.06.2007</c:v>
                </c:pt>
                <c:pt idx="105">
                  <c:v>04.06.2007</c:v>
                </c:pt>
                <c:pt idx="106">
                  <c:v>05.06.2007</c:v>
                </c:pt>
                <c:pt idx="107">
                  <c:v>06.06.2007</c:v>
                </c:pt>
                <c:pt idx="108">
                  <c:v>07.06.2007</c:v>
                </c:pt>
                <c:pt idx="109">
                  <c:v>08.06.2007</c:v>
                </c:pt>
                <c:pt idx="110">
                  <c:v>11.06.2007</c:v>
                </c:pt>
                <c:pt idx="111">
                  <c:v>12.06.2007</c:v>
                </c:pt>
                <c:pt idx="112">
                  <c:v>13.06.2007</c:v>
                </c:pt>
                <c:pt idx="113">
                  <c:v>14.06.2007</c:v>
                </c:pt>
                <c:pt idx="114">
                  <c:v>15.06.2007</c:v>
                </c:pt>
                <c:pt idx="115">
                  <c:v>18.06.2007</c:v>
                </c:pt>
                <c:pt idx="116">
                  <c:v>19.06.2007</c:v>
                </c:pt>
                <c:pt idx="117">
                  <c:v>20.06.2007</c:v>
                </c:pt>
                <c:pt idx="118">
                  <c:v>21.06.2007</c:v>
                </c:pt>
                <c:pt idx="119">
                  <c:v>22.06.2007</c:v>
                </c:pt>
                <c:pt idx="120">
                  <c:v>25.06.2007</c:v>
                </c:pt>
                <c:pt idx="121">
                  <c:v>26.06.2007</c:v>
                </c:pt>
                <c:pt idx="122">
                  <c:v>27.06.2007</c:v>
                </c:pt>
                <c:pt idx="123">
                  <c:v>28.06.2007</c:v>
                </c:pt>
                <c:pt idx="124">
                  <c:v>29.06.2007</c:v>
                </c:pt>
                <c:pt idx="125">
                  <c:v>02.07.2007</c:v>
                </c:pt>
                <c:pt idx="126">
                  <c:v>03.07.2007</c:v>
                </c:pt>
                <c:pt idx="127">
                  <c:v>05.07.2007</c:v>
                </c:pt>
                <c:pt idx="128">
                  <c:v>06.07.2007</c:v>
                </c:pt>
                <c:pt idx="129">
                  <c:v>09.07.2007</c:v>
                </c:pt>
                <c:pt idx="130">
                  <c:v>10.07.2007</c:v>
                </c:pt>
                <c:pt idx="131">
                  <c:v>11.07.2007</c:v>
                </c:pt>
                <c:pt idx="132">
                  <c:v>12.07.2007</c:v>
                </c:pt>
                <c:pt idx="133">
                  <c:v>13.07.2007</c:v>
                </c:pt>
                <c:pt idx="134">
                  <c:v>16.07.2007</c:v>
                </c:pt>
                <c:pt idx="135">
                  <c:v>17.07.2007</c:v>
                </c:pt>
                <c:pt idx="136">
                  <c:v>18.07.2007</c:v>
                </c:pt>
                <c:pt idx="137">
                  <c:v>19.07.2007</c:v>
                </c:pt>
                <c:pt idx="138">
                  <c:v>20.07.2007</c:v>
                </c:pt>
                <c:pt idx="139">
                  <c:v>23.07.2007</c:v>
                </c:pt>
                <c:pt idx="140">
                  <c:v>24.07.2007</c:v>
                </c:pt>
                <c:pt idx="141">
                  <c:v>25.07.2007</c:v>
                </c:pt>
                <c:pt idx="142">
                  <c:v>26.07.2007</c:v>
                </c:pt>
                <c:pt idx="143">
                  <c:v>27.07.2007</c:v>
                </c:pt>
                <c:pt idx="144">
                  <c:v>30.07.2007</c:v>
                </c:pt>
                <c:pt idx="145">
                  <c:v>31.07.2007</c:v>
                </c:pt>
                <c:pt idx="146">
                  <c:v>01.08.2007</c:v>
                </c:pt>
                <c:pt idx="147">
                  <c:v>02.08.2007</c:v>
                </c:pt>
                <c:pt idx="148">
                  <c:v>03.08.2007</c:v>
                </c:pt>
                <c:pt idx="149">
                  <c:v>06.08.2007</c:v>
                </c:pt>
                <c:pt idx="150">
                  <c:v>07.08.2007</c:v>
                </c:pt>
                <c:pt idx="151">
                  <c:v>08.08.2007</c:v>
                </c:pt>
                <c:pt idx="152">
                  <c:v>09.08.2007</c:v>
                </c:pt>
                <c:pt idx="153">
                  <c:v>10.08.2007</c:v>
                </c:pt>
                <c:pt idx="154">
                  <c:v>13.08.2007</c:v>
                </c:pt>
                <c:pt idx="155">
                  <c:v>14.08.2007</c:v>
                </c:pt>
                <c:pt idx="156">
                  <c:v>15.08.2007</c:v>
                </c:pt>
                <c:pt idx="157">
                  <c:v>16.08.2007</c:v>
                </c:pt>
                <c:pt idx="158">
                  <c:v>17.08.2007</c:v>
                </c:pt>
                <c:pt idx="159">
                  <c:v>20.08.2007</c:v>
                </c:pt>
                <c:pt idx="160">
                  <c:v>21.08.2007</c:v>
                </c:pt>
                <c:pt idx="161">
                  <c:v>22.08.2007</c:v>
                </c:pt>
                <c:pt idx="162">
                  <c:v>23.08.2007</c:v>
                </c:pt>
                <c:pt idx="163">
                  <c:v>24.08.2007</c:v>
                </c:pt>
                <c:pt idx="164">
                  <c:v>27.08.2007</c:v>
                </c:pt>
                <c:pt idx="165">
                  <c:v>28.08.2007</c:v>
                </c:pt>
                <c:pt idx="166">
                  <c:v>29.08.2007</c:v>
                </c:pt>
                <c:pt idx="167">
                  <c:v>30.08.2007</c:v>
                </c:pt>
                <c:pt idx="168">
                  <c:v>31.08.2007</c:v>
                </c:pt>
                <c:pt idx="169">
                  <c:v>04.09.2007</c:v>
                </c:pt>
                <c:pt idx="170">
                  <c:v>05.09.2007</c:v>
                </c:pt>
                <c:pt idx="171">
                  <c:v>06.09.2007</c:v>
                </c:pt>
                <c:pt idx="172">
                  <c:v>07.09.2007</c:v>
                </c:pt>
                <c:pt idx="173">
                  <c:v>10.09.2007</c:v>
                </c:pt>
                <c:pt idx="174">
                  <c:v>11.09.2007</c:v>
                </c:pt>
                <c:pt idx="175">
                  <c:v>12.09.2007</c:v>
                </c:pt>
                <c:pt idx="176">
                  <c:v>13.09.2007</c:v>
                </c:pt>
                <c:pt idx="177">
                  <c:v>14.09.2007</c:v>
                </c:pt>
                <c:pt idx="178">
                  <c:v>17.09.2007</c:v>
                </c:pt>
                <c:pt idx="179">
                  <c:v>18.09.2007</c:v>
                </c:pt>
                <c:pt idx="180">
                  <c:v>19.09.2007</c:v>
                </c:pt>
                <c:pt idx="181">
                  <c:v>20.09.2007</c:v>
                </c:pt>
                <c:pt idx="182">
                  <c:v>21.09.2007</c:v>
                </c:pt>
                <c:pt idx="183">
                  <c:v>24.09.2007</c:v>
                </c:pt>
                <c:pt idx="184">
                  <c:v>25.09.2007</c:v>
                </c:pt>
                <c:pt idx="185">
                  <c:v>26.09.2007</c:v>
                </c:pt>
                <c:pt idx="186">
                  <c:v>27.09.2007</c:v>
                </c:pt>
                <c:pt idx="187">
                  <c:v>28.09.2007</c:v>
                </c:pt>
                <c:pt idx="188">
                  <c:v>01.10.2007</c:v>
                </c:pt>
                <c:pt idx="189">
                  <c:v>02.10.2007</c:v>
                </c:pt>
                <c:pt idx="190">
                  <c:v>03.10.2007</c:v>
                </c:pt>
                <c:pt idx="191">
                  <c:v>04.10.2007</c:v>
                </c:pt>
                <c:pt idx="192">
                  <c:v>05.10.2007</c:v>
                </c:pt>
                <c:pt idx="193">
                  <c:v>09.10.2007</c:v>
                </c:pt>
                <c:pt idx="194">
                  <c:v>10.10.2007</c:v>
                </c:pt>
                <c:pt idx="195">
                  <c:v>11.10.2007</c:v>
                </c:pt>
                <c:pt idx="196">
                  <c:v>12.10.2007</c:v>
                </c:pt>
                <c:pt idx="197">
                  <c:v>15.10.2007</c:v>
                </c:pt>
                <c:pt idx="198">
                  <c:v>16.10.2007</c:v>
                </c:pt>
                <c:pt idx="199">
                  <c:v>17.10.2007</c:v>
                </c:pt>
                <c:pt idx="200">
                  <c:v>18.10.2007</c:v>
                </c:pt>
                <c:pt idx="201">
                  <c:v>19.10.2007</c:v>
                </c:pt>
                <c:pt idx="202">
                  <c:v>22.10.2007</c:v>
                </c:pt>
                <c:pt idx="203">
                  <c:v>23.10.2007</c:v>
                </c:pt>
                <c:pt idx="204">
                  <c:v>24.10.2007</c:v>
                </c:pt>
                <c:pt idx="205">
                  <c:v>25.10.2007</c:v>
                </c:pt>
                <c:pt idx="206">
                  <c:v>26.10.2007</c:v>
                </c:pt>
                <c:pt idx="207">
                  <c:v>29.10.2007</c:v>
                </c:pt>
                <c:pt idx="208">
                  <c:v>30.10.2007</c:v>
                </c:pt>
                <c:pt idx="209">
                  <c:v>31.10.2007</c:v>
                </c:pt>
                <c:pt idx="210">
                  <c:v>01.11.2007</c:v>
                </c:pt>
                <c:pt idx="211">
                  <c:v>02.11.2007</c:v>
                </c:pt>
                <c:pt idx="212">
                  <c:v>05.11.2007</c:v>
                </c:pt>
                <c:pt idx="213">
                  <c:v>06.11.2007</c:v>
                </c:pt>
                <c:pt idx="214">
                  <c:v>07.11.2007</c:v>
                </c:pt>
                <c:pt idx="215">
                  <c:v>08.11.2007</c:v>
                </c:pt>
                <c:pt idx="216">
                  <c:v>09.11.2007</c:v>
                </c:pt>
                <c:pt idx="217">
                  <c:v>13.11.2007</c:v>
                </c:pt>
                <c:pt idx="218">
                  <c:v>14.11.2007</c:v>
                </c:pt>
                <c:pt idx="219">
                  <c:v>15.11.2007</c:v>
                </c:pt>
                <c:pt idx="220">
                  <c:v>16.11.2007</c:v>
                </c:pt>
                <c:pt idx="221">
                  <c:v>19.11.2007</c:v>
                </c:pt>
                <c:pt idx="222">
                  <c:v>20.11.2007</c:v>
                </c:pt>
                <c:pt idx="223">
                  <c:v>21.11.2007</c:v>
                </c:pt>
                <c:pt idx="224">
                  <c:v>23.11.2007</c:v>
                </c:pt>
                <c:pt idx="225">
                  <c:v>26.11.2007</c:v>
                </c:pt>
                <c:pt idx="226">
                  <c:v>27.11.2007</c:v>
                </c:pt>
                <c:pt idx="227">
                  <c:v>28.11.2007</c:v>
                </c:pt>
                <c:pt idx="228">
                  <c:v>29.11.2007</c:v>
                </c:pt>
                <c:pt idx="229">
                  <c:v>30.11.2007</c:v>
                </c:pt>
                <c:pt idx="230">
                  <c:v>03.12.2007</c:v>
                </c:pt>
                <c:pt idx="231">
                  <c:v>04.12.2007</c:v>
                </c:pt>
                <c:pt idx="232">
                  <c:v>05.12.2007</c:v>
                </c:pt>
                <c:pt idx="233">
                  <c:v>06.12.2007</c:v>
                </c:pt>
                <c:pt idx="234">
                  <c:v>07.12.2007</c:v>
                </c:pt>
                <c:pt idx="235">
                  <c:v>10.12.2007</c:v>
                </c:pt>
                <c:pt idx="236">
                  <c:v>11.12.2007</c:v>
                </c:pt>
                <c:pt idx="237">
                  <c:v>12.12.2007</c:v>
                </c:pt>
                <c:pt idx="238">
                  <c:v>13.12.2007</c:v>
                </c:pt>
                <c:pt idx="239">
                  <c:v>14.12.2007</c:v>
                </c:pt>
                <c:pt idx="240">
                  <c:v>17.12.2007</c:v>
                </c:pt>
                <c:pt idx="241">
                  <c:v>18.12.2007</c:v>
                </c:pt>
                <c:pt idx="242">
                  <c:v>19.12.2007</c:v>
                </c:pt>
                <c:pt idx="243">
                  <c:v>20.12.2007</c:v>
                </c:pt>
                <c:pt idx="244">
                  <c:v>21.12.2007</c:v>
                </c:pt>
                <c:pt idx="245">
                  <c:v>24.12.2007</c:v>
                </c:pt>
                <c:pt idx="246">
                  <c:v>26.12.2007</c:v>
                </c:pt>
                <c:pt idx="247">
                  <c:v>27.12.2007</c:v>
                </c:pt>
                <c:pt idx="248">
                  <c:v>28.12.2007</c:v>
                </c:pt>
                <c:pt idx="249">
                  <c:v>31.12.2007</c:v>
                </c:pt>
                <c:pt idx="250">
                  <c:v>02.01.2008</c:v>
                </c:pt>
                <c:pt idx="251">
                  <c:v>03.01.2008</c:v>
                </c:pt>
                <c:pt idx="252">
                  <c:v>04.01.2008</c:v>
                </c:pt>
                <c:pt idx="253">
                  <c:v>07.01.2008</c:v>
                </c:pt>
                <c:pt idx="254">
                  <c:v>08.01.2008</c:v>
                </c:pt>
                <c:pt idx="255">
                  <c:v>09.01.2008</c:v>
                </c:pt>
                <c:pt idx="256">
                  <c:v>10.01.2008</c:v>
                </c:pt>
                <c:pt idx="257">
                  <c:v>11.01.2008</c:v>
                </c:pt>
                <c:pt idx="258">
                  <c:v>14.01.2008</c:v>
                </c:pt>
                <c:pt idx="259">
                  <c:v>15.01.2008</c:v>
                </c:pt>
                <c:pt idx="260">
                  <c:v>16.01.2008</c:v>
                </c:pt>
                <c:pt idx="261">
                  <c:v>17.01.2008</c:v>
                </c:pt>
                <c:pt idx="262">
                  <c:v>18.01.2008</c:v>
                </c:pt>
                <c:pt idx="263">
                  <c:v>22.01.2008</c:v>
                </c:pt>
                <c:pt idx="264">
                  <c:v>23.01.2008</c:v>
                </c:pt>
                <c:pt idx="265">
                  <c:v>24.01.2008</c:v>
                </c:pt>
                <c:pt idx="266">
                  <c:v>25.01.2008</c:v>
                </c:pt>
                <c:pt idx="267">
                  <c:v>28.01.2008</c:v>
                </c:pt>
                <c:pt idx="268">
                  <c:v>29.01.2008</c:v>
                </c:pt>
                <c:pt idx="269">
                  <c:v>30.01.2008</c:v>
                </c:pt>
                <c:pt idx="270">
                  <c:v>31.01.2008</c:v>
                </c:pt>
                <c:pt idx="271">
                  <c:v>01.02.2008</c:v>
                </c:pt>
                <c:pt idx="272">
                  <c:v>04.02.2008</c:v>
                </c:pt>
                <c:pt idx="273">
                  <c:v>05.02.2008</c:v>
                </c:pt>
                <c:pt idx="274">
                  <c:v>06.02.2008</c:v>
                </c:pt>
                <c:pt idx="275">
                  <c:v>07.02.2008</c:v>
                </c:pt>
                <c:pt idx="276">
                  <c:v>08.02.2008</c:v>
                </c:pt>
                <c:pt idx="277">
                  <c:v>11.02.2008</c:v>
                </c:pt>
                <c:pt idx="278">
                  <c:v>12.02.2008</c:v>
                </c:pt>
                <c:pt idx="279">
                  <c:v>13.02.2008</c:v>
                </c:pt>
                <c:pt idx="280">
                  <c:v>14.02.2008</c:v>
                </c:pt>
                <c:pt idx="281">
                  <c:v>15.02.2008</c:v>
                </c:pt>
                <c:pt idx="282">
                  <c:v>19.02.2008</c:v>
                </c:pt>
                <c:pt idx="283">
                  <c:v>20.02.2008</c:v>
                </c:pt>
                <c:pt idx="284">
                  <c:v>21.02.2008</c:v>
                </c:pt>
                <c:pt idx="285">
                  <c:v>22.02.2008</c:v>
                </c:pt>
                <c:pt idx="286">
                  <c:v>25.02.2008</c:v>
                </c:pt>
                <c:pt idx="287">
                  <c:v>26.02.2008</c:v>
                </c:pt>
                <c:pt idx="288">
                  <c:v>27.02.2008</c:v>
                </c:pt>
                <c:pt idx="289">
                  <c:v>28.02.2008</c:v>
                </c:pt>
                <c:pt idx="290">
                  <c:v>29.02.2008</c:v>
                </c:pt>
                <c:pt idx="291">
                  <c:v>03.03.2008</c:v>
                </c:pt>
                <c:pt idx="292">
                  <c:v>04.03.2008</c:v>
                </c:pt>
                <c:pt idx="293">
                  <c:v>05.03.2008</c:v>
                </c:pt>
                <c:pt idx="294">
                  <c:v>06.03.2008</c:v>
                </c:pt>
                <c:pt idx="295">
                  <c:v>07.03.2008</c:v>
                </c:pt>
                <c:pt idx="296">
                  <c:v>10.03.2008</c:v>
                </c:pt>
                <c:pt idx="297">
                  <c:v>11.03.2008</c:v>
                </c:pt>
                <c:pt idx="298">
                  <c:v>12.03.2008</c:v>
                </c:pt>
                <c:pt idx="299">
                  <c:v>13.03.2008</c:v>
                </c:pt>
                <c:pt idx="300">
                  <c:v>14.03.2008</c:v>
                </c:pt>
                <c:pt idx="301">
                  <c:v>17.03.2008</c:v>
                </c:pt>
                <c:pt idx="302">
                  <c:v>18.03.2008</c:v>
                </c:pt>
                <c:pt idx="303">
                  <c:v>19.03.2008</c:v>
                </c:pt>
                <c:pt idx="304">
                  <c:v>20.03.2008</c:v>
                </c:pt>
                <c:pt idx="305">
                  <c:v>24.03.2008</c:v>
                </c:pt>
                <c:pt idx="306">
                  <c:v>25.03.2008</c:v>
                </c:pt>
                <c:pt idx="307">
                  <c:v>26.03.2008</c:v>
                </c:pt>
                <c:pt idx="308">
                  <c:v>27.03.2008</c:v>
                </c:pt>
                <c:pt idx="309">
                  <c:v>28.03.2008</c:v>
                </c:pt>
                <c:pt idx="310">
                  <c:v>31.03.2008</c:v>
                </c:pt>
                <c:pt idx="311">
                  <c:v>01.04.2008</c:v>
                </c:pt>
                <c:pt idx="312">
                  <c:v>02.04.2008</c:v>
                </c:pt>
                <c:pt idx="313">
                  <c:v>03.04.2008</c:v>
                </c:pt>
                <c:pt idx="314">
                  <c:v>04.04.2008</c:v>
                </c:pt>
                <c:pt idx="315">
                  <c:v>07.04.2008</c:v>
                </c:pt>
                <c:pt idx="316">
                  <c:v>08.04.2008</c:v>
                </c:pt>
                <c:pt idx="317">
                  <c:v>09.04.2008</c:v>
                </c:pt>
                <c:pt idx="318">
                  <c:v>10.04.2008</c:v>
                </c:pt>
                <c:pt idx="319">
                  <c:v>11.04.2008</c:v>
                </c:pt>
                <c:pt idx="320">
                  <c:v>14.04.2008</c:v>
                </c:pt>
                <c:pt idx="321">
                  <c:v>15.04.2008</c:v>
                </c:pt>
                <c:pt idx="322">
                  <c:v>16.04.2008</c:v>
                </c:pt>
                <c:pt idx="323">
                  <c:v>17.04.2008</c:v>
                </c:pt>
                <c:pt idx="324">
                  <c:v>18.04.2008</c:v>
                </c:pt>
                <c:pt idx="325">
                  <c:v>21.04.2008</c:v>
                </c:pt>
                <c:pt idx="326">
                  <c:v>22.04.2008</c:v>
                </c:pt>
                <c:pt idx="327">
                  <c:v>23.04.2008</c:v>
                </c:pt>
                <c:pt idx="328">
                  <c:v>24.04.2008</c:v>
                </c:pt>
                <c:pt idx="329">
                  <c:v>25.04.2008</c:v>
                </c:pt>
                <c:pt idx="330">
                  <c:v>28.04.2008</c:v>
                </c:pt>
                <c:pt idx="331">
                  <c:v>29.04.2008</c:v>
                </c:pt>
                <c:pt idx="332">
                  <c:v>30.04.2008</c:v>
                </c:pt>
                <c:pt idx="333">
                  <c:v>01.05.2008</c:v>
                </c:pt>
                <c:pt idx="334">
                  <c:v>02.05.2008</c:v>
                </c:pt>
                <c:pt idx="335">
                  <c:v>05.05.2008</c:v>
                </c:pt>
                <c:pt idx="336">
                  <c:v>06.05.2008</c:v>
                </c:pt>
                <c:pt idx="337">
                  <c:v>07.05.2008</c:v>
                </c:pt>
                <c:pt idx="338">
                  <c:v>08.05.2008</c:v>
                </c:pt>
                <c:pt idx="339">
                  <c:v>09.05.2008</c:v>
                </c:pt>
                <c:pt idx="340">
                  <c:v>12.05.2008</c:v>
                </c:pt>
                <c:pt idx="341">
                  <c:v>13.05.2008</c:v>
                </c:pt>
                <c:pt idx="342">
                  <c:v>14.05.2008</c:v>
                </c:pt>
                <c:pt idx="343">
                  <c:v>15.05.2008</c:v>
                </c:pt>
                <c:pt idx="344">
                  <c:v>16.05.2008</c:v>
                </c:pt>
                <c:pt idx="345">
                  <c:v>19.05.2008</c:v>
                </c:pt>
                <c:pt idx="346">
                  <c:v>20.05.2008</c:v>
                </c:pt>
                <c:pt idx="347">
                  <c:v>21.05.2008</c:v>
                </c:pt>
                <c:pt idx="348">
                  <c:v>22.05.2008</c:v>
                </c:pt>
                <c:pt idx="349">
                  <c:v>23.05.2008</c:v>
                </c:pt>
                <c:pt idx="350">
                  <c:v>27.05.2008</c:v>
                </c:pt>
                <c:pt idx="351">
                  <c:v>28.05.2008</c:v>
                </c:pt>
                <c:pt idx="352">
                  <c:v>29.05.2008</c:v>
                </c:pt>
                <c:pt idx="353">
                  <c:v>30.05.2008</c:v>
                </c:pt>
                <c:pt idx="354">
                  <c:v>02.06.2008</c:v>
                </c:pt>
                <c:pt idx="355">
                  <c:v>03.06.2008</c:v>
                </c:pt>
                <c:pt idx="356">
                  <c:v>04.06.2008</c:v>
                </c:pt>
                <c:pt idx="357">
                  <c:v>05.06.2008</c:v>
                </c:pt>
                <c:pt idx="358">
                  <c:v>06.06.2008</c:v>
                </c:pt>
                <c:pt idx="359">
                  <c:v>09.06.2008</c:v>
                </c:pt>
                <c:pt idx="360">
                  <c:v>10.06.2008</c:v>
                </c:pt>
                <c:pt idx="361">
                  <c:v>11.06.2008</c:v>
                </c:pt>
                <c:pt idx="362">
                  <c:v>12.06.2008</c:v>
                </c:pt>
                <c:pt idx="363">
                  <c:v>13.06.2008</c:v>
                </c:pt>
                <c:pt idx="364">
                  <c:v>16.06.2008</c:v>
                </c:pt>
                <c:pt idx="365">
                  <c:v>17.06.2008</c:v>
                </c:pt>
                <c:pt idx="366">
                  <c:v>18.06.2008</c:v>
                </c:pt>
                <c:pt idx="367">
                  <c:v>19.06.2008</c:v>
                </c:pt>
                <c:pt idx="368">
                  <c:v>20.06.2008</c:v>
                </c:pt>
                <c:pt idx="369">
                  <c:v>23.06.2008</c:v>
                </c:pt>
                <c:pt idx="370">
                  <c:v>24.06.2008</c:v>
                </c:pt>
                <c:pt idx="371">
                  <c:v>25.06.2008</c:v>
                </c:pt>
                <c:pt idx="372">
                  <c:v>26.06.2008</c:v>
                </c:pt>
                <c:pt idx="373">
                  <c:v>27.06.2008</c:v>
                </c:pt>
                <c:pt idx="374">
                  <c:v>30.06.2008</c:v>
                </c:pt>
                <c:pt idx="375">
                  <c:v>01.07.2008</c:v>
                </c:pt>
                <c:pt idx="376">
                  <c:v>02.07.2008</c:v>
                </c:pt>
                <c:pt idx="377">
                  <c:v>03.07.2008</c:v>
                </c:pt>
                <c:pt idx="378">
                  <c:v>07.07.2008</c:v>
                </c:pt>
                <c:pt idx="379">
                  <c:v>08.07.2008</c:v>
                </c:pt>
                <c:pt idx="380">
                  <c:v>09.07.2008</c:v>
                </c:pt>
                <c:pt idx="381">
                  <c:v>10.07.2008</c:v>
                </c:pt>
                <c:pt idx="382">
                  <c:v>11.07.2008</c:v>
                </c:pt>
                <c:pt idx="383">
                  <c:v>14.07.2008</c:v>
                </c:pt>
                <c:pt idx="384">
                  <c:v>15.07.2008</c:v>
                </c:pt>
                <c:pt idx="385">
                  <c:v>16.07.2008</c:v>
                </c:pt>
                <c:pt idx="386">
                  <c:v>17.07.2008</c:v>
                </c:pt>
                <c:pt idx="387">
                  <c:v>18.07.2008</c:v>
                </c:pt>
                <c:pt idx="388">
                  <c:v>21.07.2008</c:v>
                </c:pt>
                <c:pt idx="389">
                  <c:v>22.07.2008</c:v>
                </c:pt>
                <c:pt idx="390">
                  <c:v>23.07.2008</c:v>
                </c:pt>
                <c:pt idx="391">
                  <c:v>24.07.2008</c:v>
                </c:pt>
                <c:pt idx="392">
                  <c:v>25.07.2008</c:v>
                </c:pt>
                <c:pt idx="393">
                  <c:v>28.07.2008</c:v>
                </c:pt>
                <c:pt idx="394">
                  <c:v>29.07.2008</c:v>
                </c:pt>
                <c:pt idx="395">
                  <c:v>30.07.2008</c:v>
                </c:pt>
                <c:pt idx="396">
                  <c:v>31.07.2008</c:v>
                </c:pt>
                <c:pt idx="397">
                  <c:v>01.08.2008</c:v>
                </c:pt>
                <c:pt idx="398">
                  <c:v>04.08.2008</c:v>
                </c:pt>
                <c:pt idx="399">
                  <c:v>05.08.2008</c:v>
                </c:pt>
                <c:pt idx="400">
                  <c:v>06.08.2008</c:v>
                </c:pt>
                <c:pt idx="401">
                  <c:v>07.08.2008</c:v>
                </c:pt>
                <c:pt idx="402">
                  <c:v>08.08.2008</c:v>
                </c:pt>
                <c:pt idx="403">
                  <c:v>11.08.2008</c:v>
                </c:pt>
                <c:pt idx="404">
                  <c:v>12.08.2008</c:v>
                </c:pt>
                <c:pt idx="405">
                  <c:v>13.08.2008</c:v>
                </c:pt>
                <c:pt idx="406">
                  <c:v>14.08.2008</c:v>
                </c:pt>
                <c:pt idx="407">
                  <c:v>15.08.2008</c:v>
                </c:pt>
                <c:pt idx="408">
                  <c:v>18.08.2008</c:v>
                </c:pt>
                <c:pt idx="409">
                  <c:v>19.08.2008</c:v>
                </c:pt>
                <c:pt idx="410">
                  <c:v>20.08.2008</c:v>
                </c:pt>
                <c:pt idx="411">
                  <c:v>21.08.2008</c:v>
                </c:pt>
                <c:pt idx="412">
                  <c:v>22.08.2008</c:v>
                </c:pt>
                <c:pt idx="413">
                  <c:v>25.08.2008</c:v>
                </c:pt>
                <c:pt idx="414">
                  <c:v>26.08.2008</c:v>
                </c:pt>
                <c:pt idx="415">
                  <c:v>27.08.2008</c:v>
                </c:pt>
                <c:pt idx="416">
                  <c:v>28.08.2008</c:v>
                </c:pt>
                <c:pt idx="417">
                  <c:v>29.08.2008</c:v>
                </c:pt>
                <c:pt idx="418">
                  <c:v>02.09.2008</c:v>
                </c:pt>
                <c:pt idx="419">
                  <c:v>03.09.2008</c:v>
                </c:pt>
                <c:pt idx="420">
                  <c:v>04.09.2008</c:v>
                </c:pt>
                <c:pt idx="421">
                  <c:v>05.09.2008</c:v>
                </c:pt>
                <c:pt idx="422">
                  <c:v>08.09.2008</c:v>
                </c:pt>
                <c:pt idx="423">
                  <c:v>09.09.2008</c:v>
                </c:pt>
                <c:pt idx="424">
                  <c:v>10.09.2008</c:v>
                </c:pt>
                <c:pt idx="425">
                  <c:v>11.09.2008</c:v>
                </c:pt>
                <c:pt idx="426">
                  <c:v>12.09.2008</c:v>
                </c:pt>
                <c:pt idx="427">
                  <c:v>15.09.2008</c:v>
                </c:pt>
                <c:pt idx="428">
                  <c:v>16.09.2008</c:v>
                </c:pt>
                <c:pt idx="429">
                  <c:v>17.09.2008</c:v>
                </c:pt>
                <c:pt idx="430">
                  <c:v>18.09.2008</c:v>
                </c:pt>
                <c:pt idx="431">
                  <c:v>19.09.2008</c:v>
                </c:pt>
                <c:pt idx="432">
                  <c:v>22.09.2008</c:v>
                </c:pt>
                <c:pt idx="433">
                  <c:v>23.09.2008</c:v>
                </c:pt>
                <c:pt idx="434">
                  <c:v>24.09.2008</c:v>
                </c:pt>
                <c:pt idx="435">
                  <c:v>25.09.2008</c:v>
                </c:pt>
                <c:pt idx="436">
                  <c:v>26.09.2008</c:v>
                </c:pt>
                <c:pt idx="437">
                  <c:v>29.09.2008</c:v>
                </c:pt>
                <c:pt idx="438">
                  <c:v>30.09.2008</c:v>
                </c:pt>
              </c:strCache>
            </c:strRef>
          </c:cat>
          <c:val>
            <c:numRef>
              <c:f>'График 1.2.5'!$D$5:$D$443</c:f>
              <c:numCache>
                <c:formatCode>General</c:formatCode>
                <c:ptCount val="439"/>
                <c:pt idx="0">
                  <c:v>140</c:v>
                </c:pt>
                <c:pt idx="1">
                  <c:v>138</c:v>
                </c:pt>
                <c:pt idx="2">
                  <c:v>142</c:v>
                </c:pt>
                <c:pt idx="3">
                  <c:v>146</c:v>
                </c:pt>
                <c:pt idx="4">
                  <c:v>147</c:v>
                </c:pt>
                <c:pt idx="5">
                  <c:v>147</c:v>
                </c:pt>
                <c:pt idx="6">
                  <c:v>148</c:v>
                </c:pt>
                <c:pt idx="7">
                  <c:v>143</c:v>
                </c:pt>
                <c:pt idx="8">
                  <c:v>140</c:v>
                </c:pt>
                <c:pt idx="9">
                  <c:v>142</c:v>
                </c:pt>
                <c:pt idx="10">
                  <c:v>138</c:v>
                </c:pt>
                <c:pt idx="11">
                  <c:v>142</c:v>
                </c:pt>
                <c:pt idx="12">
                  <c:v>139</c:v>
                </c:pt>
                <c:pt idx="13">
                  <c:v>140</c:v>
                </c:pt>
                <c:pt idx="14">
                  <c:v>136</c:v>
                </c:pt>
                <c:pt idx="15">
                  <c:v>137</c:v>
                </c:pt>
                <c:pt idx="16">
                  <c:v>134</c:v>
                </c:pt>
                <c:pt idx="17">
                  <c:v>138</c:v>
                </c:pt>
                <c:pt idx="18">
                  <c:v>137</c:v>
                </c:pt>
                <c:pt idx="19">
                  <c:v>139</c:v>
                </c:pt>
                <c:pt idx="20">
                  <c:v>144</c:v>
                </c:pt>
                <c:pt idx="21">
                  <c:v>139</c:v>
                </c:pt>
                <c:pt idx="22">
                  <c:v>140</c:v>
                </c:pt>
                <c:pt idx="23">
                  <c:v>141</c:v>
                </c:pt>
                <c:pt idx="24">
                  <c:v>142</c:v>
                </c:pt>
                <c:pt idx="25">
                  <c:v>142</c:v>
                </c:pt>
                <c:pt idx="26">
                  <c:v>145</c:v>
                </c:pt>
                <c:pt idx="27">
                  <c:v>142</c:v>
                </c:pt>
                <c:pt idx="28">
                  <c:v>142</c:v>
                </c:pt>
                <c:pt idx="29">
                  <c:v>141</c:v>
                </c:pt>
                <c:pt idx="30">
                  <c:v>145</c:v>
                </c:pt>
                <c:pt idx="31">
                  <c:v>144</c:v>
                </c:pt>
                <c:pt idx="32">
                  <c:v>145</c:v>
                </c:pt>
                <c:pt idx="33">
                  <c:v>146</c:v>
                </c:pt>
                <c:pt idx="34">
                  <c:v>145</c:v>
                </c:pt>
                <c:pt idx="35">
                  <c:v>141</c:v>
                </c:pt>
                <c:pt idx="36">
                  <c:v>144</c:v>
                </c:pt>
                <c:pt idx="37">
                  <c:v>149</c:v>
                </c:pt>
                <c:pt idx="38">
                  <c:v>168</c:v>
                </c:pt>
                <c:pt idx="39">
                  <c:v>161</c:v>
                </c:pt>
                <c:pt idx="40">
                  <c:v>162</c:v>
                </c:pt>
                <c:pt idx="41">
                  <c:v>166</c:v>
                </c:pt>
                <c:pt idx="42">
                  <c:v>168</c:v>
                </c:pt>
                <c:pt idx="43">
                  <c:v>165</c:v>
                </c:pt>
                <c:pt idx="44">
                  <c:v>166</c:v>
                </c:pt>
                <c:pt idx="45">
                  <c:v>162</c:v>
                </c:pt>
                <c:pt idx="46">
                  <c:v>156</c:v>
                </c:pt>
                <c:pt idx="47">
                  <c:v>159</c:v>
                </c:pt>
                <c:pt idx="48">
                  <c:v>165</c:v>
                </c:pt>
                <c:pt idx="49">
                  <c:v>163</c:v>
                </c:pt>
                <c:pt idx="50">
                  <c:v>161</c:v>
                </c:pt>
                <c:pt idx="51">
                  <c:v>159</c:v>
                </c:pt>
                <c:pt idx="52">
                  <c:v>155</c:v>
                </c:pt>
                <c:pt idx="53">
                  <c:v>156</c:v>
                </c:pt>
                <c:pt idx="54">
                  <c:v>158</c:v>
                </c:pt>
                <c:pt idx="55">
                  <c:v>149</c:v>
                </c:pt>
                <c:pt idx="56">
                  <c:v>147</c:v>
                </c:pt>
                <c:pt idx="57">
                  <c:v>150</c:v>
                </c:pt>
                <c:pt idx="58">
                  <c:v>149</c:v>
                </c:pt>
                <c:pt idx="59">
                  <c:v>149</c:v>
                </c:pt>
                <c:pt idx="60">
                  <c:v>149</c:v>
                </c:pt>
                <c:pt idx="61">
                  <c:v>147</c:v>
                </c:pt>
                <c:pt idx="62">
                  <c:v>147</c:v>
                </c:pt>
                <c:pt idx="63">
                  <c:v>146</c:v>
                </c:pt>
                <c:pt idx="64">
                  <c:v>146</c:v>
                </c:pt>
                <c:pt idx="65">
                  <c:v>145</c:v>
                </c:pt>
                <c:pt idx="66">
                  <c:v>138</c:v>
                </c:pt>
                <c:pt idx="67">
                  <c:v>142</c:v>
                </c:pt>
                <c:pt idx="68">
                  <c:v>140</c:v>
                </c:pt>
                <c:pt idx="69">
                  <c:v>141</c:v>
                </c:pt>
                <c:pt idx="70">
                  <c:v>140</c:v>
                </c:pt>
                <c:pt idx="71">
                  <c:v>139</c:v>
                </c:pt>
                <c:pt idx="72">
                  <c:v>140</c:v>
                </c:pt>
                <c:pt idx="73">
                  <c:v>142</c:v>
                </c:pt>
                <c:pt idx="74">
                  <c:v>140</c:v>
                </c:pt>
                <c:pt idx="75">
                  <c:v>139</c:v>
                </c:pt>
                <c:pt idx="76">
                  <c:v>139</c:v>
                </c:pt>
                <c:pt idx="77">
                  <c:v>138</c:v>
                </c:pt>
                <c:pt idx="78">
                  <c:v>136</c:v>
                </c:pt>
                <c:pt idx="79">
                  <c:v>135</c:v>
                </c:pt>
                <c:pt idx="80">
                  <c:v>135</c:v>
                </c:pt>
                <c:pt idx="81">
                  <c:v>147</c:v>
                </c:pt>
                <c:pt idx="82">
                  <c:v>145</c:v>
                </c:pt>
                <c:pt idx="83">
                  <c:v>144</c:v>
                </c:pt>
                <c:pt idx="84">
                  <c:v>142</c:v>
                </c:pt>
                <c:pt idx="85">
                  <c:v>144</c:v>
                </c:pt>
                <c:pt idx="86">
                  <c:v>143</c:v>
                </c:pt>
                <c:pt idx="87">
                  <c:v>143</c:v>
                </c:pt>
                <c:pt idx="88">
                  <c:v>139</c:v>
                </c:pt>
                <c:pt idx="89">
                  <c:v>142</c:v>
                </c:pt>
                <c:pt idx="90">
                  <c:v>138</c:v>
                </c:pt>
                <c:pt idx="91">
                  <c:v>138</c:v>
                </c:pt>
                <c:pt idx="92">
                  <c:v>137</c:v>
                </c:pt>
                <c:pt idx="93">
                  <c:v>138</c:v>
                </c:pt>
                <c:pt idx="94">
                  <c:v>134</c:v>
                </c:pt>
                <c:pt idx="95">
                  <c:v>129</c:v>
                </c:pt>
                <c:pt idx="96">
                  <c:v>134</c:v>
                </c:pt>
                <c:pt idx="97">
                  <c:v>128</c:v>
                </c:pt>
                <c:pt idx="98">
                  <c:v>128</c:v>
                </c:pt>
                <c:pt idx="99">
                  <c:v>131</c:v>
                </c:pt>
                <c:pt idx="100">
                  <c:v>130</c:v>
                </c:pt>
                <c:pt idx="101">
                  <c:v>128</c:v>
                </c:pt>
                <c:pt idx="102">
                  <c:v>129</c:v>
                </c:pt>
                <c:pt idx="103">
                  <c:v>128</c:v>
                </c:pt>
                <c:pt idx="104">
                  <c:v>124</c:v>
                </c:pt>
                <c:pt idx="105">
                  <c:v>128</c:v>
                </c:pt>
                <c:pt idx="106">
                  <c:v>124</c:v>
                </c:pt>
                <c:pt idx="107">
                  <c:v>129</c:v>
                </c:pt>
                <c:pt idx="108">
                  <c:v>128</c:v>
                </c:pt>
                <c:pt idx="109">
                  <c:v>135</c:v>
                </c:pt>
                <c:pt idx="110">
                  <c:v>130</c:v>
                </c:pt>
                <c:pt idx="111">
                  <c:v>126</c:v>
                </c:pt>
                <c:pt idx="112">
                  <c:v>137</c:v>
                </c:pt>
                <c:pt idx="113">
                  <c:v>134</c:v>
                </c:pt>
                <c:pt idx="114">
                  <c:v>132</c:v>
                </c:pt>
                <c:pt idx="115">
                  <c:v>130</c:v>
                </c:pt>
                <c:pt idx="116">
                  <c:v>132</c:v>
                </c:pt>
                <c:pt idx="117">
                  <c:v>130</c:v>
                </c:pt>
                <c:pt idx="118">
                  <c:v>127</c:v>
                </c:pt>
                <c:pt idx="119">
                  <c:v>134</c:v>
                </c:pt>
                <c:pt idx="120">
                  <c:v>140</c:v>
                </c:pt>
                <c:pt idx="121">
                  <c:v>137</c:v>
                </c:pt>
                <c:pt idx="122">
                  <c:v>139</c:v>
                </c:pt>
                <c:pt idx="123">
                  <c:v>133</c:v>
                </c:pt>
                <c:pt idx="124">
                  <c:v>140</c:v>
                </c:pt>
                <c:pt idx="125">
                  <c:v>140</c:v>
                </c:pt>
                <c:pt idx="126">
                  <c:v>141</c:v>
                </c:pt>
                <c:pt idx="127">
                  <c:v>135</c:v>
                </c:pt>
                <c:pt idx="128">
                  <c:v>129</c:v>
                </c:pt>
                <c:pt idx="129">
                  <c:v>129</c:v>
                </c:pt>
                <c:pt idx="130">
                  <c:v>141</c:v>
                </c:pt>
                <c:pt idx="131">
                  <c:v>135</c:v>
                </c:pt>
                <c:pt idx="132">
                  <c:v>132</c:v>
                </c:pt>
                <c:pt idx="133">
                  <c:v>136</c:v>
                </c:pt>
                <c:pt idx="134">
                  <c:v>140</c:v>
                </c:pt>
                <c:pt idx="135">
                  <c:v>136</c:v>
                </c:pt>
                <c:pt idx="136">
                  <c:v>143</c:v>
                </c:pt>
                <c:pt idx="137">
                  <c:v>140</c:v>
                </c:pt>
                <c:pt idx="138">
                  <c:v>145</c:v>
                </c:pt>
                <c:pt idx="139">
                  <c:v>144</c:v>
                </c:pt>
                <c:pt idx="140">
                  <c:v>148</c:v>
                </c:pt>
                <c:pt idx="141">
                  <c:v>153</c:v>
                </c:pt>
                <c:pt idx="142">
                  <c:v>169</c:v>
                </c:pt>
                <c:pt idx="143">
                  <c:v>174</c:v>
                </c:pt>
                <c:pt idx="144">
                  <c:v>175</c:v>
                </c:pt>
                <c:pt idx="145">
                  <c:v>174</c:v>
                </c:pt>
                <c:pt idx="146">
                  <c:v>176</c:v>
                </c:pt>
                <c:pt idx="147">
                  <c:v>171</c:v>
                </c:pt>
                <c:pt idx="148">
                  <c:v>173</c:v>
                </c:pt>
                <c:pt idx="149">
                  <c:v>167</c:v>
                </c:pt>
                <c:pt idx="150">
                  <c:v>165</c:v>
                </c:pt>
                <c:pt idx="151">
                  <c:v>152</c:v>
                </c:pt>
                <c:pt idx="152">
                  <c:v>159</c:v>
                </c:pt>
                <c:pt idx="153">
                  <c:v>163</c:v>
                </c:pt>
                <c:pt idx="154">
                  <c:v>162</c:v>
                </c:pt>
                <c:pt idx="155">
                  <c:v>170</c:v>
                </c:pt>
                <c:pt idx="156">
                  <c:v>175</c:v>
                </c:pt>
                <c:pt idx="157">
                  <c:v>197</c:v>
                </c:pt>
                <c:pt idx="158">
                  <c:v>186</c:v>
                </c:pt>
                <c:pt idx="159">
                  <c:v>188</c:v>
                </c:pt>
                <c:pt idx="160">
                  <c:v>194</c:v>
                </c:pt>
                <c:pt idx="161">
                  <c:v>183</c:v>
                </c:pt>
                <c:pt idx="162">
                  <c:v>183</c:v>
                </c:pt>
                <c:pt idx="163">
                  <c:v>182</c:v>
                </c:pt>
                <c:pt idx="164">
                  <c:v>184</c:v>
                </c:pt>
                <c:pt idx="165">
                  <c:v>189</c:v>
                </c:pt>
                <c:pt idx="166">
                  <c:v>184</c:v>
                </c:pt>
                <c:pt idx="167">
                  <c:v>187</c:v>
                </c:pt>
                <c:pt idx="168">
                  <c:v>177</c:v>
                </c:pt>
                <c:pt idx="169">
                  <c:v>178</c:v>
                </c:pt>
                <c:pt idx="170">
                  <c:v>187</c:v>
                </c:pt>
                <c:pt idx="171">
                  <c:v>184</c:v>
                </c:pt>
                <c:pt idx="172">
                  <c:v>190</c:v>
                </c:pt>
                <c:pt idx="173">
                  <c:v>199</c:v>
                </c:pt>
                <c:pt idx="174">
                  <c:v>194</c:v>
                </c:pt>
                <c:pt idx="175">
                  <c:v>187</c:v>
                </c:pt>
                <c:pt idx="176">
                  <c:v>177</c:v>
                </c:pt>
                <c:pt idx="177">
                  <c:v>180</c:v>
                </c:pt>
                <c:pt idx="178">
                  <c:v>180</c:v>
                </c:pt>
                <c:pt idx="179">
                  <c:v>174</c:v>
                </c:pt>
                <c:pt idx="180">
                  <c:v>165</c:v>
                </c:pt>
                <c:pt idx="181">
                  <c:v>156</c:v>
                </c:pt>
                <c:pt idx="182">
                  <c:v>162</c:v>
                </c:pt>
                <c:pt idx="183">
                  <c:v>161</c:v>
                </c:pt>
                <c:pt idx="184">
                  <c:v>162</c:v>
                </c:pt>
                <c:pt idx="185">
                  <c:v>163</c:v>
                </c:pt>
                <c:pt idx="186">
                  <c:v>167</c:v>
                </c:pt>
                <c:pt idx="187">
                  <c:v>167</c:v>
                </c:pt>
                <c:pt idx="188">
                  <c:v>168</c:v>
                </c:pt>
                <c:pt idx="189">
                  <c:v>167</c:v>
                </c:pt>
                <c:pt idx="190">
                  <c:v>166</c:v>
                </c:pt>
                <c:pt idx="191">
                  <c:v>166</c:v>
                </c:pt>
                <c:pt idx="192">
                  <c:v>158</c:v>
                </c:pt>
                <c:pt idx="193">
                  <c:v>152</c:v>
                </c:pt>
                <c:pt idx="194">
                  <c:v>153</c:v>
                </c:pt>
                <c:pt idx="195">
                  <c:v>149</c:v>
                </c:pt>
                <c:pt idx="196">
                  <c:v>147</c:v>
                </c:pt>
                <c:pt idx="197">
                  <c:v>149</c:v>
                </c:pt>
                <c:pt idx="198">
                  <c:v>151</c:v>
                </c:pt>
                <c:pt idx="199">
                  <c:v>160</c:v>
                </c:pt>
                <c:pt idx="200">
                  <c:v>165</c:v>
                </c:pt>
                <c:pt idx="201">
                  <c:v>172</c:v>
                </c:pt>
                <c:pt idx="202">
                  <c:v>174</c:v>
                </c:pt>
                <c:pt idx="203">
                  <c:v>171</c:v>
                </c:pt>
                <c:pt idx="204">
                  <c:v>176</c:v>
                </c:pt>
                <c:pt idx="205">
                  <c:v>173</c:v>
                </c:pt>
                <c:pt idx="206">
                  <c:v>168</c:v>
                </c:pt>
                <c:pt idx="207">
                  <c:v>167</c:v>
                </c:pt>
                <c:pt idx="208">
                  <c:v>168</c:v>
                </c:pt>
                <c:pt idx="209">
                  <c:v>157</c:v>
                </c:pt>
                <c:pt idx="210">
                  <c:v>169</c:v>
                </c:pt>
                <c:pt idx="211">
                  <c:v>176</c:v>
                </c:pt>
                <c:pt idx="212">
                  <c:v>174</c:v>
                </c:pt>
                <c:pt idx="213">
                  <c:v>170</c:v>
                </c:pt>
                <c:pt idx="214">
                  <c:v>173</c:v>
                </c:pt>
                <c:pt idx="215">
                  <c:v>178</c:v>
                </c:pt>
                <c:pt idx="216">
                  <c:v>182</c:v>
                </c:pt>
                <c:pt idx="217">
                  <c:v>179</c:v>
                </c:pt>
                <c:pt idx="218">
                  <c:v>181</c:v>
                </c:pt>
                <c:pt idx="219">
                  <c:v>185</c:v>
                </c:pt>
                <c:pt idx="220">
                  <c:v>194</c:v>
                </c:pt>
                <c:pt idx="221">
                  <c:v>202</c:v>
                </c:pt>
                <c:pt idx="222">
                  <c:v>205</c:v>
                </c:pt>
                <c:pt idx="223">
                  <c:v>216</c:v>
                </c:pt>
                <c:pt idx="224">
                  <c:v>214</c:v>
                </c:pt>
                <c:pt idx="225">
                  <c:v>230</c:v>
                </c:pt>
                <c:pt idx="226">
                  <c:v>218</c:v>
                </c:pt>
                <c:pt idx="227">
                  <c:v>205</c:v>
                </c:pt>
                <c:pt idx="228">
                  <c:v>209</c:v>
                </c:pt>
                <c:pt idx="229">
                  <c:v>200</c:v>
                </c:pt>
                <c:pt idx="230">
                  <c:v>210</c:v>
                </c:pt>
                <c:pt idx="231">
                  <c:v>210</c:v>
                </c:pt>
                <c:pt idx="232">
                  <c:v>205</c:v>
                </c:pt>
                <c:pt idx="233">
                  <c:v>194</c:v>
                </c:pt>
                <c:pt idx="234">
                  <c:v>190</c:v>
                </c:pt>
                <c:pt idx="235">
                  <c:v>183</c:v>
                </c:pt>
                <c:pt idx="236">
                  <c:v>196</c:v>
                </c:pt>
                <c:pt idx="237">
                  <c:v>192</c:v>
                </c:pt>
                <c:pt idx="238">
                  <c:v>181</c:v>
                </c:pt>
                <c:pt idx="239">
                  <c:v>176</c:v>
                </c:pt>
                <c:pt idx="240">
                  <c:v>180</c:v>
                </c:pt>
                <c:pt idx="241">
                  <c:v>188</c:v>
                </c:pt>
                <c:pt idx="242">
                  <c:v>193</c:v>
                </c:pt>
                <c:pt idx="243">
                  <c:v>197</c:v>
                </c:pt>
                <c:pt idx="244">
                  <c:v>186</c:v>
                </c:pt>
                <c:pt idx="245">
                  <c:v>179</c:v>
                </c:pt>
                <c:pt idx="246">
                  <c:v>176</c:v>
                </c:pt>
                <c:pt idx="247">
                  <c:v>178</c:v>
                </c:pt>
                <c:pt idx="248">
                  <c:v>185</c:v>
                </c:pt>
                <c:pt idx="249">
                  <c:v>191</c:v>
                </c:pt>
                <c:pt idx="250">
                  <c:v>204</c:v>
                </c:pt>
                <c:pt idx="251">
                  <c:v>204</c:v>
                </c:pt>
                <c:pt idx="252">
                  <c:v>210</c:v>
                </c:pt>
                <c:pt idx="253">
                  <c:v>209</c:v>
                </c:pt>
                <c:pt idx="254">
                  <c:v>206</c:v>
                </c:pt>
                <c:pt idx="255">
                  <c:v>213</c:v>
                </c:pt>
                <c:pt idx="256">
                  <c:v>204</c:v>
                </c:pt>
                <c:pt idx="257">
                  <c:v>208</c:v>
                </c:pt>
                <c:pt idx="258">
                  <c:v>209</c:v>
                </c:pt>
                <c:pt idx="259">
                  <c:v>215</c:v>
                </c:pt>
                <c:pt idx="260">
                  <c:v>213</c:v>
                </c:pt>
                <c:pt idx="261">
                  <c:v>222</c:v>
                </c:pt>
                <c:pt idx="262">
                  <c:v>220</c:v>
                </c:pt>
                <c:pt idx="263">
                  <c:v>239</c:v>
                </c:pt>
                <c:pt idx="264">
                  <c:v>242</c:v>
                </c:pt>
                <c:pt idx="265">
                  <c:v>218</c:v>
                </c:pt>
                <c:pt idx="266">
                  <c:v>223</c:v>
                </c:pt>
                <c:pt idx="267">
                  <c:v>221</c:v>
                </c:pt>
                <c:pt idx="268">
                  <c:v>216</c:v>
                </c:pt>
                <c:pt idx="269">
                  <c:v>210</c:v>
                </c:pt>
                <c:pt idx="270">
                  <c:v>218</c:v>
                </c:pt>
                <c:pt idx="271">
                  <c:v>222</c:v>
                </c:pt>
                <c:pt idx="272">
                  <c:v>216</c:v>
                </c:pt>
                <c:pt idx="273">
                  <c:v>225</c:v>
                </c:pt>
                <c:pt idx="274">
                  <c:v>224</c:v>
                </c:pt>
                <c:pt idx="275">
                  <c:v>214</c:v>
                </c:pt>
                <c:pt idx="276">
                  <c:v>226</c:v>
                </c:pt>
                <c:pt idx="277">
                  <c:v>227</c:v>
                </c:pt>
                <c:pt idx="278">
                  <c:v>226</c:v>
                </c:pt>
                <c:pt idx="279">
                  <c:v>226</c:v>
                </c:pt>
                <c:pt idx="280">
                  <c:v>221</c:v>
                </c:pt>
                <c:pt idx="281">
                  <c:v>225</c:v>
                </c:pt>
                <c:pt idx="282">
                  <c:v>222</c:v>
                </c:pt>
                <c:pt idx="283">
                  <c:v>217</c:v>
                </c:pt>
                <c:pt idx="284">
                  <c:v>229</c:v>
                </c:pt>
                <c:pt idx="285">
                  <c:v>226</c:v>
                </c:pt>
                <c:pt idx="286">
                  <c:v>216</c:v>
                </c:pt>
                <c:pt idx="287">
                  <c:v>219</c:v>
                </c:pt>
                <c:pt idx="288">
                  <c:v>221</c:v>
                </c:pt>
                <c:pt idx="289">
                  <c:v>237</c:v>
                </c:pt>
                <c:pt idx="290">
                  <c:v>252</c:v>
                </c:pt>
                <c:pt idx="291">
                  <c:v>251</c:v>
                </c:pt>
                <c:pt idx="292">
                  <c:v>242</c:v>
                </c:pt>
                <c:pt idx="293">
                  <c:v>235</c:v>
                </c:pt>
                <c:pt idx="294">
                  <c:v>241</c:v>
                </c:pt>
                <c:pt idx="295">
                  <c:v>254</c:v>
                </c:pt>
                <c:pt idx="296">
                  <c:v>265</c:v>
                </c:pt>
                <c:pt idx="297">
                  <c:v>247</c:v>
                </c:pt>
                <c:pt idx="298">
                  <c:v>257</c:v>
                </c:pt>
                <c:pt idx="299">
                  <c:v>255</c:v>
                </c:pt>
                <c:pt idx="300">
                  <c:v>266</c:v>
                </c:pt>
                <c:pt idx="301">
                  <c:v>283</c:v>
                </c:pt>
                <c:pt idx="302">
                  <c:v>262</c:v>
                </c:pt>
                <c:pt idx="303">
                  <c:v>271</c:v>
                </c:pt>
                <c:pt idx="304">
                  <c:v>269</c:v>
                </c:pt>
                <c:pt idx="305">
                  <c:v>253</c:v>
                </c:pt>
                <c:pt idx="306">
                  <c:v>254</c:v>
                </c:pt>
                <c:pt idx="307">
                  <c:v>257</c:v>
                </c:pt>
                <c:pt idx="308">
                  <c:v>253</c:v>
                </c:pt>
                <c:pt idx="309">
                  <c:v>262</c:v>
                </c:pt>
                <c:pt idx="310">
                  <c:v>267</c:v>
                </c:pt>
                <c:pt idx="311">
                  <c:v>253</c:v>
                </c:pt>
                <c:pt idx="312">
                  <c:v>248</c:v>
                </c:pt>
                <c:pt idx="313">
                  <c:v>249</c:v>
                </c:pt>
                <c:pt idx="314">
                  <c:v>254</c:v>
                </c:pt>
                <c:pt idx="315">
                  <c:v>243</c:v>
                </c:pt>
                <c:pt idx="316">
                  <c:v>243</c:v>
                </c:pt>
                <c:pt idx="317">
                  <c:v>255</c:v>
                </c:pt>
                <c:pt idx="318">
                  <c:v>250</c:v>
                </c:pt>
                <c:pt idx="319">
                  <c:v>252</c:v>
                </c:pt>
                <c:pt idx="320">
                  <c:v>252</c:v>
                </c:pt>
                <c:pt idx="321">
                  <c:v>244</c:v>
                </c:pt>
                <c:pt idx="322">
                  <c:v>230</c:v>
                </c:pt>
                <c:pt idx="323">
                  <c:v>228</c:v>
                </c:pt>
                <c:pt idx="324">
                  <c:v>229</c:v>
                </c:pt>
                <c:pt idx="325">
                  <c:v>231</c:v>
                </c:pt>
                <c:pt idx="326">
                  <c:v>231</c:v>
                </c:pt>
                <c:pt idx="327">
                  <c:v>229</c:v>
                </c:pt>
                <c:pt idx="328">
                  <c:v>220</c:v>
                </c:pt>
                <c:pt idx="329">
                  <c:v>215</c:v>
                </c:pt>
                <c:pt idx="330">
                  <c:v>218</c:v>
                </c:pt>
                <c:pt idx="331">
                  <c:v>219</c:v>
                </c:pt>
                <c:pt idx="332">
                  <c:v>224</c:v>
                </c:pt>
                <c:pt idx="333">
                  <c:v>226</c:v>
                </c:pt>
                <c:pt idx="334">
                  <c:v>215</c:v>
                </c:pt>
                <c:pt idx="335">
                  <c:v>214</c:v>
                </c:pt>
                <c:pt idx="336">
                  <c:v>213</c:v>
                </c:pt>
                <c:pt idx="337">
                  <c:v>216</c:v>
                </c:pt>
                <c:pt idx="338">
                  <c:v>223</c:v>
                </c:pt>
                <c:pt idx="339">
                  <c:v>227</c:v>
                </c:pt>
                <c:pt idx="340">
                  <c:v>225</c:v>
                </c:pt>
                <c:pt idx="341">
                  <c:v>213</c:v>
                </c:pt>
                <c:pt idx="342">
                  <c:v>213</c:v>
                </c:pt>
                <c:pt idx="343">
                  <c:v>221</c:v>
                </c:pt>
                <c:pt idx="344">
                  <c:v>216</c:v>
                </c:pt>
                <c:pt idx="345">
                  <c:v>218</c:v>
                </c:pt>
                <c:pt idx="346">
                  <c:v>223</c:v>
                </c:pt>
                <c:pt idx="347">
                  <c:v>220</c:v>
                </c:pt>
                <c:pt idx="348">
                  <c:v>211</c:v>
                </c:pt>
                <c:pt idx="349">
                  <c:v>220</c:v>
                </c:pt>
                <c:pt idx="350">
                  <c:v>218</c:v>
                </c:pt>
                <c:pt idx="351">
                  <c:v>211</c:v>
                </c:pt>
                <c:pt idx="352">
                  <c:v>209</c:v>
                </c:pt>
                <c:pt idx="353">
                  <c:v>212</c:v>
                </c:pt>
                <c:pt idx="354">
                  <c:v>220</c:v>
                </c:pt>
                <c:pt idx="355">
                  <c:v>228</c:v>
                </c:pt>
                <c:pt idx="356">
                  <c:v>222</c:v>
                </c:pt>
                <c:pt idx="357">
                  <c:v>219</c:v>
                </c:pt>
                <c:pt idx="358">
                  <c:v>232</c:v>
                </c:pt>
                <c:pt idx="359">
                  <c:v>235</c:v>
                </c:pt>
                <c:pt idx="360">
                  <c:v>224</c:v>
                </c:pt>
                <c:pt idx="361">
                  <c:v>228</c:v>
                </c:pt>
                <c:pt idx="362">
                  <c:v>219</c:v>
                </c:pt>
                <c:pt idx="363">
                  <c:v>221</c:v>
                </c:pt>
                <c:pt idx="364">
                  <c:v>221</c:v>
                </c:pt>
                <c:pt idx="365">
                  <c:v>220</c:v>
                </c:pt>
                <c:pt idx="366">
                  <c:v>227</c:v>
                </c:pt>
                <c:pt idx="367">
                  <c:v>224</c:v>
                </c:pt>
                <c:pt idx="368">
                  <c:v>237</c:v>
                </c:pt>
                <c:pt idx="369">
                  <c:v>235</c:v>
                </c:pt>
                <c:pt idx="370">
                  <c:v>245</c:v>
                </c:pt>
                <c:pt idx="371">
                  <c:v>249</c:v>
                </c:pt>
                <c:pt idx="372">
                  <c:v>265</c:v>
                </c:pt>
                <c:pt idx="373">
                  <c:v>273</c:v>
                </c:pt>
                <c:pt idx="374">
                  <c:v>274</c:v>
                </c:pt>
                <c:pt idx="375">
                  <c:v>277</c:v>
                </c:pt>
                <c:pt idx="376">
                  <c:v>279</c:v>
                </c:pt>
                <c:pt idx="377">
                  <c:v>282</c:v>
                </c:pt>
                <c:pt idx="378">
                  <c:v>280</c:v>
                </c:pt>
                <c:pt idx="379">
                  <c:v>283</c:v>
                </c:pt>
                <c:pt idx="380">
                  <c:v>276</c:v>
                </c:pt>
                <c:pt idx="381">
                  <c:v>276</c:v>
                </c:pt>
                <c:pt idx="382">
                  <c:v>263</c:v>
                </c:pt>
                <c:pt idx="383">
                  <c:v>271</c:v>
                </c:pt>
                <c:pt idx="384">
                  <c:v>275</c:v>
                </c:pt>
                <c:pt idx="385">
                  <c:v>263</c:v>
                </c:pt>
                <c:pt idx="386">
                  <c:v>247</c:v>
                </c:pt>
                <c:pt idx="387">
                  <c:v>244</c:v>
                </c:pt>
                <c:pt idx="388">
                  <c:v>243</c:v>
                </c:pt>
                <c:pt idx="389">
                  <c:v>241</c:v>
                </c:pt>
                <c:pt idx="390">
                  <c:v>234</c:v>
                </c:pt>
                <c:pt idx="391">
                  <c:v>249</c:v>
                </c:pt>
                <c:pt idx="392">
                  <c:v>238</c:v>
                </c:pt>
                <c:pt idx="393">
                  <c:v>249</c:v>
                </c:pt>
                <c:pt idx="394">
                  <c:v>244</c:v>
                </c:pt>
                <c:pt idx="395">
                  <c:v>238</c:v>
                </c:pt>
                <c:pt idx="396">
                  <c:v>238</c:v>
                </c:pt>
                <c:pt idx="397">
                  <c:v>241</c:v>
                </c:pt>
                <c:pt idx="398">
                  <c:v>239</c:v>
                </c:pt>
                <c:pt idx="399">
                  <c:v>235</c:v>
                </c:pt>
                <c:pt idx="400">
                  <c:v>231</c:v>
                </c:pt>
                <c:pt idx="401">
                  <c:v>242</c:v>
                </c:pt>
                <c:pt idx="402">
                  <c:v>248</c:v>
                </c:pt>
                <c:pt idx="403">
                  <c:v>240</c:v>
                </c:pt>
                <c:pt idx="404">
                  <c:v>243</c:v>
                </c:pt>
                <c:pt idx="405">
                  <c:v>242</c:v>
                </c:pt>
                <c:pt idx="406">
                  <c:v>248</c:v>
                </c:pt>
                <c:pt idx="407">
                  <c:v>254</c:v>
                </c:pt>
                <c:pt idx="408">
                  <c:v>256</c:v>
                </c:pt>
                <c:pt idx="409">
                  <c:v>257</c:v>
                </c:pt>
                <c:pt idx="410">
                  <c:v>260</c:v>
                </c:pt>
                <c:pt idx="411">
                  <c:v>258</c:v>
                </c:pt>
                <c:pt idx="412">
                  <c:v>253</c:v>
                </c:pt>
                <c:pt idx="413">
                  <c:v>260</c:v>
                </c:pt>
                <c:pt idx="414">
                  <c:v>263</c:v>
                </c:pt>
                <c:pt idx="415">
                  <c:v>265</c:v>
                </c:pt>
                <c:pt idx="416">
                  <c:v>260</c:v>
                </c:pt>
                <c:pt idx="417">
                  <c:v>253</c:v>
                </c:pt>
                <c:pt idx="418">
                  <c:v>261</c:v>
                </c:pt>
                <c:pt idx="419">
                  <c:v>269</c:v>
                </c:pt>
                <c:pt idx="420">
                  <c:v>281</c:v>
                </c:pt>
                <c:pt idx="421">
                  <c:v>287</c:v>
                </c:pt>
                <c:pt idx="422">
                  <c:v>270</c:v>
                </c:pt>
                <c:pt idx="423">
                  <c:v>284</c:v>
                </c:pt>
                <c:pt idx="424">
                  <c:v>286</c:v>
                </c:pt>
                <c:pt idx="425">
                  <c:v>292</c:v>
                </c:pt>
                <c:pt idx="426">
                  <c:v>289</c:v>
                </c:pt>
                <c:pt idx="427">
                  <c:v>330</c:v>
                </c:pt>
                <c:pt idx="428">
                  <c:v>364</c:v>
                </c:pt>
                <c:pt idx="429">
                  <c:v>394</c:v>
                </c:pt>
                <c:pt idx="430">
                  <c:v>385</c:v>
                </c:pt>
                <c:pt idx="431">
                  <c:v>313</c:v>
                </c:pt>
                <c:pt idx="432">
                  <c:v>310</c:v>
                </c:pt>
                <c:pt idx="433">
                  <c:v>329</c:v>
                </c:pt>
                <c:pt idx="434">
                  <c:v>333</c:v>
                </c:pt>
                <c:pt idx="435">
                  <c:v>325</c:v>
                </c:pt>
                <c:pt idx="436">
                  <c:v>336</c:v>
                </c:pt>
                <c:pt idx="437">
                  <c:v>370</c:v>
                </c:pt>
                <c:pt idx="438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DE-4EF2-A021-E43EE53BC049}"/>
            </c:ext>
          </c:extLst>
        </c:ser>
        <c:ser>
          <c:idx val="2"/>
          <c:order val="2"/>
          <c:tx>
            <c:strRef>
              <c:f>'График 1.2.5'!$E$4</c:f>
              <c:strCache>
                <c:ptCount val="1"/>
                <c:pt idx="0">
                  <c:v>EMBI+ Азия спрэд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'График 1.2.5'!$B$5:$B$443</c:f>
              <c:strCache>
                <c:ptCount val="439"/>
                <c:pt idx="0">
                  <c:v>02.01.2007</c:v>
                </c:pt>
                <c:pt idx="1">
                  <c:v>03.01.2007</c:v>
                </c:pt>
                <c:pt idx="2">
                  <c:v>04.01.2007</c:v>
                </c:pt>
                <c:pt idx="3">
                  <c:v>05.01.2007</c:v>
                </c:pt>
                <c:pt idx="4">
                  <c:v>08.01.2007</c:v>
                </c:pt>
                <c:pt idx="5">
                  <c:v>09.01.2007</c:v>
                </c:pt>
                <c:pt idx="6">
                  <c:v>10.01.2007</c:v>
                </c:pt>
                <c:pt idx="7">
                  <c:v>11.01.2007</c:v>
                </c:pt>
                <c:pt idx="8">
                  <c:v>12.01.2007</c:v>
                </c:pt>
                <c:pt idx="9">
                  <c:v>16.01.2007</c:v>
                </c:pt>
                <c:pt idx="10">
                  <c:v>17.01.2007</c:v>
                </c:pt>
                <c:pt idx="11">
                  <c:v>18.01.2007</c:v>
                </c:pt>
                <c:pt idx="12">
                  <c:v>19.01.2007</c:v>
                </c:pt>
                <c:pt idx="13">
                  <c:v>22.01.2007</c:v>
                </c:pt>
                <c:pt idx="14">
                  <c:v>23.01.2007</c:v>
                </c:pt>
                <c:pt idx="15">
                  <c:v>24.01.2007</c:v>
                </c:pt>
                <c:pt idx="16">
                  <c:v>25.01.2007</c:v>
                </c:pt>
                <c:pt idx="17">
                  <c:v>26.01.2007</c:v>
                </c:pt>
                <c:pt idx="18">
                  <c:v>29.01.2007</c:v>
                </c:pt>
                <c:pt idx="19">
                  <c:v>30.01.2007</c:v>
                </c:pt>
                <c:pt idx="20">
                  <c:v>31.01.2007</c:v>
                </c:pt>
                <c:pt idx="21">
                  <c:v>01.02.2007</c:v>
                </c:pt>
                <c:pt idx="22">
                  <c:v>02.02.2007</c:v>
                </c:pt>
                <c:pt idx="23">
                  <c:v>05.02.2007</c:v>
                </c:pt>
                <c:pt idx="24">
                  <c:v>06.02.2007</c:v>
                </c:pt>
                <c:pt idx="25">
                  <c:v>07.02.2007</c:v>
                </c:pt>
                <c:pt idx="26">
                  <c:v>08.02.2007</c:v>
                </c:pt>
                <c:pt idx="27">
                  <c:v>09.02.2007</c:v>
                </c:pt>
                <c:pt idx="28">
                  <c:v>12.02.2007</c:v>
                </c:pt>
                <c:pt idx="29">
                  <c:v>13.02.2007</c:v>
                </c:pt>
                <c:pt idx="30">
                  <c:v>14.02.2007</c:v>
                </c:pt>
                <c:pt idx="31">
                  <c:v>15.02.2007</c:v>
                </c:pt>
                <c:pt idx="32">
                  <c:v>16.02.2007</c:v>
                </c:pt>
                <c:pt idx="33">
                  <c:v>20.02.2007</c:v>
                </c:pt>
                <c:pt idx="34">
                  <c:v>21.02.2007</c:v>
                </c:pt>
                <c:pt idx="35">
                  <c:v>22.02.2007</c:v>
                </c:pt>
                <c:pt idx="36">
                  <c:v>23.02.2007</c:v>
                </c:pt>
                <c:pt idx="37">
                  <c:v>26.02.2007</c:v>
                </c:pt>
                <c:pt idx="38">
                  <c:v>27.02.2007</c:v>
                </c:pt>
                <c:pt idx="39">
                  <c:v>28.02.2007</c:v>
                </c:pt>
                <c:pt idx="40">
                  <c:v>01.03.2007</c:v>
                </c:pt>
                <c:pt idx="41">
                  <c:v>02.03.2007</c:v>
                </c:pt>
                <c:pt idx="42">
                  <c:v>05.03.2007</c:v>
                </c:pt>
                <c:pt idx="43">
                  <c:v>06.03.2007</c:v>
                </c:pt>
                <c:pt idx="44">
                  <c:v>07.03.2007</c:v>
                </c:pt>
                <c:pt idx="45">
                  <c:v>08.03.2007</c:v>
                </c:pt>
                <c:pt idx="46">
                  <c:v>09.03.2007</c:v>
                </c:pt>
                <c:pt idx="47">
                  <c:v>12.03.2007</c:v>
                </c:pt>
                <c:pt idx="48">
                  <c:v>13.03.2007</c:v>
                </c:pt>
                <c:pt idx="49">
                  <c:v>14.03.2007</c:v>
                </c:pt>
                <c:pt idx="50">
                  <c:v>15.03.2007</c:v>
                </c:pt>
                <c:pt idx="51">
                  <c:v>16.03.2007</c:v>
                </c:pt>
                <c:pt idx="52">
                  <c:v>19.03.2007</c:v>
                </c:pt>
                <c:pt idx="53">
                  <c:v>20.03.2007</c:v>
                </c:pt>
                <c:pt idx="54">
                  <c:v>21.03.2007</c:v>
                </c:pt>
                <c:pt idx="55">
                  <c:v>22.03.2007</c:v>
                </c:pt>
                <c:pt idx="56">
                  <c:v>23.03.2007</c:v>
                </c:pt>
                <c:pt idx="57">
                  <c:v>26.03.2007</c:v>
                </c:pt>
                <c:pt idx="58">
                  <c:v>27.03.2007</c:v>
                </c:pt>
                <c:pt idx="59">
                  <c:v>28.03.2007</c:v>
                </c:pt>
                <c:pt idx="60">
                  <c:v>29.03.2007</c:v>
                </c:pt>
                <c:pt idx="61">
                  <c:v>30.03.2007</c:v>
                </c:pt>
                <c:pt idx="62">
                  <c:v>02.04.2007</c:v>
                </c:pt>
                <c:pt idx="63">
                  <c:v>03.04.2007</c:v>
                </c:pt>
                <c:pt idx="64">
                  <c:v>04.04.2007</c:v>
                </c:pt>
                <c:pt idx="65">
                  <c:v>05.04.2007</c:v>
                </c:pt>
                <c:pt idx="66">
                  <c:v>09.04.2007</c:v>
                </c:pt>
                <c:pt idx="67">
                  <c:v>10.04.2007</c:v>
                </c:pt>
                <c:pt idx="68">
                  <c:v>11.04.2007</c:v>
                </c:pt>
                <c:pt idx="69">
                  <c:v>12.04.2007</c:v>
                </c:pt>
                <c:pt idx="70">
                  <c:v>13.04.2007</c:v>
                </c:pt>
                <c:pt idx="71">
                  <c:v>16.04.2007</c:v>
                </c:pt>
                <c:pt idx="72">
                  <c:v>17.04.2007</c:v>
                </c:pt>
                <c:pt idx="73">
                  <c:v>18.04.2007</c:v>
                </c:pt>
                <c:pt idx="74">
                  <c:v>19.04.2007</c:v>
                </c:pt>
                <c:pt idx="75">
                  <c:v>20.04.2007</c:v>
                </c:pt>
                <c:pt idx="76">
                  <c:v>23.04.2007</c:v>
                </c:pt>
                <c:pt idx="77">
                  <c:v>24.04.2007</c:v>
                </c:pt>
                <c:pt idx="78">
                  <c:v>25.04.2007</c:v>
                </c:pt>
                <c:pt idx="79">
                  <c:v>26.04.2007</c:v>
                </c:pt>
                <c:pt idx="80">
                  <c:v>27.04.2007</c:v>
                </c:pt>
                <c:pt idx="81">
                  <c:v>30.04.2007</c:v>
                </c:pt>
                <c:pt idx="82">
                  <c:v>01.05.2007</c:v>
                </c:pt>
                <c:pt idx="83">
                  <c:v>02.05.2007</c:v>
                </c:pt>
                <c:pt idx="84">
                  <c:v>03.05.2007</c:v>
                </c:pt>
                <c:pt idx="85">
                  <c:v>04.05.2007</c:v>
                </c:pt>
                <c:pt idx="86">
                  <c:v>07.05.2007</c:v>
                </c:pt>
                <c:pt idx="87">
                  <c:v>08.05.2007</c:v>
                </c:pt>
                <c:pt idx="88">
                  <c:v>09.05.2007</c:v>
                </c:pt>
                <c:pt idx="89">
                  <c:v>10.05.2007</c:v>
                </c:pt>
                <c:pt idx="90">
                  <c:v>11.05.2007</c:v>
                </c:pt>
                <c:pt idx="91">
                  <c:v>14.05.2007</c:v>
                </c:pt>
                <c:pt idx="92">
                  <c:v>15.05.2007</c:v>
                </c:pt>
                <c:pt idx="93">
                  <c:v>16.05.2007</c:v>
                </c:pt>
                <c:pt idx="94">
                  <c:v>17.05.2007</c:v>
                </c:pt>
                <c:pt idx="95">
                  <c:v>18.05.2007</c:v>
                </c:pt>
                <c:pt idx="96">
                  <c:v>21.05.2007</c:v>
                </c:pt>
                <c:pt idx="97">
                  <c:v>22.05.2007</c:v>
                </c:pt>
                <c:pt idx="98">
                  <c:v>23.05.2007</c:v>
                </c:pt>
                <c:pt idx="99">
                  <c:v>24.05.2007</c:v>
                </c:pt>
                <c:pt idx="100">
                  <c:v>25.05.2007</c:v>
                </c:pt>
                <c:pt idx="101">
                  <c:v>29.05.2007</c:v>
                </c:pt>
                <c:pt idx="102">
                  <c:v>30.05.2007</c:v>
                </c:pt>
                <c:pt idx="103">
                  <c:v>31.05.2007</c:v>
                </c:pt>
                <c:pt idx="104">
                  <c:v>01.06.2007</c:v>
                </c:pt>
                <c:pt idx="105">
                  <c:v>04.06.2007</c:v>
                </c:pt>
                <c:pt idx="106">
                  <c:v>05.06.2007</c:v>
                </c:pt>
                <c:pt idx="107">
                  <c:v>06.06.2007</c:v>
                </c:pt>
                <c:pt idx="108">
                  <c:v>07.06.2007</c:v>
                </c:pt>
                <c:pt idx="109">
                  <c:v>08.06.2007</c:v>
                </c:pt>
                <c:pt idx="110">
                  <c:v>11.06.2007</c:v>
                </c:pt>
                <c:pt idx="111">
                  <c:v>12.06.2007</c:v>
                </c:pt>
                <c:pt idx="112">
                  <c:v>13.06.2007</c:v>
                </c:pt>
                <c:pt idx="113">
                  <c:v>14.06.2007</c:v>
                </c:pt>
                <c:pt idx="114">
                  <c:v>15.06.2007</c:v>
                </c:pt>
                <c:pt idx="115">
                  <c:v>18.06.2007</c:v>
                </c:pt>
                <c:pt idx="116">
                  <c:v>19.06.2007</c:v>
                </c:pt>
                <c:pt idx="117">
                  <c:v>20.06.2007</c:v>
                </c:pt>
                <c:pt idx="118">
                  <c:v>21.06.2007</c:v>
                </c:pt>
                <c:pt idx="119">
                  <c:v>22.06.2007</c:v>
                </c:pt>
                <c:pt idx="120">
                  <c:v>25.06.2007</c:v>
                </c:pt>
                <c:pt idx="121">
                  <c:v>26.06.2007</c:v>
                </c:pt>
                <c:pt idx="122">
                  <c:v>27.06.2007</c:v>
                </c:pt>
                <c:pt idx="123">
                  <c:v>28.06.2007</c:v>
                </c:pt>
                <c:pt idx="124">
                  <c:v>29.06.2007</c:v>
                </c:pt>
                <c:pt idx="125">
                  <c:v>02.07.2007</c:v>
                </c:pt>
                <c:pt idx="126">
                  <c:v>03.07.2007</c:v>
                </c:pt>
                <c:pt idx="127">
                  <c:v>05.07.2007</c:v>
                </c:pt>
                <c:pt idx="128">
                  <c:v>06.07.2007</c:v>
                </c:pt>
                <c:pt idx="129">
                  <c:v>09.07.2007</c:v>
                </c:pt>
                <c:pt idx="130">
                  <c:v>10.07.2007</c:v>
                </c:pt>
                <c:pt idx="131">
                  <c:v>11.07.2007</c:v>
                </c:pt>
                <c:pt idx="132">
                  <c:v>12.07.2007</c:v>
                </c:pt>
                <c:pt idx="133">
                  <c:v>13.07.2007</c:v>
                </c:pt>
                <c:pt idx="134">
                  <c:v>16.07.2007</c:v>
                </c:pt>
                <c:pt idx="135">
                  <c:v>17.07.2007</c:v>
                </c:pt>
                <c:pt idx="136">
                  <c:v>18.07.2007</c:v>
                </c:pt>
                <c:pt idx="137">
                  <c:v>19.07.2007</c:v>
                </c:pt>
                <c:pt idx="138">
                  <c:v>20.07.2007</c:v>
                </c:pt>
                <c:pt idx="139">
                  <c:v>23.07.2007</c:v>
                </c:pt>
                <c:pt idx="140">
                  <c:v>24.07.2007</c:v>
                </c:pt>
                <c:pt idx="141">
                  <c:v>25.07.2007</c:v>
                </c:pt>
                <c:pt idx="142">
                  <c:v>26.07.2007</c:v>
                </c:pt>
                <c:pt idx="143">
                  <c:v>27.07.2007</c:v>
                </c:pt>
                <c:pt idx="144">
                  <c:v>30.07.2007</c:v>
                </c:pt>
                <c:pt idx="145">
                  <c:v>31.07.2007</c:v>
                </c:pt>
                <c:pt idx="146">
                  <c:v>01.08.2007</c:v>
                </c:pt>
                <c:pt idx="147">
                  <c:v>02.08.2007</c:v>
                </c:pt>
                <c:pt idx="148">
                  <c:v>03.08.2007</c:v>
                </c:pt>
                <c:pt idx="149">
                  <c:v>06.08.2007</c:v>
                </c:pt>
                <c:pt idx="150">
                  <c:v>07.08.2007</c:v>
                </c:pt>
                <c:pt idx="151">
                  <c:v>08.08.2007</c:v>
                </c:pt>
                <c:pt idx="152">
                  <c:v>09.08.2007</c:v>
                </c:pt>
                <c:pt idx="153">
                  <c:v>10.08.2007</c:v>
                </c:pt>
                <c:pt idx="154">
                  <c:v>13.08.2007</c:v>
                </c:pt>
                <c:pt idx="155">
                  <c:v>14.08.2007</c:v>
                </c:pt>
                <c:pt idx="156">
                  <c:v>15.08.2007</c:v>
                </c:pt>
                <c:pt idx="157">
                  <c:v>16.08.2007</c:v>
                </c:pt>
                <c:pt idx="158">
                  <c:v>17.08.2007</c:v>
                </c:pt>
                <c:pt idx="159">
                  <c:v>20.08.2007</c:v>
                </c:pt>
                <c:pt idx="160">
                  <c:v>21.08.2007</c:v>
                </c:pt>
                <c:pt idx="161">
                  <c:v>22.08.2007</c:v>
                </c:pt>
                <c:pt idx="162">
                  <c:v>23.08.2007</c:v>
                </c:pt>
                <c:pt idx="163">
                  <c:v>24.08.2007</c:v>
                </c:pt>
                <c:pt idx="164">
                  <c:v>27.08.2007</c:v>
                </c:pt>
                <c:pt idx="165">
                  <c:v>28.08.2007</c:v>
                </c:pt>
                <c:pt idx="166">
                  <c:v>29.08.2007</c:v>
                </c:pt>
                <c:pt idx="167">
                  <c:v>30.08.2007</c:v>
                </c:pt>
                <c:pt idx="168">
                  <c:v>31.08.2007</c:v>
                </c:pt>
                <c:pt idx="169">
                  <c:v>04.09.2007</c:v>
                </c:pt>
                <c:pt idx="170">
                  <c:v>05.09.2007</c:v>
                </c:pt>
                <c:pt idx="171">
                  <c:v>06.09.2007</c:v>
                </c:pt>
                <c:pt idx="172">
                  <c:v>07.09.2007</c:v>
                </c:pt>
                <c:pt idx="173">
                  <c:v>10.09.2007</c:v>
                </c:pt>
                <c:pt idx="174">
                  <c:v>11.09.2007</c:v>
                </c:pt>
                <c:pt idx="175">
                  <c:v>12.09.2007</c:v>
                </c:pt>
                <c:pt idx="176">
                  <c:v>13.09.2007</c:v>
                </c:pt>
                <c:pt idx="177">
                  <c:v>14.09.2007</c:v>
                </c:pt>
                <c:pt idx="178">
                  <c:v>17.09.2007</c:v>
                </c:pt>
                <c:pt idx="179">
                  <c:v>18.09.2007</c:v>
                </c:pt>
                <c:pt idx="180">
                  <c:v>19.09.2007</c:v>
                </c:pt>
                <c:pt idx="181">
                  <c:v>20.09.2007</c:v>
                </c:pt>
                <c:pt idx="182">
                  <c:v>21.09.2007</c:v>
                </c:pt>
                <c:pt idx="183">
                  <c:v>24.09.2007</c:v>
                </c:pt>
                <c:pt idx="184">
                  <c:v>25.09.2007</c:v>
                </c:pt>
                <c:pt idx="185">
                  <c:v>26.09.2007</c:v>
                </c:pt>
                <c:pt idx="186">
                  <c:v>27.09.2007</c:v>
                </c:pt>
                <c:pt idx="187">
                  <c:v>28.09.2007</c:v>
                </c:pt>
                <c:pt idx="188">
                  <c:v>01.10.2007</c:v>
                </c:pt>
                <c:pt idx="189">
                  <c:v>02.10.2007</c:v>
                </c:pt>
                <c:pt idx="190">
                  <c:v>03.10.2007</c:v>
                </c:pt>
                <c:pt idx="191">
                  <c:v>04.10.2007</c:v>
                </c:pt>
                <c:pt idx="192">
                  <c:v>05.10.2007</c:v>
                </c:pt>
                <c:pt idx="193">
                  <c:v>09.10.2007</c:v>
                </c:pt>
                <c:pt idx="194">
                  <c:v>10.10.2007</c:v>
                </c:pt>
                <c:pt idx="195">
                  <c:v>11.10.2007</c:v>
                </c:pt>
                <c:pt idx="196">
                  <c:v>12.10.2007</c:v>
                </c:pt>
                <c:pt idx="197">
                  <c:v>15.10.2007</c:v>
                </c:pt>
                <c:pt idx="198">
                  <c:v>16.10.2007</c:v>
                </c:pt>
                <c:pt idx="199">
                  <c:v>17.10.2007</c:v>
                </c:pt>
                <c:pt idx="200">
                  <c:v>18.10.2007</c:v>
                </c:pt>
                <c:pt idx="201">
                  <c:v>19.10.2007</c:v>
                </c:pt>
                <c:pt idx="202">
                  <c:v>22.10.2007</c:v>
                </c:pt>
                <c:pt idx="203">
                  <c:v>23.10.2007</c:v>
                </c:pt>
                <c:pt idx="204">
                  <c:v>24.10.2007</c:v>
                </c:pt>
                <c:pt idx="205">
                  <c:v>25.10.2007</c:v>
                </c:pt>
                <c:pt idx="206">
                  <c:v>26.10.2007</c:v>
                </c:pt>
                <c:pt idx="207">
                  <c:v>29.10.2007</c:v>
                </c:pt>
                <c:pt idx="208">
                  <c:v>30.10.2007</c:v>
                </c:pt>
                <c:pt idx="209">
                  <c:v>31.10.2007</c:v>
                </c:pt>
                <c:pt idx="210">
                  <c:v>01.11.2007</c:v>
                </c:pt>
                <c:pt idx="211">
                  <c:v>02.11.2007</c:v>
                </c:pt>
                <c:pt idx="212">
                  <c:v>05.11.2007</c:v>
                </c:pt>
                <c:pt idx="213">
                  <c:v>06.11.2007</c:v>
                </c:pt>
                <c:pt idx="214">
                  <c:v>07.11.2007</c:v>
                </c:pt>
                <c:pt idx="215">
                  <c:v>08.11.2007</c:v>
                </c:pt>
                <c:pt idx="216">
                  <c:v>09.11.2007</c:v>
                </c:pt>
                <c:pt idx="217">
                  <c:v>13.11.2007</c:v>
                </c:pt>
                <c:pt idx="218">
                  <c:v>14.11.2007</c:v>
                </c:pt>
                <c:pt idx="219">
                  <c:v>15.11.2007</c:v>
                </c:pt>
                <c:pt idx="220">
                  <c:v>16.11.2007</c:v>
                </c:pt>
                <c:pt idx="221">
                  <c:v>19.11.2007</c:v>
                </c:pt>
                <c:pt idx="222">
                  <c:v>20.11.2007</c:v>
                </c:pt>
                <c:pt idx="223">
                  <c:v>21.11.2007</c:v>
                </c:pt>
                <c:pt idx="224">
                  <c:v>23.11.2007</c:v>
                </c:pt>
                <c:pt idx="225">
                  <c:v>26.11.2007</c:v>
                </c:pt>
                <c:pt idx="226">
                  <c:v>27.11.2007</c:v>
                </c:pt>
                <c:pt idx="227">
                  <c:v>28.11.2007</c:v>
                </c:pt>
                <c:pt idx="228">
                  <c:v>29.11.2007</c:v>
                </c:pt>
                <c:pt idx="229">
                  <c:v>30.11.2007</c:v>
                </c:pt>
                <c:pt idx="230">
                  <c:v>03.12.2007</c:v>
                </c:pt>
                <c:pt idx="231">
                  <c:v>04.12.2007</c:v>
                </c:pt>
                <c:pt idx="232">
                  <c:v>05.12.2007</c:v>
                </c:pt>
                <c:pt idx="233">
                  <c:v>06.12.2007</c:v>
                </c:pt>
                <c:pt idx="234">
                  <c:v>07.12.2007</c:v>
                </c:pt>
                <c:pt idx="235">
                  <c:v>10.12.2007</c:v>
                </c:pt>
                <c:pt idx="236">
                  <c:v>11.12.2007</c:v>
                </c:pt>
                <c:pt idx="237">
                  <c:v>12.12.2007</c:v>
                </c:pt>
                <c:pt idx="238">
                  <c:v>13.12.2007</c:v>
                </c:pt>
                <c:pt idx="239">
                  <c:v>14.12.2007</c:v>
                </c:pt>
                <c:pt idx="240">
                  <c:v>17.12.2007</c:v>
                </c:pt>
                <c:pt idx="241">
                  <c:v>18.12.2007</c:v>
                </c:pt>
                <c:pt idx="242">
                  <c:v>19.12.2007</c:v>
                </c:pt>
                <c:pt idx="243">
                  <c:v>20.12.2007</c:v>
                </c:pt>
                <c:pt idx="244">
                  <c:v>21.12.2007</c:v>
                </c:pt>
                <c:pt idx="245">
                  <c:v>24.12.2007</c:v>
                </c:pt>
                <c:pt idx="246">
                  <c:v>26.12.2007</c:v>
                </c:pt>
                <c:pt idx="247">
                  <c:v>27.12.2007</c:v>
                </c:pt>
                <c:pt idx="248">
                  <c:v>28.12.2007</c:v>
                </c:pt>
                <c:pt idx="249">
                  <c:v>31.12.2007</c:v>
                </c:pt>
                <c:pt idx="250">
                  <c:v>02.01.2008</c:v>
                </c:pt>
                <c:pt idx="251">
                  <c:v>03.01.2008</c:v>
                </c:pt>
                <c:pt idx="252">
                  <c:v>04.01.2008</c:v>
                </c:pt>
                <c:pt idx="253">
                  <c:v>07.01.2008</c:v>
                </c:pt>
                <c:pt idx="254">
                  <c:v>08.01.2008</c:v>
                </c:pt>
                <c:pt idx="255">
                  <c:v>09.01.2008</c:v>
                </c:pt>
                <c:pt idx="256">
                  <c:v>10.01.2008</c:v>
                </c:pt>
                <c:pt idx="257">
                  <c:v>11.01.2008</c:v>
                </c:pt>
                <c:pt idx="258">
                  <c:v>14.01.2008</c:v>
                </c:pt>
                <c:pt idx="259">
                  <c:v>15.01.2008</c:v>
                </c:pt>
                <c:pt idx="260">
                  <c:v>16.01.2008</c:v>
                </c:pt>
                <c:pt idx="261">
                  <c:v>17.01.2008</c:v>
                </c:pt>
                <c:pt idx="262">
                  <c:v>18.01.2008</c:v>
                </c:pt>
                <c:pt idx="263">
                  <c:v>22.01.2008</c:v>
                </c:pt>
                <c:pt idx="264">
                  <c:v>23.01.2008</c:v>
                </c:pt>
                <c:pt idx="265">
                  <c:v>24.01.2008</c:v>
                </c:pt>
                <c:pt idx="266">
                  <c:v>25.01.2008</c:v>
                </c:pt>
                <c:pt idx="267">
                  <c:v>28.01.2008</c:v>
                </c:pt>
                <c:pt idx="268">
                  <c:v>29.01.2008</c:v>
                </c:pt>
                <c:pt idx="269">
                  <c:v>30.01.2008</c:v>
                </c:pt>
                <c:pt idx="270">
                  <c:v>31.01.2008</c:v>
                </c:pt>
                <c:pt idx="271">
                  <c:v>01.02.2008</c:v>
                </c:pt>
                <c:pt idx="272">
                  <c:v>04.02.2008</c:v>
                </c:pt>
                <c:pt idx="273">
                  <c:v>05.02.2008</c:v>
                </c:pt>
                <c:pt idx="274">
                  <c:v>06.02.2008</c:v>
                </c:pt>
                <c:pt idx="275">
                  <c:v>07.02.2008</c:v>
                </c:pt>
                <c:pt idx="276">
                  <c:v>08.02.2008</c:v>
                </c:pt>
                <c:pt idx="277">
                  <c:v>11.02.2008</c:v>
                </c:pt>
                <c:pt idx="278">
                  <c:v>12.02.2008</c:v>
                </c:pt>
                <c:pt idx="279">
                  <c:v>13.02.2008</c:v>
                </c:pt>
                <c:pt idx="280">
                  <c:v>14.02.2008</c:v>
                </c:pt>
                <c:pt idx="281">
                  <c:v>15.02.2008</c:v>
                </c:pt>
                <c:pt idx="282">
                  <c:v>19.02.2008</c:v>
                </c:pt>
                <c:pt idx="283">
                  <c:v>20.02.2008</c:v>
                </c:pt>
                <c:pt idx="284">
                  <c:v>21.02.2008</c:v>
                </c:pt>
                <c:pt idx="285">
                  <c:v>22.02.2008</c:v>
                </c:pt>
                <c:pt idx="286">
                  <c:v>25.02.2008</c:v>
                </c:pt>
                <c:pt idx="287">
                  <c:v>26.02.2008</c:v>
                </c:pt>
                <c:pt idx="288">
                  <c:v>27.02.2008</c:v>
                </c:pt>
                <c:pt idx="289">
                  <c:v>28.02.2008</c:v>
                </c:pt>
                <c:pt idx="290">
                  <c:v>29.02.2008</c:v>
                </c:pt>
                <c:pt idx="291">
                  <c:v>03.03.2008</c:v>
                </c:pt>
                <c:pt idx="292">
                  <c:v>04.03.2008</c:v>
                </c:pt>
                <c:pt idx="293">
                  <c:v>05.03.2008</c:v>
                </c:pt>
                <c:pt idx="294">
                  <c:v>06.03.2008</c:v>
                </c:pt>
                <c:pt idx="295">
                  <c:v>07.03.2008</c:v>
                </c:pt>
                <c:pt idx="296">
                  <c:v>10.03.2008</c:v>
                </c:pt>
                <c:pt idx="297">
                  <c:v>11.03.2008</c:v>
                </c:pt>
                <c:pt idx="298">
                  <c:v>12.03.2008</c:v>
                </c:pt>
                <c:pt idx="299">
                  <c:v>13.03.2008</c:v>
                </c:pt>
                <c:pt idx="300">
                  <c:v>14.03.2008</c:v>
                </c:pt>
                <c:pt idx="301">
                  <c:v>17.03.2008</c:v>
                </c:pt>
                <c:pt idx="302">
                  <c:v>18.03.2008</c:v>
                </c:pt>
                <c:pt idx="303">
                  <c:v>19.03.2008</c:v>
                </c:pt>
                <c:pt idx="304">
                  <c:v>20.03.2008</c:v>
                </c:pt>
                <c:pt idx="305">
                  <c:v>24.03.2008</c:v>
                </c:pt>
                <c:pt idx="306">
                  <c:v>25.03.2008</c:v>
                </c:pt>
                <c:pt idx="307">
                  <c:v>26.03.2008</c:v>
                </c:pt>
                <c:pt idx="308">
                  <c:v>27.03.2008</c:v>
                </c:pt>
                <c:pt idx="309">
                  <c:v>28.03.2008</c:v>
                </c:pt>
                <c:pt idx="310">
                  <c:v>31.03.2008</c:v>
                </c:pt>
                <c:pt idx="311">
                  <c:v>01.04.2008</c:v>
                </c:pt>
                <c:pt idx="312">
                  <c:v>02.04.2008</c:v>
                </c:pt>
                <c:pt idx="313">
                  <c:v>03.04.2008</c:v>
                </c:pt>
                <c:pt idx="314">
                  <c:v>04.04.2008</c:v>
                </c:pt>
                <c:pt idx="315">
                  <c:v>07.04.2008</c:v>
                </c:pt>
                <c:pt idx="316">
                  <c:v>08.04.2008</c:v>
                </c:pt>
                <c:pt idx="317">
                  <c:v>09.04.2008</c:v>
                </c:pt>
                <c:pt idx="318">
                  <c:v>10.04.2008</c:v>
                </c:pt>
                <c:pt idx="319">
                  <c:v>11.04.2008</c:v>
                </c:pt>
                <c:pt idx="320">
                  <c:v>14.04.2008</c:v>
                </c:pt>
                <c:pt idx="321">
                  <c:v>15.04.2008</c:v>
                </c:pt>
                <c:pt idx="322">
                  <c:v>16.04.2008</c:v>
                </c:pt>
                <c:pt idx="323">
                  <c:v>17.04.2008</c:v>
                </c:pt>
                <c:pt idx="324">
                  <c:v>18.04.2008</c:v>
                </c:pt>
                <c:pt idx="325">
                  <c:v>21.04.2008</c:v>
                </c:pt>
                <c:pt idx="326">
                  <c:v>22.04.2008</c:v>
                </c:pt>
                <c:pt idx="327">
                  <c:v>23.04.2008</c:v>
                </c:pt>
                <c:pt idx="328">
                  <c:v>24.04.2008</c:v>
                </c:pt>
                <c:pt idx="329">
                  <c:v>25.04.2008</c:v>
                </c:pt>
                <c:pt idx="330">
                  <c:v>28.04.2008</c:v>
                </c:pt>
                <c:pt idx="331">
                  <c:v>29.04.2008</c:v>
                </c:pt>
                <c:pt idx="332">
                  <c:v>30.04.2008</c:v>
                </c:pt>
                <c:pt idx="333">
                  <c:v>01.05.2008</c:v>
                </c:pt>
                <c:pt idx="334">
                  <c:v>02.05.2008</c:v>
                </c:pt>
                <c:pt idx="335">
                  <c:v>05.05.2008</c:v>
                </c:pt>
                <c:pt idx="336">
                  <c:v>06.05.2008</c:v>
                </c:pt>
                <c:pt idx="337">
                  <c:v>07.05.2008</c:v>
                </c:pt>
                <c:pt idx="338">
                  <c:v>08.05.2008</c:v>
                </c:pt>
                <c:pt idx="339">
                  <c:v>09.05.2008</c:v>
                </c:pt>
                <c:pt idx="340">
                  <c:v>12.05.2008</c:v>
                </c:pt>
                <c:pt idx="341">
                  <c:v>13.05.2008</c:v>
                </c:pt>
                <c:pt idx="342">
                  <c:v>14.05.2008</c:v>
                </c:pt>
                <c:pt idx="343">
                  <c:v>15.05.2008</c:v>
                </c:pt>
                <c:pt idx="344">
                  <c:v>16.05.2008</c:v>
                </c:pt>
                <c:pt idx="345">
                  <c:v>19.05.2008</c:v>
                </c:pt>
                <c:pt idx="346">
                  <c:v>20.05.2008</c:v>
                </c:pt>
                <c:pt idx="347">
                  <c:v>21.05.2008</c:v>
                </c:pt>
                <c:pt idx="348">
                  <c:v>22.05.2008</c:v>
                </c:pt>
                <c:pt idx="349">
                  <c:v>23.05.2008</c:v>
                </c:pt>
                <c:pt idx="350">
                  <c:v>27.05.2008</c:v>
                </c:pt>
                <c:pt idx="351">
                  <c:v>28.05.2008</c:v>
                </c:pt>
                <c:pt idx="352">
                  <c:v>29.05.2008</c:v>
                </c:pt>
                <c:pt idx="353">
                  <c:v>30.05.2008</c:v>
                </c:pt>
                <c:pt idx="354">
                  <c:v>02.06.2008</c:v>
                </c:pt>
                <c:pt idx="355">
                  <c:v>03.06.2008</c:v>
                </c:pt>
                <c:pt idx="356">
                  <c:v>04.06.2008</c:v>
                </c:pt>
                <c:pt idx="357">
                  <c:v>05.06.2008</c:v>
                </c:pt>
                <c:pt idx="358">
                  <c:v>06.06.2008</c:v>
                </c:pt>
                <c:pt idx="359">
                  <c:v>09.06.2008</c:v>
                </c:pt>
                <c:pt idx="360">
                  <c:v>10.06.2008</c:v>
                </c:pt>
                <c:pt idx="361">
                  <c:v>11.06.2008</c:v>
                </c:pt>
                <c:pt idx="362">
                  <c:v>12.06.2008</c:v>
                </c:pt>
                <c:pt idx="363">
                  <c:v>13.06.2008</c:v>
                </c:pt>
                <c:pt idx="364">
                  <c:v>16.06.2008</c:v>
                </c:pt>
                <c:pt idx="365">
                  <c:v>17.06.2008</c:v>
                </c:pt>
                <c:pt idx="366">
                  <c:v>18.06.2008</c:v>
                </c:pt>
                <c:pt idx="367">
                  <c:v>19.06.2008</c:v>
                </c:pt>
                <c:pt idx="368">
                  <c:v>20.06.2008</c:v>
                </c:pt>
                <c:pt idx="369">
                  <c:v>23.06.2008</c:v>
                </c:pt>
                <c:pt idx="370">
                  <c:v>24.06.2008</c:v>
                </c:pt>
                <c:pt idx="371">
                  <c:v>25.06.2008</c:v>
                </c:pt>
                <c:pt idx="372">
                  <c:v>26.06.2008</c:v>
                </c:pt>
                <c:pt idx="373">
                  <c:v>27.06.2008</c:v>
                </c:pt>
                <c:pt idx="374">
                  <c:v>30.06.2008</c:v>
                </c:pt>
                <c:pt idx="375">
                  <c:v>01.07.2008</c:v>
                </c:pt>
                <c:pt idx="376">
                  <c:v>02.07.2008</c:v>
                </c:pt>
                <c:pt idx="377">
                  <c:v>03.07.2008</c:v>
                </c:pt>
                <c:pt idx="378">
                  <c:v>07.07.2008</c:v>
                </c:pt>
                <c:pt idx="379">
                  <c:v>08.07.2008</c:v>
                </c:pt>
                <c:pt idx="380">
                  <c:v>09.07.2008</c:v>
                </c:pt>
                <c:pt idx="381">
                  <c:v>10.07.2008</c:v>
                </c:pt>
                <c:pt idx="382">
                  <c:v>11.07.2008</c:v>
                </c:pt>
                <c:pt idx="383">
                  <c:v>14.07.2008</c:v>
                </c:pt>
                <c:pt idx="384">
                  <c:v>15.07.2008</c:v>
                </c:pt>
                <c:pt idx="385">
                  <c:v>16.07.2008</c:v>
                </c:pt>
                <c:pt idx="386">
                  <c:v>17.07.2008</c:v>
                </c:pt>
                <c:pt idx="387">
                  <c:v>18.07.2008</c:v>
                </c:pt>
                <c:pt idx="388">
                  <c:v>21.07.2008</c:v>
                </c:pt>
                <c:pt idx="389">
                  <c:v>22.07.2008</c:v>
                </c:pt>
                <c:pt idx="390">
                  <c:v>23.07.2008</c:v>
                </c:pt>
                <c:pt idx="391">
                  <c:v>24.07.2008</c:v>
                </c:pt>
                <c:pt idx="392">
                  <c:v>25.07.2008</c:v>
                </c:pt>
                <c:pt idx="393">
                  <c:v>28.07.2008</c:v>
                </c:pt>
                <c:pt idx="394">
                  <c:v>29.07.2008</c:v>
                </c:pt>
                <c:pt idx="395">
                  <c:v>30.07.2008</c:v>
                </c:pt>
                <c:pt idx="396">
                  <c:v>31.07.2008</c:v>
                </c:pt>
                <c:pt idx="397">
                  <c:v>01.08.2008</c:v>
                </c:pt>
                <c:pt idx="398">
                  <c:v>04.08.2008</c:v>
                </c:pt>
                <c:pt idx="399">
                  <c:v>05.08.2008</c:v>
                </c:pt>
                <c:pt idx="400">
                  <c:v>06.08.2008</c:v>
                </c:pt>
                <c:pt idx="401">
                  <c:v>07.08.2008</c:v>
                </c:pt>
                <c:pt idx="402">
                  <c:v>08.08.2008</c:v>
                </c:pt>
                <c:pt idx="403">
                  <c:v>11.08.2008</c:v>
                </c:pt>
                <c:pt idx="404">
                  <c:v>12.08.2008</c:v>
                </c:pt>
                <c:pt idx="405">
                  <c:v>13.08.2008</c:v>
                </c:pt>
                <c:pt idx="406">
                  <c:v>14.08.2008</c:v>
                </c:pt>
                <c:pt idx="407">
                  <c:v>15.08.2008</c:v>
                </c:pt>
                <c:pt idx="408">
                  <c:v>18.08.2008</c:v>
                </c:pt>
                <c:pt idx="409">
                  <c:v>19.08.2008</c:v>
                </c:pt>
                <c:pt idx="410">
                  <c:v>20.08.2008</c:v>
                </c:pt>
                <c:pt idx="411">
                  <c:v>21.08.2008</c:v>
                </c:pt>
                <c:pt idx="412">
                  <c:v>22.08.2008</c:v>
                </c:pt>
                <c:pt idx="413">
                  <c:v>25.08.2008</c:v>
                </c:pt>
                <c:pt idx="414">
                  <c:v>26.08.2008</c:v>
                </c:pt>
                <c:pt idx="415">
                  <c:v>27.08.2008</c:v>
                </c:pt>
                <c:pt idx="416">
                  <c:v>28.08.2008</c:v>
                </c:pt>
                <c:pt idx="417">
                  <c:v>29.08.2008</c:v>
                </c:pt>
                <c:pt idx="418">
                  <c:v>02.09.2008</c:v>
                </c:pt>
                <c:pt idx="419">
                  <c:v>03.09.2008</c:v>
                </c:pt>
                <c:pt idx="420">
                  <c:v>04.09.2008</c:v>
                </c:pt>
                <c:pt idx="421">
                  <c:v>05.09.2008</c:v>
                </c:pt>
                <c:pt idx="422">
                  <c:v>08.09.2008</c:v>
                </c:pt>
                <c:pt idx="423">
                  <c:v>09.09.2008</c:v>
                </c:pt>
                <c:pt idx="424">
                  <c:v>10.09.2008</c:v>
                </c:pt>
                <c:pt idx="425">
                  <c:v>11.09.2008</c:v>
                </c:pt>
                <c:pt idx="426">
                  <c:v>12.09.2008</c:v>
                </c:pt>
                <c:pt idx="427">
                  <c:v>15.09.2008</c:v>
                </c:pt>
                <c:pt idx="428">
                  <c:v>16.09.2008</c:v>
                </c:pt>
                <c:pt idx="429">
                  <c:v>17.09.2008</c:v>
                </c:pt>
                <c:pt idx="430">
                  <c:v>18.09.2008</c:v>
                </c:pt>
                <c:pt idx="431">
                  <c:v>19.09.2008</c:v>
                </c:pt>
                <c:pt idx="432">
                  <c:v>22.09.2008</c:v>
                </c:pt>
                <c:pt idx="433">
                  <c:v>23.09.2008</c:v>
                </c:pt>
                <c:pt idx="434">
                  <c:v>24.09.2008</c:v>
                </c:pt>
                <c:pt idx="435">
                  <c:v>25.09.2008</c:v>
                </c:pt>
                <c:pt idx="436">
                  <c:v>26.09.2008</c:v>
                </c:pt>
                <c:pt idx="437">
                  <c:v>29.09.2008</c:v>
                </c:pt>
                <c:pt idx="438">
                  <c:v>30.09.2008</c:v>
                </c:pt>
              </c:strCache>
            </c:strRef>
          </c:cat>
          <c:val>
            <c:numRef>
              <c:f>'График 1.2.5'!$E$5:$E$443</c:f>
              <c:numCache>
                <c:formatCode>General</c:formatCode>
                <c:ptCount val="439"/>
                <c:pt idx="0">
                  <c:v>159</c:v>
                </c:pt>
                <c:pt idx="1">
                  <c:v>158</c:v>
                </c:pt>
                <c:pt idx="2">
                  <c:v>162</c:v>
                </c:pt>
                <c:pt idx="3">
                  <c:v>162</c:v>
                </c:pt>
                <c:pt idx="4">
                  <c:v>163</c:v>
                </c:pt>
                <c:pt idx="5">
                  <c:v>163</c:v>
                </c:pt>
                <c:pt idx="6">
                  <c:v>162</c:v>
                </c:pt>
                <c:pt idx="7">
                  <c:v>160</c:v>
                </c:pt>
                <c:pt idx="8">
                  <c:v>159</c:v>
                </c:pt>
                <c:pt idx="9">
                  <c:v>157</c:v>
                </c:pt>
                <c:pt idx="10">
                  <c:v>152</c:v>
                </c:pt>
                <c:pt idx="11">
                  <c:v>156</c:v>
                </c:pt>
                <c:pt idx="12">
                  <c:v>154</c:v>
                </c:pt>
                <c:pt idx="13">
                  <c:v>155</c:v>
                </c:pt>
                <c:pt idx="14">
                  <c:v>152</c:v>
                </c:pt>
                <c:pt idx="15">
                  <c:v>153</c:v>
                </c:pt>
                <c:pt idx="16">
                  <c:v>153</c:v>
                </c:pt>
                <c:pt idx="17">
                  <c:v>156</c:v>
                </c:pt>
                <c:pt idx="18">
                  <c:v>154</c:v>
                </c:pt>
                <c:pt idx="19">
                  <c:v>158</c:v>
                </c:pt>
                <c:pt idx="20">
                  <c:v>159</c:v>
                </c:pt>
                <c:pt idx="21">
                  <c:v>157</c:v>
                </c:pt>
                <c:pt idx="22">
                  <c:v>149</c:v>
                </c:pt>
                <c:pt idx="23">
                  <c:v>150</c:v>
                </c:pt>
                <c:pt idx="24">
                  <c:v>153</c:v>
                </c:pt>
                <c:pt idx="25">
                  <c:v>158</c:v>
                </c:pt>
                <c:pt idx="26">
                  <c:v>162</c:v>
                </c:pt>
                <c:pt idx="27">
                  <c:v>160</c:v>
                </c:pt>
                <c:pt idx="28">
                  <c:v>159</c:v>
                </c:pt>
                <c:pt idx="29">
                  <c:v>159</c:v>
                </c:pt>
                <c:pt idx="30">
                  <c:v>163</c:v>
                </c:pt>
                <c:pt idx="31">
                  <c:v>164</c:v>
                </c:pt>
                <c:pt idx="32">
                  <c:v>166</c:v>
                </c:pt>
                <c:pt idx="33">
                  <c:v>166</c:v>
                </c:pt>
                <c:pt idx="34">
                  <c:v>165</c:v>
                </c:pt>
                <c:pt idx="35">
                  <c:v>162</c:v>
                </c:pt>
                <c:pt idx="36">
                  <c:v>168</c:v>
                </c:pt>
                <c:pt idx="37">
                  <c:v>171</c:v>
                </c:pt>
                <c:pt idx="38">
                  <c:v>194</c:v>
                </c:pt>
                <c:pt idx="39">
                  <c:v>182</c:v>
                </c:pt>
                <c:pt idx="40">
                  <c:v>184</c:v>
                </c:pt>
                <c:pt idx="41">
                  <c:v>190</c:v>
                </c:pt>
                <c:pt idx="42">
                  <c:v>195</c:v>
                </c:pt>
                <c:pt idx="43">
                  <c:v>191</c:v>
                </c:pt>
                <c:pt idx="44">
                  <c:v>192</c:v>
                </c:pt>
                <c:pt idx="45">
                  <c:v>188</c:v>
                </c:pt>
                <c:pt idx="46">
                  <c:v>178</c:v>
                </c:pt>
                <c:pt idx="47">
                  <c:v>180</c:v>
                </c:pt>
                <c:pt idx="48">
                  <c:v>189</c:v>
                </c:pt>
                <c:pt idx="49">
                  <c:v>186</c:v>
                </c:pt>
                <c:pt idx="50">
                  <c:v>184</c:v>
                </c:pt>
                <c:pt idx="51">
                  <c:v>183</c:v>
                </c:pt>
                <c:pt idx="52">
                  <c:v>181</c:v>
                </c:pt>
                <c:pt idx="53">
                  <c:v>181</c:v>
                </c:pt>
                <c:pt idx="54">
                  <c:v>183</c:v>
                </c:pt>
                <c:pt idx="55">
                  <c:v>173</c:v>
                </c:pt>
                <c:pt idx="56">
                  <c:v>170</c:v>
                </c:pt>
                <c:pt idx="57">
                  <c:v>171</c:v>
                </c:pt>
                <c:pt idx="58">
                  <c:v>168</c:v>
                </c:pt>
                <c:pt idx="59">
                  <c:v>169</c:v>
                </c:pt>
                <c:pt idx="60">
                  <c:v>168</c:v>
                </c:pt>
                <c:pt idx="61">
                  <c:v>167</c:v>
                </c:pt>
                <c:pt idx="62">
                  <c:v>167</c:v>
                </c:pt>
                <c:pt idx="63">
                  <c:v>164</c:v>
                </c:pt>
                <c:pt idx="64">
                  <c:v>164</c:v>
                </c:pt>
                <c:pt idx="65">
                  <c:v>163</c:v>
                </c:pt>
                <c:pt idx="66">
                  <c:v>155</c:v>
                </c:pt>
                <c:pt idx="67">
                  <c:v>158</c:v>
                </c:pt>
                <c:pt idx="68">
                  <c:v>156</c:v>
                </c:pt>
                <c:pt idx="69">
                  <c:v>160</c:v>
                </c:pt>
                <c:pt idx="70">
                  <c:v>158</c:v>
                </c:pt>
                <c:pt idx="71">
                  <c:v>160</c:v>
                </c:pt>
                <c:pt idx="72">
                  <c:v>162</c:v>
                </c:pt>
                <c:pt idx="73">
                  <c:v>165</c:v>
                </c:pt>
                <c:pt idx="74">
                  <c:v>165</c:v>
                </c:pt>
                <c:pt idx="75">
                  <c:v>162</c:v>
                </c:pt>
                <c:pt idx="76">
                  <c:v>164</c:v>
                </c:pt>
                <c:pt idx="77">
                  <c:v>168</c:v>
                </c:pt>
                <c:pt idx="78">
                  <c:v>164</c:v>
                </c:pt>
                <c:pt idx="79">
                  <c:v>161</c:v>
                </c:pt>
                <c:pt idx="80">
                  <c:v>160</c:v>
                </c:pt>
                <c:pt idx="81">
                  <c:v>166</c:v>
                </c:pt>
                <c:pt idx="82">
                  <c:v>165</c:v>
                </c:pt>
                <c:pt idx="83">
                  <c:v>164</c:v>
                </c:pt>
                <c:pt idx="84">
                  <c:v>160</c:v>
                </c:pt>
                <c:pt idx="85">
                  <c:v>162</c:v>
                </c:pt>
                <c:pt idx="86">
                  <c:v>162</c:v>
                </c:pt>
                <c:pt idx="87">
                  <c:v>160</c:v>
                </c:pt>
                <c:pt idx="88">
                  <c:v>156</c:v>
                </c:pt>
                <c:pt idx="89">
                  <c:v>159</c:v>
                </c:pt>
                <c:pt idx="90">
                  <c:v>155</c:v>
                </c:pt>
                <c:pt idx="91">
                  <c:v>153</c:v>
                </c:pt>
                <c:pt idx="92">
                  <c:v>151</c:v>
                </c:pt>
                <c:pt idx="93">
                  <c:v>151</c:v>
                </c:pt>
                <c:pt idx="94">
                  <c:v>144</c:v>
                </c:pt>
                <c:pt idx="95">
                  <c:v>141</c:v>
                </c:pt>
                <c:pt idx="96">
                  <c:v>142</c:v>
                </c:pt>
                <c:pt idx="97">
                  <c:v>139</c:v>
                </c:pt>
                <c:pt idx="98">
                  <c:v>137</c:v>
                </c:pt>
                <c:pt idx="99">
                  <c:v>139</c:v>
                </c:pt>
                <c:pt idx="100">
                  <c:v>137</c:v>
                </c:pt>
                <c:pt idx="101">
                  <c:v>138</c:v>
                </c:pt>
                <c:pt idx="102">
                  <c:v>141</c:v>
                </c:pt>
                <c:pt idx="103">
                  <c:v>140</c:v>
                </c:pt>
                <c:pt idx="104">
                  <c:v>136</c:v>
                </c:pt>
                <c:pt idx="105">
                  <c:v>138</c:v>
                </c:pt>
                <c:pt idx="106">
                  <c:v>134</c:v>
                </c:pt>
                <c:pt idx="107">
                  <c:v>135</c:v>
                </c:pt>
                <c:pt idx="108">
                  <c:v>135</c:v>
                </c:pt>
                <c:pt idx="109">
                  <c:v>137</c:v>
                </c:pt>
                <c:pt idx="110">
                  <c:v>137</c:v>
                </c:pt>
                <c:pt idx="111">
                  <c:v>136</c:v>
                </c:pt>
                <c:pt idx="112">
                  <c:v>142</c:v>
                </c:pt>
                <c:pt idx="113">
                  <c:v>142</c:v>
                </c:pt>
                <c:pt idx="114">
                  <c:v>139</c:v>
                </c:pt>
                <c:pt idx="115">
                  <c:v>134</c:v>
                </c:pt>
                <c:pt idx="116">
                  <c:v>135</c:v>
                </c:pt>
                <c:pt idx="117">
                  <c:v>133</c:v>
                </c:pt>
                <c:pt idx="118">
                  <c:v>133</c:v>
                </c:pt>
                <c:pt idx="119">
                  <c:v>138</c:v>
                </c:pt>
                <c:pt idx="120">
                  <c:v>146</c:v>
                </c:pt>
                <c:pt idx="121">
                  <c:v>145</c:v>
                </c:pt>
                <c:pt idx="122">
                  <c:v>153</c:v>
                </c:pt>
                <c:pt idx="123">
                  <c:v>148</c:v>
                </c:pt>
                <c:pt idx="124">
                  <c:v>156</c:v>
                </c:pt>
                <c:pt idx="125">
                  <c:v>161</c:v>
                </c:pt>
                <c:pt idx="126">
                  <c:v>160</c:v>
                </c:pt>
                <c:pt idx="127">
                  <c:v>151</c:v>
                </c:pt>
                <c:pt idx="128">
                  <c:v>145</c:v>
                </c:pt>
                <c:pt idx="129">
                  <c:v>146</c:v>
                </c:pt>
                <c:pt idx="130">
                  <c:v>159</c:v>
                </c:pt>
                <c:pt idx="131">
                  <c:v>160</c:v>
                </c:pt>
                <c:pt idx="132">
                  <c:v>154</c:v>
                </c:pt>
                <c:pt idx="133">
                  <c:v>156</c:v>
                </c:pt>
                <c:pt idx="134">
                  <c:v>157</c:v>
                </c:pt>
                <c:pt idx="135">
                  <c:v>155</c:v>
                </c:pt>
                <c:pt idx="136">
                  <c:v>165</c:v>
                </c:pt>
                <c:pt idx="137">
                  <c:v>162</c:v>
                </c:pt>
                <c:pt idx="138">
                  <c:v>170</c:v>
                </c:pt>
                <c:pt idx="139">
                  <c:v>169</c:v>
                </c:pt>
                <c:pt idx="140">
                  <c:v>180</c:v>
                </c:pt>
                <c:pt idx="141">
                  <c:v>184</c:v>
                </c:pt>
                <c:pt idx="142">
                  <c:v>206</c:v>
                </c:pt>
                <c:pt idx="143">
                  <c:v>217</c:v>
                </c:pt>
                <c:pt idx="144">
                  <c:v>219</c:v>
                </c:pt>
                <c:pt idx="145">
                  <c:v>218</c:v>
                </c:pt>
                <c:pt idx="146">
                  <c:v>226</c:v>
                </c:pt>
                <c:pt idx="147">
                  <c:v>221</c:v>
                </c:pt>
                <c:pt idx="148">
                  <c:v>219</c:v>
                </c:pt>
                <c:pt idx="149">
                  <c:v>213</c:v>
                </c:pt>
                <c:pt idx="150">
                  <c:v>210</c:v>
                </c:pt>
                <c:pt idx="151">
                  <c:v>189</c:v>
                </c:pt>
                <c:pt idx="152">
                  <c:v>196</c:v>
                </c:pt>
                <c:pt idx="153">
                  <c:v>199</c:v>
                </c:pt>
                <c:pt idx="154">
                  <c:v>196</c:v>
                </c:pt>
                <c:pt idx="155">
                  <c:v>206</c:v>
                </c:pt>
                <c:pt idx="156">
                  <c:v>208</c:v>
                </c:pt>
                <c:pt idx="157">
                  <c:v>237</c:v>
                </c:pt>
                <c:pt idx="158">
                  <c:v>227</c:v>
                </c:pt>
                <c:pt idx="159">
                  <c:v>229</c:v>
                </c:pt>
                <c:pt idx="160">
                  <c:v>236</c:v>
                </c:pt>
                <c:pt idx="161">
                  <c:v>230</c:v>
                </c:pt>
                <c:pt idx="162">
                  <c:v>230</c:v>
                </c:pt>
                <c:pt idx="163">
                  <c:v>230</c:v>
                </c:pt>
                <c:pt idx="164">
                  <c:v>233</c:v>
                </c:pt>
                <c:pt idx="165">
                  <c:v>232</c:v>
                </c:pt>
                <c:pt idx="166">
                  <c:v>229</c:v>
                </c:pt>
                <c:pt idx="167">
                  <c:v>233</c:v>
                </c:pt>
                <c:pt idx="168">
                  <c:v>225</c:v>
                </c:pt>
                <c:pt idx="169">
                  <c:v>226</c:v>
                </c:pt>
                <c:pt idx="170">
                  <c:v>230</c:v>
                </c:pt>
                <c:pt idx="171">
                  <c:v>224</c:v>
                </c:pt>
                <c:pt idx="172">
                  <c:v>234</c:v>
                </c:pt>
                <c:pt idx="173">
                  <c:v>244</c:v>
                </c:pt>
                <c:pt idx="174">
                  <c:v>240</c:v>
                </c:pt>
                <c:pt idx="175">
                  <c:v>233</c:v>
                </c:pt>
                <c:pt idx="176">
                  <c:v>220</c:v>
                </c:pt>
                <c:pt idx="177">
                  <c:v>216</c:v>
                </c:pt>
                <c:pt idx="178">
                  <c:v>209</c:v>
                </c:pt>
                <c:pt idx="179">
                  <c:v>198</c:v>
                </c:pt>
                <c:pt idx="180">
                  <c:v>184</c:v>
                </c:pt>
                <c:pt idx="181">
                  <c:v>174</c:v>
                </c:pt>
                <c:pt idx="182">
                  <c:v>176</c:v>
                </c:pt>
                <c:pt idx="183">
                  <c:v>177</c:v>
                </c:pt>
                <c:pt idx="184">
                  <c:v>179</c:v>
                </c:pt>
                <c:pt idx="185">
                  <c:v>179</c:v>
                </c:pt>
                <c:pt idx="186">
                  <c:v>186</c:v>
                </c:pt>
                <c:pt idx="187">
                  <c:v>188</c:v>
                </c:pt>
                <c:pt idx="188">
                  <c:v>187</c:v>
                </c:pt>
                <c:pt idx="189">
                  <c:v>185</c:v>
                </c:pt>
                <c:pt idx="190">
                  <c:v>184</c:v>
                </c:pt>
                <c:pt idx="191">
                  <c:v>185</c:v>
                </c:pt>
                <c:pt idx="192">
                  <c:v>177</c:v>
                </c:pt>
                <c:pt idx="193">
                  <c:v>168</c:v>
                </c:pt>
                <c:pt idx="194">
                  <c:v>167</c:v>
                </c:pt>
                <c:pt idx="195">
                  <c:v>165</c:v>
                </c:pt>
                <c:pt idx="196">
                  <c:v>159</c:v>
                </c:pt>
                <c:pt idx="197">
                  <c:v>161</c:v>
                </c:pt>
                <c:pt idx="198">
                  <c:v>164</c:v>
                </c:pt>
                <c:pt idx="199">
                  <c:v>174</c:v>
                </c:pt>
                <c:pt idx="200">
                  <c:v>176</c:v>
                </c:pt>
                <c:pt idx="201">
                  <c:v>190</c:v>
                </c:pt>
                <c:pt idx="202">
                  <c:v>191</c:v>
                </c:pt>
                <c:pt idx="203">
                  <c:v>186</c:v>
                </c:pt>
                <c:pt idx="204">
                  <c:v>194</c:v>
                </c:pt>
                <c:pt idx="205">
                  <c:v>191</c:v>
                </c:pt>
                <c:pt idx="206">
                  <c:v>184</c:v>
                </c:pt>
                <c:pt idx="207">
                  <c:v>185</c:v>
                </c:pt>
                <c:pt idx="208">
                  <c:v>184</c:v>
                </c:pt>
                <c:pt idx="209">
                  <c:v>175</c:v>
                </c:pt>
                <c:pt idx="210">
                  <c:v>188</c:v>
                </c:pt>
                <c:pt idx="211">
                  <c:v>196</c:v>
                </c:pt>
                <c:pt idx="212">
                  <c:v>203</c:v>
                </c:pt>
                <c:pt idx="213">
                  <c:v>198</c:v>
                </c:pt>
                <c:pt idx="214">
                  <c:v>203</c:v>
                </c:pt>
                <c:pt idx="215">
                  <c:v>212</c:v>
                </c:pt>
                <c:pt idx="216">
                  <c:v>215</c:v>
                </c:pt>
                <c:pt idx="217">
                  <c:v>216</c:v>
                </c:pt>
                <c:pt idx="218">
                  <c:v>211</c:v>
                </c:pt>
                <c:pt idx="219">
                  <c:v>217</c:v>
                </c:pt>
                <c:pt idx="220">
                  <c:v>225</c:v>
                </c:pt>
                <c:pt idx="221">
                  <c:v>232</c:v>
                </c:pt>
                <c:pt idx="222">
                  <c:v>235</c:v>
                </c:pt>
                <c:pt idx="223">
                  <c:v>249</c:v>
                </c:pt>
                <c:pt idx="224">
                  <c:v>247</c:v>
                </c:pt>
                <c:pt idx="225">
                  <c:v>264</c:v>
                </c:pt>
                <c:pt idx="226">
                  <c:v>253</c:v>
                </c:pt>
                <c:pt idx="227">
                  <c:v>237</c:v>
                </c:pt>
                <c:pt idx="228">
                  <c:v>246</c:v>
                </c:pt>
                <c:pt idx="229">
                  <c:v>234</c:v>
                </c:pt>
                <c:pt idx="230">
                  <c:v>241</c:v>
                </c:pt>
                <c:pt idx="231">
                  <c:v>242</c:v>
                </c:pt>
                <c:pt idx="232">
                  <c:v>231</c:v>
                </c:pt>
                <c:pt idx="233">
                  <c:v>220</c:v>
                </c:pt>
                <c:pt idx="234">
                  <c:v>216</c:v>
                </c:pt>
                <c:pt idx="235">
                  <c:v>210</c:v>
                </c:pt>
                <c:pt idx="236">
                  <c:v>223</c:v>
                </c:pt>
                <c:pt idx="237">
                  <c:v>219</c:v>
                </c:pt>
                <c:pt idx="238">
                  <c:v>206</c:v>
                </c:pt>
                <c:pt idx="239">
                  <c:v>199</c:v>
                </c:pt>
                <c:pt idx="240">
                  <c:v>204</c:v>
                </c:pt>
                <c:pt idx="241">
                  <c:v>209</c:v>
                </c:pt>
                <c:pt idx="242">
                  <c:v>215</c:v>
                </c:pt>
                <c:pt idx="243">
                  <c:v>219</c:v>
                </c:pt>
                <c:pt idx="244">
                  <c:v>209</c:v>
                </c:pt>
                <c:pt idx="245">
                  <c:v>202</c:v>
                </c:pt>
                <c:pt idx="246">
                  <c:v>199</c:v>
                </c:pt>
                <c:pt idx="247">
                  <c:v>200</c:v>
                </c:pt>
                <c:pt idx="248">
                  <c:v>208</c:v>
                </c:pt>
                <c:pt idx="249">
                  <c:v>215</c:v>
                </c:pt>
                <c:pt idx="250">
                  <c:v>229</c:v>
                </c:pt>
                <c:pt idx="251">
                  <c:v>236</c:v>
                </c:pt>
                <c:pt idx="252">
                  <c:v>245</c:v>
                </c:pt>
                <c:pt idx="253">
                  <c:v>247</c:v>
                </c:pt>
                <c:pt idx="254">
                  <c:v>245</c:v>
                </c:pt>
                <c:pt idx="255">
                  <c:v>257</c:v>
                </c:pt>
                <c:pt idx="256">
                  <c:v>263</c:v>
                </c:pt>
                <c:pt idx="257">
                  <c:v>269</c:v>
                </c:pt>
                <c:pt idx="258">
                  <c:v>272</c:v>
                </c:pt>
                <c:pt idx="259">
                  <c:v>275</c:v>
                </c:pt>
                <c:pt idx="260">
                  <c:v>275</c:v>
                </c:pt>
                <c:pt idx="261">
                  <c:v>278</c:v>
                </c:pt>
                <c:pt idx="262">
                  <c:v>272</c:v>
                </c:pt>
                <c:pt idx="263">
                  <c:v>289</c:v>
                </c:pt>
                <c:pt idx="264">
                  <c:v>293</c:v>
                </c:pt>
                <c:pt idx="265">
                  <c:v>264</c:v>
                </c:pt>
                <c:pt idx="266">
                  <c:v>263</c:v>
                </c:pt>
                <c:pt idx="267">
                  <c:v>264</c:v>
                </c:pt>
                <c:pt idx="268">
                  <c:v>257</c:v>
                </c:pt>
                <c:pt idx="269">
                  <c:v>249</c:v>
                </c:pt>
                <c:pt idx="270">
                  <c:v>260</c:v>
                </c:pt>
                <c:pt idx="271">
                  <c:v>265</c:v>
                </c:pt>
                <c:pt idx="272">
                  <c:v>258</c:v>
                </c:pt>
                <c:pt idx="273">
                  <c:v>265</c:v>
                </c:pt>
                <c:pt idx="274">
                  <c:v>268</c:v>
                </c:pt>
                <c:pt idx="275">
                  <c:v>256</c:v>
                </c:pt>
                <c:pt idx="276">
                  <c:v>264</c:v>
                </c:pt>
                <c:pt idx="277">
                  <c:v>266</c:v>
                </c:pt>
                <c:pt idx="278">
                  <c:v>263</c:v>
                </c:pt>
                <c:pt idx="279">
                  <c:v>261</c:v>
                </c:pt>
                <c:pt idx="280">
                  <c:v>254</c:v>
                </c:pt>
                <c:pt idx="281">
                  <c:v>259</c:v>
                </c:pt>
                <c:pt idx="282">
                  <c:v>255</c:v>
                </c:pt>
                <c:pt idx="283">
                  <c:v>248</c:v>
                </c:pt>
                <c:pt idx="284">
                  <c:v>258</c:v>
                </c:pt>
                <c:pt idx="285">
                  <c:v>258</c:v>
                </c:pt>
                <c:pt idx="286">
                  <c:v>246</c:v>
                </c:pt>
                <c:pt idx="287">
                  <c:v>251</c:v>
                </c:pt>
                <c:pt idx="288">
                  <c:v>251</c:v>
                </c:pt>
                <c:pt idx="289">
                  <c:v>267</c:v>
                </c:pt>
                <c:pt idx="290">
                  <c:v>279</c:v>
                </c:pt>
                <c:pt idx="291">
                  <c:v>278</c:v>
                </c:pt>
                <c:pt idx="292">
                  <c:v>267</c:v>
                </c:pt>
                <c:pt idx="293">
                  <c:v>262</c:v>
                </c:pt>
                <c:pt idx="294">
                  <c:v>264</c:v>
                </c:pt>
                <c:pt idx="295">
                  <c:v>276</c:v>
                </c:pt>
                <c:pt idx="296">
                  <c:v>284</c:v>
                </c:pt>
                <c:pt idx="297">
                  <c:v>271</c:v>
                </c:pt>
                <c:pt idx="298">
                  <c:v>281</c:v>
                </c:pt>
                <c:pt idx="299">
                  <c:v>277</c:v>
                </c:pt>
                <c:pt idx="300">
                  <c:v>290</c:v>
                </c:pt>
                <c:pt idx="301">
                  <c:v>300</c:v>
                </c:pt>
                <c:pt idx="302">
                  <c:v>281</c:v>
                </c:pt>
                <c:pt idx="303">
                  <c:v>288</c:v>
                </c:pt>
                <c:pt idx="304">
                  <c:v>289</c:v>
                </c:pt>
                <c:pt idx="305">
                  <c:v>273</c:v>
                </c:pt>
                <c:pt idx="306">
                  <c:v>270</c:v>
                </c:pt>
                <c:pt idx="307">
                  <c:v>273</c:v>
                </c:pt>
                <c:pt idx="308">
                  <c:v>268</c:v>
                </c:pt>
                <c:pt idx="309">
                  <c:v>273</c:v>
                </c:pt>
                <c:pt idx="310">
                  <c:v>282</c:v>
                </c:pt>
                <c:pt idx="311">
                  <c:v>270</c:v>
                </c:pt>
                <c:pt idx="312">
                  <c:v>264</c:v>
                </c:pt>
                <c:pt idx="313">
                  <c:v>265</c:v>
                </c:pt>
                <c:pt idx="314">
                  <c:v>274</c:v>
                </c:pt>
                <c:pt idx="315">
                  <c:v>265</c:v>
                </c:pt>
                <c:pt idx="316">
                  <c:v>265</c:v>
                </c:pt>
                <c:pt idx="317">
                  <c:v>273</c:v>
                </c:pt>
                <c:pt idx="318">
                  <c:v>269</c:v>
                </c:pt>
                <c:pt idx="319">
                  <c:v>269</c:v>
                </c:pt>
                <c:pt idx="320">
                  <c:v>268</c:v>
                </c:pt>
                <c:pt idx="321">
                  <c:v>260</c:v>
                </c:pt>
                <c:pt idx="322">
                  <c:v>246</c:v>
                </c:pt>
                <c:pt idx="323">
                  <c:v>243</c:v>
                </c:pt>
                <c:pt idx="324">
                  <c:v>241</c:v>
                </c:pt>
                <c:pt idx="325">
                  <c:v>248</c:v>
                </c:pt>
                <c:pt idx="326">
                  <c:v>253</c:v>
                </c:pt>
                <c:pt idx="327">
                  <c:v>256</c:v>
                </c:pt>
                <c:pt idx="328">
                  <c:v>248</c:v>
                </c:pt>
                <c:pt idx="329">
                  <c:v>243</c:v>
                </c:pt>
                <c:pt idx="330">
                  <c:v>244</c:v>
                </c:pt>
                <c:pt idx="331">
                  <c:v>245</c:v>
                </c:pt>
                <c:pt idx="332">
                  <c:v>248</c:v>
                </c:pt>
                <c:pt idx="333">
                  <c:v>248</c:v>
                </c:pt>
                <c:pt idx="334">
                  <c:v>241</c:v>
                </c:pt>
                <c:pt idx="335">
                  <c:v>241</c:v>
                </c:pt>
                <c:pt idx="336">
                  <c:v>240</c:v>
                </c:pt>
                <c:pt idx="337">
                  <c:v>243</c:v>
                </c:pt>
                <c:pt idx="338">
                  <c:v>252</c:v>
                </c:pt>
                <c:pt idx="339">
                  <c:v>256</c:v>
                </c:pt>
                <c:pt idx="340">
                  <c:v>256</c:v>
                </c:pt>
                <c:pt idx="341">
                  <c:v>244</c:v>
                </c:pt>
                <c:pt idx="342">
                  <c:v>243</c:v>
                </c:pt>
                <c:pt idx="343">
                  <c:v>251</c:v>
                </c:pt>
                <c:pt idx="344">
                  <c:v>249</c:v>
                </c:pt>
                <c:pt idx="345">
                  <c:v>247</c:v>
                </c:pt>
                <c:pt idx="346">
                  <c:v>252</c:v>
                </c:pt>
                <c:pt idx="347">
                  <c:v>251</c:v>
                </c:pt>
                <c:pt idx="348">
                  <c:v>241</c:v>
                </c:pt>
                <c:pt idx="349">
                  <c:v>249</c:v>
                </c:pt>
                <c:pt idx="350">
                  <c:v>244</c:v>
                </c:pt>
                <c:pt idx="351">
                  <c:v>239</c:v>
                </c:pt>
                <c:pt idx="352">
                  <c:v>237</c:v>
                </c:pt>
                <c:pt idx="353">
                  <c:v>242</c:v>
                </c:pt>
                <c:pt idx="354">
                  <c:v>249</c:v>
                </c:pt>
                <c:pt idx="355">
                  <c:v>255</c:v>
                </c:pt>
                <c:pt idx="356">
                  <c:v>250</c:v>
                </c:pt>
                <c:pt idx="357">
                  <c:v>243</c:v>
                </c:pt>
                <c:pt idx="358">
                  <c:v>252</c:v>
                </c:pt>
                <c:pt idx="359">
                  <c:v>252</c:v>
                </c:pt>
                <c:pt idx="360">
                  <c:v>241</c:v>
                </c:pt>
                <c:pt idx="361">
                  <c:v>244</c:v>
                </c:pt>
                <c:pt idx="362">
                  <c:v>239</c:v>
                </c:pt>
                <c:pt idx="363">
                  <c:v>240</c:v>
                </c:pt>
                <c:pt idx="364">
                  <c:v>243</c:v>
                </c:pt>
                <c:pt idx="365">
                  <c:v>249</c:v>
                </c:pt>
                <c:pt idx="366">
                  <c:v>261</c:v>
                </c:pt>
                <c:pt idx="367">
                  <c:v>264</c:v>
                </c:pt>
                <c:pt idx="368">
                  <c:v>273</c:v>
                </c:pt>
                <c:pt idx="369">
                  <c:v>274</c:v>
                </c:pt>
                <c:pt idx="370">
                  <c:v>282</c:v>
                </c:pt>
                <c:pt idx="371">
                  <c:v>286</c:v>
                </c:pt>
                <c:pt idx="372">
                  <c:v>300</c:v>
                </c:pt>
                <c:pt idx="373">
                  <c:v>314</c:v>
                </c:pt>
                <c:pt idx="374">
                  <c:v>318</c:v>
                </c:pt>
                <c:pt idx="375">
                  <c:v>320</c:v>
                </c:pt>
                <c:pt idx="376">
                  <c:v>319</c:v>
                </c:pt>
                <c:pt idx="377">
                  <c:v>327</c:v>
                </c:pt>
                <c:pt idx="378">
                  <c:v>332</c:v>
                </c:pt>
                <c:pt idx="379">
                  <c:v>337</c:v>
                </c:pt>
                <c:pt idx="380">
                  <c:v>333</c:v>
                </c:pt>
                <c:pt idx="381">
                  <c:v>331</c:v>
                </c:pt>
                <c:pt idx="382">
                  <c:v>317</c:v>
                </c:pt>
                <c:pt idx="383">
                  <c:v>309</c:v>
                </c:pt>
                <c:pt idx="384">
                  <c:v>323</c:v>
                </c:pt>
                <c:pt idx="385">
                  <c:v>313</c:v>
                </c:pt>
                <c:pt idx="386">
                  <c:v>300</c:v>
                </c:pt>
                <c:pt idx="387">
                  <c:v>292</c:v>
                </c:pt>
                <c:pt idx="388">
                  <c:v>281</c:v>
                </c:pt>
                <c:pt idx="389">
                  <c:v>273</c:v>
                </c:pt>
                <c:pt idx="390">
                  <c:v>257</c:v>
                </c:pt>
                <c:pt idx="391">
                  <c:v>272</c:v>
                </c:pt>
                <c:pt idx="392">
                  <c:v>266</c:v>
                </c:pt>
                <c:pt idx="393">
                  <c:v>275</c:v>
                </c:pt>
                <c:pt idx="394">
                  <c:v>271</c:v>
                </c:pt>
                <c:pt idx="395">
                  <c:v>266</c:v>
                </c:pt>
                <c:pt idx="396">
                  <c:v>267</c:v>
                </c:pt>
                <c:pt idx="397">
                  <c:v>270</c:v>
                </c:pt>
                <c:pt idx="398">
                  <c:v>268</c:v>
                </c:pt>
                <c:pt idx="399">
                  <c:v>263</c:v>
                </c:pt>
                <c:pt idx="400">
                  <c:v>256</c:v>
                </c:pt>
                <c:pt idx="401">
                  <c:v>274</c:v>
                </c:pt>
                <c:pt idx="402">
                  <c:v>274</c:v>
                </c:pt>
                <c:pt idx="403">
                  <c:v>266</c:v>
                </c:pt>
                <c:pt idx="404">
                  <c:v>271</c:v>
                </c:pt>
                <c:pt idx="405">
                  <c:v>269</c:v>
                </c:pt>
                <c:pt idx="406">
                  <c:v>273</c:v>
                </c:pt>
                <c:pt idx="407">
                  <c:v>279</c:v>
                </c:pt>
                <c:pt idx="408">
                  <c:v>283</c:v>
                </c:pt>
                <c:pt idx="409">
                  <c:v>281</c:v>
                </c:pt>
                <c:pt idx="410">
                  <c:v>287</c:v>
                </c:pt>
                <c:pt idx="411">
                  <c:v>286</c:v>
                </c:pt>
                <c:pt idx="412">
                  <c:v>284</c:v>
                </c:pt>
                <c:pt idx="413">
                  <c:v>291</c:v>
                </c:pt>
                <c:pt idx="414">
                  <c:v>293</c:v>
                </c:pt>
                <c:pt idx="415">
                  <c:v>292</c:v>
                </c:pt>
                <c:pt idx="416">
                  <c:v>289</c:v>
                </c:pt>
                <c:pt idx="417">
                  <c:v>285</c:v>
                </c:pt>
                <c:pt idx="418">
                  <c:v>289</c:v>
                </c:pt>
                <c:pt idx="419">
                  <c:v>293</c:v>
                </c:pt>
                <c:pt idx="420">
                  <c:v>294</c:v>
                </c:pt>
                <c:pt idx="421">
                  <c:v>300</c:v>
                </c:pt>
                <c:pt idx="422">
                  <c:v>286</c:v>
                </c:pt>
                <c:pt idx="423">
                  <c:v>294</c:v>
                </c:pt>
                <c:pt idx="424">
                  <c:v>292</c:v>
                </c:pt>
                <c:pt idx="425">
                  <c:v>291</c:v>
                </c:pt>
                <c:pt idx="426">
                  <c:v>285</c:v>
                </c:pt>
                <c:pt idx="427">
                  <c:v>322</c:v>
                </c:pt>
                <c:pt idx="428">
                  <c:v>336</c:v>
                </c:pt>
                <c:pt idx="429">
                  <c:v>341</c:v>
                </c:pt>
                <c:pt idx="430">
                  <c:v>342</c:v>
                </c:pt>
                <c:pt idx="431">
                  <c:v>297</c:v>
                </c:pt>
                <c:pt idx="432">
                  <c:v>290</c:v>
                </c:pt>
                <c:pt idx="433">
                  <c:v>312</c:v>
                </c:pt>
                <c:pt idx="434">
                  <c:v>321</c:v>
                </c:pt>
                <c:pt idx="435">
                  <c:v>322</c:v>
                </c:pt>
                <c:pt idx="436">
                  <c:v>329</c:v>
                </c:pt>
                <c:pt idx="437">
                  <c:v>349</c:v>
                </c:pt>
                <c:pt idx="438">
                  <c:v>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DE-4EF2-A021-E43EE53BC049}"/>
            </c:ext>
          </c:extLst>
        </c:ser>
        <c:ser>
          <c:idx val="3"/>
          <c:order val="3"/>
          <c:tx>
            <c:strRef>
              <c:f>'График 1.2.5'!$F$4</c:f>
              <c:strCache>
                <c:ptCount val="1"/>
                <c:pt idx="0">
                  <c:v>EMBI+ Латинская Америка спрэд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'График 1.2.5'!$B$5:$B$443</c:f>
              <c:strCache>
                <c:ptCount val="439"/>
                <c:pt idx="0">
                  <c:v>02.01.2007</c:v>
                </c:pt>
                <c:pt idx="1">
                  <c:v>03.01.2007</c:v>
                </c:pt>
                <c:pt idx="2">
                  <c:v>04.01.2007</c:v>
                </c:pt>
                <c:pt idx="3">
                  <c:v>05.01.2007</c:v>
                </c:pt>
                <c:pt idx="4">
                  <c:v>08.01.2007</c:v>
                </c:pt>
                <c:pt idx="5">
                  <c:v>09.01.2007</c:v>
                </c:pt>
                <c:pt idx="6">
                  <c:v>10.01.2007</c:v>
                </c:pt>
                <c:pt idx="7">
                  <c:v>11.01.2007</c:v>
                </c:pt>
                <c:pt idx="8">
                  <c:v>12.01.2007</c:v>
                </c:pt>
                <c:pt idx="9">
                  <c:v>16.01.2007</c:v>
                </c:pt>
                <c:pt idx="10">
                  <c:v>17.01.2007</c:v>
                </c:pt>
                <c:pt idx="11">
                  <c:v>18.01.2007</c:v>
                </c:pt>
                <c:pt idx="12">
                  <c:v>19.01.2007</c:v>
                </c:pt>
                <c:pt idx="13">
                  <c:v>22.01.2007</c:v>
                </c:pt>
                <c:pt idx="14">
                  <c:v>23.01.2007</c:v>
                </c:pt>
                <c:pt idx="15">
                  <c:v>24.01.2007</c:v>
                </c:pt>
                <c:pt idx="16">
                  <c:v>25.01.2007</c:v>
                </c:pt>
                <c:pt idx="17">
                  <c:v>26.01.2007</c:v>
                </c:pt>
                <c:pt idx="18">
                  <c:v>29.01.2007</c:v>
                </c:pt>
                <c:pt idx="19">
                  <c:v>30.01.2007</c:v>
                </c:pt>
                <c:pt idx="20">
                  <c:v>31.01.2007</c:v>
                </c:pt>
                <c:pt idx="21">
                  <c:v>01.02.2007</c:v>
                </c:pt>
                <c:pt idx="22">
                  <c:v>02.02.2007</c:v>
                </c:pt>
                <c:pt idx="23">
                  <c:v>05.02.2007</c:v>
                </c:pt>
                <c:pt idx="24">
                  <c:v>06.02.2007</c:v>
                </c:pt>
                <c:pt idx="25">
                  <c:v>07.02.2007</c:v>
                </c:pt>
                <c:pt idx="26">
                  <c:v>08.02.2007</c:v>
                </c:pt>
                <c:pt idx="27">
                  <c:v>09.02.2007</c:v>
                </c:pt>
                <c:pt idx="28">
                  <c:v>12.02.2007</c:v>
                </c:pt>
                <c:pt idx="29">
                  <c:v>13.02.2007</c:v>
                </c:pt>
                <c:pt idx="30">
                  <c:v>14.02.2007</c:v>
                </c:pt>
                <c:pt idx="31">
                  <c:v>15.02.2007</c:v>
                </c:pt>
                <c:pt idx="32">
                  <c:v>16.02.2007</c:v>
                </c:pt>
                <c:pt idx="33">
                  <c:v>20.02.2007</c:v>
                </c:pt>
                <c:pt idx="34">
                  <c:v>21.02.2007</c:v>
                </c:pt>
                <c:pt idx="35">
                  <c:v>22.02.2007</c:v>
                </c:pt>
                <c:pt idx="36">
                  <c:v>23.02.2007</c:v>
                </c:pt>
                <c:pt idx="37">
                  <c:v>26.02.2007</c:v>
                </c:pt>
                <c:pt idx="38">
                  <c:v>27.02.2007</c:v>
                </c:pt>
                <c:pt idx="39">
                  <c:v>28.02.2007</c:v>
                </c:pt>
                <c:pt idx="40">
                  <c:v>01.03.2007</c:v>
                </c:pt>
                <c:pt idx="41">
                  <c:v>02.03.2007</c:v>
                </c:pt>
                <c:pt idx="42">
                  <c:v>05.03.2007</c:v>
                </c:pt>
                <c:pt idx="43">
                  <c:v>06.03.2007</c:v>
                </c:pt>
                <c:pt idx="44">
                  <c:v>07.03.2007</c:v>
                </c:pt>
                <c:pt idx="45">
                  <c:v>08.03.2007</c:v>
                </c:pt>
                <c:pt idx="46">
                  <c:v>09.03.2007</c:v>
                </c:pt>
                <c:pt idx="47">
                  <c:v>12.03.2007</c:v>
                </c:pt>
                <c:pt idx="48">
                  <c:v>13.03.2007</c:v>
                </c:pt>
                <c:pt idx="49">
                  <c:v>14.03.2007</c:v>
                </c:pt>
                <c:pt idx="50">
                  <c:v>15.03.2007</c:v>
                </c:pt>
                <c:pt idx="51">
                  <c:v>16.03.2007</c:v>
                </c:pt>
                <c:pt idx="52">
                  <c:v>19.03.2007</c:v>
                </c:pt>
                <c:pt idx="53">
                  <c:v>20.03.2007</c:v>
                </c:pt>
                <c:pt idx="54">
                  <c:v>21.03.2007</c:v>
                </c:pt>
                <c:pt idx="55">
                  <c:v>22.03.2007</c:v>
                </c:pt>
                <c:pt idx="56">
                  <c:v>23.03.2007</c:v>
                </c:pt>
                <c:pt idx="57">
                  <c:v>26.03.2007</c:v>
                </c:pt>
                <c:pt idx="58">
                  <c:v>27.03.2007</c:v>
                </c:pt>
                <c:pt idx="59">
                  <c:v>28.03.2007</c:v>
                </c:pt>
                <c:pt idx="60">
                  <c:v>29.03.2007</c:v>
                </c:pt>
                <c:pt idx="61">
                  <c:v>30.03.2007</c:v>
                </c:pt>
                <c:pt idx="62">
                  <c:v>02.04.2007</c:v>
                </c:pt>
                <c:pt idx="63">
                  <c:v>03.04.2007</c:v>
                </c:pt>
                <c:pt idx="64">
                  <c:v>04.04.2007</c:v>
                </c:pt>
                <c:pt idx="65">
                  <c:v>05.04.2007</c:v>
                </c:pt>
                <c:pt idx="66">
                  <c:v>09.04.2007</c:v>
                </c:pt>
                <c:pt idx="67">
                  <c:v>10.04.2007</c:v>
                </c:pt>
                <c:pt idx="68">
                  <c:v>11.04.2007</c:v>
                </c:pt>
                <c:pt idx="69">
                  <c:v>12.04.2007</c:v>
                </c:pt>
                <c:pt idx="70">
                  <c:v>13.04.2007</c:v>
                </c:pt>
                <c:pt idx="71">
                  <c:v>16.04.2007</c:v>
                </c:pt>
                <c:pt idx="72">
                  <c:v>17.04.2007</c:v>
                </c:pt>
                <c:pt idx="73">
                  <c:v>18.04.2007</c:v>
                </c:pt>
                <c:pt idx="74">
                  <c:v>19.04.2007</c:v>
                </c:pt>
                <c:pt idx="75">
                  <c:v>20.04.2007</c:v>
                </c:pt>
                <c:pt idx="76">
                  <c:v>23.04.2007</c:v>
                </c:pt>
                <c:pt idx="77">
                  <c:v>24.04.2007</c:v>
                </c:pt>
                <c:pt idx="78">
                  <c:v>25.04.2007</c:v>
                </c:pt>
                <c:pt idx="79">
                  <c:v>26.04.2007</c:v>
                </c:pt>
                <c:pt idx="80">
                  <c:v>27.04.2007</c:v>
                </c:pt>
                <c:pt idx="81">
                  <c:v>30.04.2007</c:v>
                </c:pt>
                <c:pt idx="82">
                  <c:v>01.05.2007</c:v>
                </c:pt>
                <c:pt idx="83">
                  <c:v>02.05.2007</c:v>
                </c:pt>
                <c:pt idx="84">
                  <c:v>03.05.2007</c:v>
                </c:pt>
                <c:pt idx="85">
                  <c:v>04.05.2007</c:v>
                </c:pt>
                <c:pt idx="86">
                  <c:v>07.05.2007</c:v>
                </c:pt>
                <c:pt idx="87">
                  <c:v>08.05.2007</c:v>
                </c:pt>
                <c:pt idx="88">
                  <c:v>09.05.2007</c:v>
                </c:pt>
                <c:pt idx="89">
                  <c:v>10.05.2007</c:v>
                </c:pt>
                <c:pt idx="90">
                  <c:v>11.05.2007</c:v>
                </c:pt>
                <c:pt idx="91">
                  <c:v>14.05.2007</c:v>
                </c:pt>
                <c:pt idx="92">
                  <c:v>15.05.2007</c:v>
                </c:pt>
                <c:pt idx="93">
                  <c:v>16.05.2007</c:v>
                </c:pt>
                <c:pt idx="94">
                  <c:v>17.05.2007</c:v>
                </c:pt>
                <c:pt idx="95">
                  <c:v>18.05.2007</c:v>
                </c:pt>
                <c:pt idx="96">
                  <c:v>21.05.2007</c:v>
                </c:pt>
                <c:pt idx="97">
                  <c:v>22.05.2007</c:v>
                </c:pt>
                <c:pt idx="98">
                  <c:v>23.05.2007</c:v>
                </c:pt>
                <c:pt idx="99">
                  <c:v>24.05.2007</c:v>
                </c:pt>
                <c:pt idx="100">
                  <c:v>25.05.2007</c:v>
                </c:pt>
                <c:pt idx="101">
                  <c:v>29.05.2007</c:v>
                </c:pt>
                <c:pt idx="102">
                  <c:v>30.05.2007</c:v>
                </c:pt>
                <c:pt idx="103">
                  <c:v>31.05.2007</c:v>
                </c:pt>
                <c:pt idx="104">
                  <c:v>01.06.2007</c:v>
                </c:pt>
                <c:pt idx="105">
                  <c:v>04.06.2007</c:v>
                </c:pt>
                <c:pt idx="106">
                  <c:v>05.06.2007</c:v>
                </c:pt>
                <c:pt idx="107">
                  <c:v>06.06.2007</c:v>
                </c:pt>
                <c:pt idx="108">
                  <c:v>07.06.2007</c:v>
                </c:pt>
                <c:pt idx="109">
                  <c:v>08.06.2007</c:v>
                </c:pt>
                <c:pt idx="110">
                  <c:v>11.06.2007</c:v>
                </c:pt>
                <c:pt idx="111">
                  <c:v>12.06.2007</c:v>
                </c:pt>
                <c:pt idx="112">
                  <c:v>13.06.2007</c:v>
                </c:pt>
                <c:pt idx="113">
                  <c:v>14.06.2007</c:v>
                </c:pt>
                <c:pt idx="114">
                  <c:v>15.06.2007</c:v>
                </c:pt>
                <c:pt idx="115">
                  <c:v>18.06.2007</c:v>
                </c:pt>
                <c:pt idx="116">
                  <c:v>19.06.2007</c:v>
                </c:pt>
                <c:pt idx="117">
                  <c:v>20.06.2007</c:v>
                </c:pt>
                <c:pt idx="118">
                  <c:v>21.06.2007</c:v>
                </c:pt>
                <c:pt idx="119">
                  <c:v>22.06.2007</c:v>
                </c:pt>
                <c:pt idx="120">
                  <c:v>25.06.2007</c:v>
                </c:pt>
                <c:pt idx="121">
                  <c:v>26.06.2007</c:v>
                </c:pt>
                <c:pt idx="122">
                  <c:v>27.06.2007</c:v>
                </c:pt>
                <c:pt idx="123">
                  <c:v>28.06.2007</c:v>
                </c:pt>
                <c:pt idx="124">
                  <c:v>29.06.2007</c:v>
                </c:pt>
                <c:pt idx="125">
                  <c:v>02.07.2007</c:v>
                </c:pt>
                <c:pt idx="126">
                  <c:v>03.07.2007</c:v>
                </c:pt>
                <c:pt idx="127">
                  <c:v>05.07.2007</c:v>
                </c:pt>
                <c:pt idx="128">
                  <c:v>06.07.2007</c:v>
                </c:pt>
                <c:pt idx="129">
                  <c:v>09.07.2007</c:v>
                </c:pt>
                <c:pt idx="130">
                  <c:v>10.07.2007</c:v>
                </c:pt>
                <c:pt idx="131">
                  <c:v>11.07.2007</c:v>
                </c:pt>
                <c:pt idx="132">
                  <c:v>12.07.2007</c:v>
                </c:pt>
                <c:pt idx="133">
                  <c:v>13.07.2007</c:v>
                </c:pt>
                <c:pt idx="134">
                  <c:v>16.07.2007</c:v>
                </c:pt>
                <c:pt idx="135">
                  <c:v>17.07.2007</c:v>
                </c:pt>
                <c:pt idx="136">
                  <c:v>18.07.2007</c:v>
                </c:pt>
                <c:pt idx="137">
                  <c:v>19.07.2007</c:v>
                </c:pt>
                <c:pt idx="138">
                  <c:v>20.07.2007</c:v>
                </c:pt>
                <c:pt idx="139">
                  <c:v>23.07.2007</c:v>
                </c:pt>
                <c:pt idx="140">
                  <c:v>24.07.2007</c:v>
                </c:pt>
                <c:pt idx="141">
                  <c:v>25.07.2007</c:v>
                </c:pt>
                <c:pt idx="142">
                  <c:v>26.07.2007</c:v>
                </c:pt>
                <c:pt idx="143">
                  <c:v>27.07.2007</c:v>
                </c:pt>
                <c:pt idx="144">
                  <c:v>30.07.2007</c:v>
                </c:pt>
                <c:pt idx="145">
                  <c:v>31.07.2007</c:v>
                </c:pt>
                <c:pt idx="146">
                  <c:v>01.08.2007</c:v>
                </c:pt>
                <c:pt idx="147">
                  <c:v>02.08.2007</c:v>
                </c:pt>
                <c:pt idx="148">
                  <c:v>03.08.2007</c:v>
                </c:pt>
                <c:pt idx="149">
                  <c:v>06.08.2007</c:v>
                </c:pt>
                <c:pt idx="150">
                  <c:v>07.08.2007</c:v>
                </c:pt>
                <c:pt idx="151">
                  <c:v>08.08.2007</c:v>
                </c:pt>
                <c:pt idx="152">
                  <c:v>09.08.2007</c:v>
                </c:pt>
                <c:pt idx="153">
                  <c:v>10.08.2007</c:v>
                </c:pt>
                <c:pt idx="154">
                  <c:v>13.08.2007</c:v>
                </c:pt>
                <c:pt idx="155">
                  <c:v>14.08.2007</c:v>
                </c:pt>
                <c:pt idx="156">
                  <c:v>15.08.2007</c:v>
                </c:pt>
                <c:pt idx="157">
                  <c:v>16.08.2007</c:v>
                </c:pt>
                <c:pt idx="158">
                  <c:v>17.08.2007</c:v>
                </c:pt>
                <c:pt idx="159">
                  <c:v>20.08.2007</c:v>
                </c:pt>
                <c:pt idx="160">
                  <c:v>21.08.2007</c:v>
                </c:pt>
                <c:pt idx="161">
                  <c:v>22.08.2007</c:v>
                </c:pt>
                <c:pt idx="162">
                  <c:v>23.08.2007</c:v>
                </c:pt>
                <c:pt idx="163">
                  <c:v>24.08.2007</c:v>
                </c:pt>
                <c:pt idx="164">
                  <c:v>27.08.2007</c:v>
                </c:pt>
                <c:pt idx="165">
                  <c:v>28.08.2007</c:v>
                </c:pt>
                <c:pt idx="166">
                  <c:v>29.08.2007</c:v>
                </c:pt>
                <c:pt idx="167">
                  <c:v>30.08.2007</c:v>
                </c:pt>
                <c:pt idx="168">
                  <c:v>31.08.2007</c:v>
                </c:pt>
                <c:pt idx="169">
                  <c:v>04.09.2007</c:v>
                </c:pt>
                <c:pt idx="170">
                  <c:v>05.09.2007</c:v>
                </c:pt>
                <c:pt idx="171">
                  <c:v>06.09.2007</c:v>
                </c:pt>
                <c:pt idx="172">
                  <c:v>07.09.2007</c:v>
                </c:pt>
                <c:pt idx="173">
                  <c:v>10.09.2007</c:v>
                </c:pt>
                <c:pt idx="174">
                  <c:v>11.09.2007</c:v>
                </c:pt>
                <c:pt idx="175">
                  <c:v>12.09.2007</c:v>
                </c:pt>
                <c:pt idx="176">
                  <c:v>13.09.2007</c:v>
                </c:pt>
                <c:pt idx="177">
                  <c:v>14.09.2007</c:v>
                </c:pt>
                <c:pt idx="178">
                  <c:v>17.09.2007</c:v>
                </c:pt>
                <c:pt idx="179">
                  <c:v>18.09.2007</c:v>
                </c:pt>
                <c:pt idx="180">
                  <c:v>19.09.2007</c:v>
                </c:pt>
                <c:pt idx="181">
                  <c:v>20.09.2007</c:v>
                </c:pt>
                <c:pt idx="182">
                  <c:v>21.09.2007</c:v>
                </c:pt>
                <c:pt idx="183">
                  <c:v>24.09.2007</c:v>
                </c:pt>
                <c:pt idx="184">
                  <c:v>25.09.2007</c:v>
                </c:pt>
                <c:pt idx="185">
                  <c:v>26.09.2007</c:v>
                </c:pt>
                <c:pt idx="186">
                  <c:v>27.09.2007</c:v>
                </c:pt>
                <c:pt idx="187">
                  <c:v>28.09.2007</c:v>
                </c:pt>
                <c:pt idx="188">
                  <c:v>01.10.2007</c:v>
                </c:pt>
                <c:pt idx="189">
                  <c:v>02.10.2007</c:v>
                </c:pt>
                <c:pt idx="190">
                  <c:v>03.10.2007</c:v>
                </c:pt>
                <c:pt idx="191">
                  <c:v>04.10.2007</c:v>
                </c:pt>
                <c:pt idx="192">
                  <c:v>05.10.2007</c:v>
                </c:pt>
                <c:pt idx="193">
                  <c:v>09.10.2007</c:v>
                </c:pt>
                <c:pt idx="194">
                  <c:v>10.10.2007</c:v>
                </c:pt>
                <c:pt idx="195">
                  <c:v>11.10.2007</c:v>
                </c:pt>
                <c:pt idx="196">
                  <c:v>12.10.2007</c:v>
                </c:pt>
                <c:pt idx="197">
                  <c:v>15.10.2007</c:v>
                </c:pt>
                <c:pt idx="198">
                  <c:v>16.10.2007</c:v>
                </c:pt>
                <c:pt idx="199">
                  <c:v>17.10.2007</c:v>
                </c:pt>
                <c:pt idx="200">
                  <c:v>18.10.2007</c:v>
                </c:pt>
                <c:pt idx="201">
                  <c:v>19.10.2007</c:v>
                </c:pt>
                <c:pt idx="202">
                  <c:v>22.10.2007</c:v>
                </c:pt>
                <c:pt idx="203">
                  <c:v>23.10.2007</c:v>
                </c:pt>
                <c:pt idx="204">
                  <c:v>24.10.2007</c:v>
                </c:pt>
                <c:pt idx="205">
                  <c:v>25.10.2007</c:v>
                </c:pt>
                <c:pt idx="206">
                  <c:v>26.10.2007</c:v>
                </c:pt>
                <c:pt idx="207">
                  <c:v>29.10.2007</c:v>
                </c:pt>
                <c:pt idx="208">
                  <c:v>30.10.2007</c:v>
                </c:pt>
                <c:pt idx="209">
                  <c:v>31.10.2007</c:v>
                </c:pt>
                <c:pt idx="210">
                  <c:v>01.11.2007</c:v>
                </c:pt>
                <c:pt idx="211">
                  <c:v>02.11.2007</c:v>
                </c:pt>
                <c:pt idx="212">
                  <c:v>05.11.2007</c:v>
                </c:pt>
                <c:pt idx="213">
                  <c:v>06.11.2007</c:v>
                </c:pt>
                <c:pt idx="214">
                  <c:v>07.11.2007</c:v>
                </c:pt>
                <c:pt idx="215">
                  <c:v>08.11.2007</c:v>
                </c:pt>
                <c:pt idx="216">
                  <c:v>09.11.2007</c:v>
                </c:pt>
                <c:pt idx="217">
                  <c:v>13.11.2007</c:v>
                </c:pt>
                <c:pt idx="218">
                  <c:v>14.11.2007</c:v>
                </c:pt>
                <c:pt idx="219">
                  <c:v>15.11.2007</c:v>
                </c:pt>
                <c:pt idx="220">
                  <c:v>16.11.2007</c:v>
                </c:pt>
                <c:pt idx="221">
                  <c:v>19.11.2007</c:v>
                </c:pt>
                <c:pt idx="222">
                  <c:v>20.11.2007</c:v>
                </c:pt>
                <c:pt idx="223">
                  <c:v>21.11.2007</c:v>
                </c:pt>
                <c:pt idx="224">
                  <c:v>23.11.2007</c:v>
                </c:pt>
                <c:pt idx="225">
                  <c:v>26.11.2007</c:v>
                </c:pt>
                <c:pt idx="226">
                  <c:v>27.11.2007</c:v>
                </c:pt>
                <c:pt idx="227">
                  <c:v>28.11.2007</c:v>
                </c:pt>
                <c:pt idx="228">
                  <c:v>29.11.2007</c:v>
                </c:pt>
                <c:pt idx="229">
                  <c:v>30.11.2007</c:v>
                </c:pt>
                <c:pt idx="230">
                  <c:v>03.12.2007</c:v>
                </c:pt>
                <c:pt idx="231">
                  <c:v>04.12.2007</c:v>
                </c:pt>
                <c:pt idx="232">
                  <c:v>05.12.2007</c:v>
                </c:pt>
                <c:pt idx="233">
                  <c:v>06.12.2007</c:v>
                </c:pt>
                <c:pt idx="234">
                  <c:v>07.12.2007</c:v>
                </c:pt>
                <c:pt idx="235">
                  <c:v>10.12.2007</c:v>
                </c:pt>
                <c:pt idx="236">
                  <c:v>11.12.2007</c:v>
                </c:pt>
                <c:pt idx="237">
                  <c:v>12.12.2007</c:v>
                </c:pt>
                <c:pt idx="238">
                  <c:v>13.12.2007</c:v>
                </c:pt>
                <c:pt idx="239">
                  <c:v>14.12.2007</c:v>
                </c:pt>
                <c:pt idx="240">
                  <c:v>17.12.2007</c:v>
                </c:pt>
                <c:pt idx="241">
                  <c:v>18.12.2007</c:v>
                </c:pt>
                <c:pt idx="242">
                  <c:v>19.12.2007</c:v>
                </c:pt>
                <c:pt idx="243">
                  <c:v>20.12.2007</c:v>
                </c:pt>
                <c:pt idx="244">
                  <c:v>21.12.2007</c:v>
                </c:pt>
                <c:pt idx="245">
                  <c:v>24.12.2007</c:v>
                </c:pt>
                <c:pt idx="246">
                  <c:v>26.12.2007</c:v>
                </c:pt>
                <c:pt idx="247">
                  <c:v>27.12.2007</c:v>
                </c:pt>
                <c:pt idx="248">
                  <c:v>28.12.2007</c:v>
                </c:pt>
                <c:pt idx="249">
                  <c:v>31.12.2007</c:v>
                </c:pt>
                <c:pt idx="250">
                  <c:v>02.01.2008</c:v>
                </c:pt>
                <c:pt idx="251">
                  <c:v>03.01.2008</c:v>
                </c:pt>
                <c:pt idx="252">
                  <c:v>04.01.2008</c:v>
                </c:pt>
                <c:pt idx="253">
                  <c:v>07.01.2008</c:v>
                </c:pt>
                <c:pt idx="254">
                  <c:v>08.01.2008</c:v>
                </c:pt>
                <c:pt idx="255">
                  <c:v>09.01.2008</c:v>
                </c:pt>
                <c:pt idx="256">
                  <c:v>10.01.2008</c:v>
                </c:pt>
                <c:pt idx="257">
                  <c:v>11.01.2008</c:v>
                </c:pt>
                <c:pt idx="258">
                  <c:v>14.01.2008</c:v>
                </c:pt>
                <c:pt idx="259">
                  <c:v>15.01.2008</c:v>
                </c:pt>
                <c:pt idx="260">
                  <c:v>16.01.2008</c:v>
                </c:pt>
                <c:pt idx="261">
                  <c:v>17.01.2008</c:v>
                </c:pt>
                <c:pt idx="262">
                  <c:v>18.01.2008</c:v>
                </c:pt>
                <c:pt idx="263">
                  <c:v>22.01.2008</c:v>
                </c:pt>
                <c:pt idx="264">
                  <c:v>23.01.2008</c:v>
                </c:pt>
                <c:pt idx="265">
                  <c:v>24.01.2008</c:v>
                </c:pt>
                <c:pt idx="266">
                  <c:v>25.01.2008</c:v>
                </c:pt>
                <c:pt idx="267">
                  <c:v>28.01.2008</c:v>
                </c:pt>
                <c:pt idx="268">
                  <c:v>29.01.2008</c:v>
                </c:pt>
                <c:pt idx="269">
                  <c:v>30.01.2008</c:v>
                </c:pt>
                <c:pt idx="270">
                  <c:v>31.01.2008</c:v>
                </c:pt>
                <c:pt idx="271">
                  <c:v>01.02.2008</c:v>
                </c:pt>
                <c:pt idx="272">
                  <c:v>04.02.2008</c:v>
                </c:pt>
                <c:pt idx="273">
                  <c:v>05.02.2008</c:v>
                </c:pt>
                <c:pt idx="274">
                  <c:v>06.02.2008</c:v>
                </c:pt>
                <c:pt idx="275">
                  <c:v>07.02.2008</c:v>
                </c:pt>
                <c:pt idx="276">
                  <c:v>08.02.2008</c:v>
                </c:pt>
                <c:pt idx="277">
                  <c:v>11.02.2008</c:v>
                </c:pt>
                <c:pt idx="278">
                  <c:v>12.02.2008</c:v>
                </c:pt>
                <c:pt idx="279">
                  <c:v>13.02.2008</c:v>
                </c:pt>
                <c:pt idx="280">
                  <c:v>14.02.2008</c:v>
                </c:pt>
                <c:pt idx="281">
                  <c:v>15.02.2008</c:v>
                </c:pt>
                <c:pt idx="282">
                  <c:v>19.02.2008</c:v>
                </c:pt>
                <c:pt idx="283">
                  <c:v>20.02.2008</c:v>
                </c:pt>
                <c:pt idx="284">
                  <c:v>21.02.2008</c:v>
                </c:pt>
                <c:pt idx="285">
                  <c:v>22.02.2008</c:v>
                </c:pt>
                <c:pt idx="286">
                  <c:v>25.02.2008</c:v>
                </c:pt>
                <c:pt idx="287">
                  <c:v>26.02.2008</c:v>
                </c:pt>
                <c:pt idx="288">
                  <c:v>27.02.2008</c:v>
                </c:pt>
                <c:pt idx="289">
                  <c:v>28.02.2008</c:v>
                </c:pt>
                <c:pt idx="290">
                  <c:v>29.02.2008</c:v>
                </c:pt>
                <c:pt idx="291">
                  <c:v>03.03.2008</c:v>
                </c:pt>
                <c:pt idx="292">
                  <c:v>04.03.2008</c:v>
                </c:pt>
                <c:pt idx="293">
                  <c:v>05.03.2008</c:v>
                </c:pt>
                <c:pt idx="294">
                  <c:v>06.03.2008</c:v>
                </c:pt>
                <c:pt idx="295">
                  <c:v>07.03.2008</c:v>
                </c:pt>
                <c:pt idx="296">
                  <c:v>10.03.2008</c:v>
                </c:pt>
                <c:pt idx="297">
                  <c:v>11.03.2008</c:v>
                </c:pt>
                <c:pt idx="298">
                  <c:v>12.03.2008</c:v>
                </c:pt>
                <c:pt idx="299">
                  <c:v>13.03.2008</c:v>
                </c:pt>
                <c:pt idx="300">
                  <c:v>14.03.2008</c:v>
                </c:pt>
                <c:pt idx="301">
                  <c:v>17.03.2008</c:v>
                </c:pt>
                <c:pt idx="302">
                  <c:v>18.03.2008</c:v>
                </c:pt>
                <c:pt idx="303">
                  <c:v>19.03.2008</c:v>
                </c:pt>
                <c:pt idx="304">
                  <c:v>20.03.2008</c:v>
                </c:pt>
                <c:pt idx="305">
                  <c:v>24.03.2008</c:v>
                </c:pt>
                <c:pt idx="306">
                  <c:v>25.03.2008</c:v>
                </c:pt>
                <c:pt idx="307">
                  <c:v>26.03.2008</c:v>
                </c:pt>
                <c:pt idx="308">
                  <c:v>27.03.2008</c:v>
                </c:pt>
                <c:pt idx="309">
                  <c:v>28.03.2008</c:v>
                </c:pt>
                <c:pt idx="310">
                  <c:v>31.03.2008</c:v>
                </c:pt>
                <c:pt idx="311">
                  <c:v>01.04.2008</c:v>
                </c:pt>
                <c:pt idx="312">
                  <c:v>02.04.2008</c:v>
                </c:pt>
                <c:pt idx="313">
                  <c:v>03.04.2008</c:v>
                </c:pt>
                <c:pt idx="314">
                  <c:v>04.04.2008</c:v>
                </c:pt>
                <c:pt idx="315">
                  <c:v>07.04.2008</c:v>
                </c:pt>
                <c:pt idx="316">
                  <c:v>08.04.2008</c:v>
                </c:pt>
                <c:pt idx="317">
                  <c:v>09.04.2008</c:v>
                </c:pt>
                <c:pt idx="318">
                  <c:v>10.04.2008</c:v>
                </c:pt>
                <c:pt idx="319">
                  <c:v>11.04.2008</c:v>
                </c:pt>
                <c:pt idx="320">
                  <c:v>14.04.2008</c:v>
                </c:pt>
                <c:pt idx="321">
                  <c:v>15.04.2008</c:v>
                </c:pt>
                <c:pt idx="322">
                  <c:v>16.04.2008</c:v>
                </c:pt>
                <c:pt idx="323">
                  <c:v>17.04.2008</c:v>
                </c:pt>
                <c:pt idx="324">
                  <c:v>18.04.2008</c:v>
                </c:pt>
                <c:pt idx="325">
                  <c:v>21.04.2008</c:v>
                </c:pt>
                <c:pt idx="326">
                  <c:v>22.04.2008</c:v>
                </c:pt>
                <c:pt idx="327">
                  <c:v>23.04.2008</c:v>
                </c:pt>
                <c:pt idx="328">
                  <c:v>24.04.2008</c:v>
                </c:pt>
                <c:pt idx="329">
                  <c:v>25.04.2008</c:v>
                </c:pt>
                <c:pt idx="330">
                  <c:v>28.04.2008</c:v>
                </c:pt>
                <c:pt idx="331">
                  <c:v>29.04.2008</c:v>
                </c:pt>
                <c:pt idx="332">
                  <c:v>30.04.2008</c:v>
                </c:pt>
                <c:pt idx="333">
                  <c:v>01.05.2008</c:v>
                </c:pt>
                <c:pt idx="334">
                  <c:v>02.05.2008</c:v>
                </c:pt>
                <c:pt idx="335">
                  <c:v>05.05.2008</c:v>
                </c:pt>
                <c:pt idx="336">
                  <c:v>06.05.2008</c:v>
                </c:pt>
                <c:pt idx="337">
                  <c:v>07.05.2008</c:v>
                </c:pt>
                <c:pt idx="338">
                  <c:v>08.05.2008</c:v>
                </c:pt>
                <c:pt idx="339">
                  <c:v>09.05.2008</c:v>
                </c:pt>
                <c:pt idx="340">
                  <c:v>12.05.2008</c:v>
                </c:pt>
                <c:pt idx="341">
                  <c:v>13.05.2008</c:v>
                </c:pt>
                <c:pt idx="342">
                  <c:v>14.05.2008</c:v>
                </c:pt>
                <c:pt idx="343">
                  <c:v>15.05.2008</c:v>
                </c:pt>
                <c:pt idx="344">
                  <c:v>16.05.2008</c:v>
                </c:pt>
                <c:pt idx="345">
                  <c:v>19.05.2008</c:v>
                </c:pt>
                <c:pt idx="346">
                  <c:v>20.05.2008</c:v>
                </c:pt>
                <c:pt idx="347">
                  <c:v>21.05.2008</c:v>
                </c:pt>
                <c:pt idx="348">
                  <c:v>22.05.2008</c:v>
                </c:pt>
                <c:pt idx="349">
                  <c:v>23.05.2008</c:v>
                </c:pt>
                <c:pt idx="350">
                  <c:v>27.05.2008</c:v>
                </c:pt>
                <c:pt idx="351">
                  <c:v>28.05.2008</c:v>
                </c:pt>
                <c:pt idx="352">
                  <c:v>29.05.2008</c:v>
                </c:pt>
                <c:pt idx="353">
                  <c:v>30.05.2008</c:v>
                </c:pt>
                <c:pt idx="354">
                  <c:v>02.06.2008</c:v>
                </c:pt>
                <c:pt idx="355">
                  <c:v>03.06.2008</c:v>
                </c:pt>
                <c:pt idx="356">
                  <c:v>04.06.2008</c:v>
                </c:pt>
                <c:pt idx="357">
                  <c:v>05.06.2008</c:v>
                </c:pt>
                <c:pt idx="358">
                  <c:v>06.06.2008</c:v>
                </c:pt>
                <c:pt idx="359">
                  <c:v>09.06.2008</c:v>
                </c:pt>
                <c:pt idx="360">
                  <c:v>10.06.2008</c:v>
                </c:pt>
                <c:pt idx="361">
                  <c:v>11.06.2008</c:v>
                </c:pt>
                <c:pt idx="362">
                  <c:v>12.06.2008</c:v>
                </c:pt>
                <c:pt idx="363">
                  <c:v>13.06.2008</c:v>
                </c:pt>
                <c:pt idx="364">
                  <c:v>16.06.2008</c:v>
                </c:pt>
                <c:pt idx="365">
                  <c:v>17.06.2008</c:v>
                </c:pt>
                <c:pt idx="366">
                  <c:v>18.06.2008</c:v>
                </c:pt>
                <c:pt idx="367">
                  <c:v>19.06.2008</c:v>
                </c:pt>
                <c:pt idx="368">
                  <c:v>20.06.2008</c:v>
                </c:pt>
                <c:pt idx="369">
                  <c:v>23.06.2008</c:v>
                </c:pt>
                <c:pt idx="370">
                  <c:v>24.06.2008</c:v>
                </c:pt>
                <c:pt idx="371">
                  <c:v>25.06.2008</c:v>
                </c:pt>
                <c:pt idx="372">
                  <c:v>26.06.2008</c:v>
                </c:pt>
                <c:pt idx="373">
                  <c:v>27.06.2008</c:v>
                </c:pt>
                <c:pt idx="374">
                  <c:v>30.06.2008</c:v>
                </c:pt>
                <c:pt idx="375">
                  <c:v>01.07.2008</c:v>
                </c:pt>
                <c:pt idx="376">
                  <c:v>02.07.2008</c:v>
                </c:pt>
                <c:pt idx="377">
                  <c:v>03.07.2008</c:v>
                </c:pt>
                <c:pt idx="378">
                  <c:v>07.07.2008</c:v>
                </c:pt>
                <c:pt idx="379">
                  <c:v>08.07.2008</c:v>
                </c:pt>
                <c:pt idx="380">
                  <c:v>09.07.2008</c:v>
                </c:pt>
                <c:pt idx="381">
                  <c:v>10.07.2008</c:v>
                </c:pt>
                <c:pt idx="382">
                  <c:v>11.07.2008</c:v>
                </c:pt>
                <c:pt idx="383">
                  <c:v>14.07.2008</c:v>
                </c:pt>
                <c:pt idx="384">
                  <c:v>15.07.2008</c:v>
                </c:pt>
                <c:pt idx="385">
                  <c:v>16.07.2008</c:v>
                </c:pt>
                <c:pt idx="386">
                  <c:v>17.07.2008</c:v>
                </c:pt>
                <c:pt idx="387">
                  <c:v>18.07.2008</c:v>
                </c:pt>
                <c:pt idx="388">
                  <c:v>21.07.2008</c:v>
                </c:pt>
                <c:pt idx="389">
                  <c:v>22.07.2008</c:v>
                </c:pt>
                <c:pt idx="390">
                  <c:v>23.07.2008</c:v>
                </c:pt>
                <c:pt idx="391">
                  <c:v>24.07.2008</c:v>
                </c:pt>
                <c:pt idx="392">
                  <c:v>25.07.2008</c:v>
                </c:pt>
                <c:pt idx="393">
                  <c:v>28.07.2008</c:v>
                </c:pt>
                <c:pt idx="394">
                  <c:v>29.07.2008</c:v>
                </c:pt>
                <c:pt idx="395">
                  <c:v>30.07.2008</c:v>
                </c:pt>
                <c:pt idx="396">
                  <c:v>31.07.2008</c:v>
                </c:pt>
                <c:pt idx="397">
                  <c:v>01.08.2008</c:v>
                </c:pt>
                <c:pt idx="398">
                  <c:v>04.08.2008</c:v>
                </c:pt>
                <c:pt idx="399">
                  <c:v>05.08.2008</c:v>
                </c:pt>
                <c:pt idx="400">
                  <c:v>06.08.2008</c:v>
                </c:pt>
                <c:pt idx="401">
                  <c:v>07.08.2008</c:v>
                </c:pt>
                <c:pt idx="402">
                  <c:v>08.08.2008</c:v>
                </c:pt>
                <c:pt idx="403">
                  <c:v>11.08.2008</c:v>
                </c:pt>
                <c:pt idx="404">
                  <c:v>12.08.2008</c:v>
                </c:pt>
                <c:pt idx="405">
                  <c:v>13.08.2008</c:v>
                </c:pt>
                <c:pt idx="406">
                  <c:v>14.08.2008</c:v>
                </c:pt>
                <c:pt idx="407">
                  <c:v>15.08.2008</c:v>
                </c:pt>
                <c:pt idx="408">
                  <c:v>18.08.2008</c:v>
                </c:pt>
                <c:pt idx="409">
                  <c:v>19.08.2008</c:v>
                </c:pt>
                <c:pt idx="410">
                  <c:v>20.08.2008</c:v>
                </c:pt>
                <c:pt idx="411">
                  <c:v>21.08.2008</c:v>
                </c:pt>
                <c:pt idx="412">
                  <c:v>22.08.2008</c:v>
                </c:pt>
                <c:pt idx="413">
                  <c:v>25.08.2008</c:v>
                </c:pt>
                <c:pt idx="414">
                  <c:v>26.08.2008</c:v>
                </c:pt>
                <c:pt idx="415">
                  <c:v>27.08.2008</c:v>
                </c:pt>
                <c:pt idx="416">
                  <c:v>28.08.2008</c:v>
                </c:pt>
                <c:pt idx="417">
                  <c:v>29.08.2008</c:v>
                </c:pt>
                <c:pt idx="418">
                  <c:v>02.09.2008</c:v>
                </c:pt>
                <c:pt idx="419">
                  <c:v>03.09.2008</c:v>
                </c:pt>
                <c:pt idx="420">
                  <c:v>04.09.2008</c:v>
                </c:pt>
                <c:pt idx="421">
                  <c:v>05.09.2008</c:v>
                </c:pt>
                <c:pt idx="422">
                  <c:v>08.09.2008</c:v>
                </c:pt>
                <c:pt idx="423">
                  <c:v>09.09.2008</c:v>
                </c:pt>
                <c:pt idx="424">
                  <c:v>10.09.2008</c:v>
                </c:pt>
                <c:pt idx="425">
                  <c:v>11.09.2008</c:v>
                </c:pt>
                <c:pt idx="426">
                  <c:v>12.09.2008</c:v>
                </c:pt>
                <c:pt idx="427">
                  <c:v>15.09.2008</c:v>
                </c:pt>
                <c:pt idx="428">
                  <c:v>16.09.2008</c:v>
                </c:pt>
                <c:pt idx="429">
                  <c:v>17.09.2008</c:v>
                </c:pt>
                <c:pt idx="430">
                  <c:v>18.09.2008</c:v>
                </c:pt>
                <c:pt idx="431">
                  <c:v>19.09.2008</c:v>
                </c:pt>
                <c:pt idx="432">
                  <c:v>22.09.2008</c:v>
                </c:pt>
                <c:pt idx="433">
                  <c:v>23.09.2008</c:v>
                </c:pt>
                <c:pt idx="434">
                  <c:v>24.09.2008</c:v>
                </c:pt>
                <c:pt idx="435">
                  <c:v>25.09.2008</c:v>
                </c:pt>
                <c:pt idx="436">
                  <c:v>26.09.2008</c:v>
                </c:pt>
                <c:pt idx="437">
                  <c:v>29.09.2008</c:v>
                </c:pt>
                <c:pt idx="438">
                  <c:v>30.09.2008</c:v>
                </c:pt>
              </c:strCache>
            </c:strRef>
          </c:cat>
          <c:val>
            <c:numRef>
              <c:f>'График 1.2.5'!$F$5:$F$443</c:f>
              <c:numCache>
                <c:formatCode>General</c:formatCode>
                <c:ptCount val="439"/>
                <c:pt idx="0">
                  <c:v>188</c:v>
                </c:pt>
                <c:pt idx="1">
                  <c:v>186</c:v>
                </c:pt>
                <c:pt idx="2">
                  <c:v>192</c:v>
                </c:pt>
                <c:pt idx="3">
                  <c:v>194</c:v>
                </c:pt>
                <c:pt idx="4">
                  <c:v>194</c:v>
                </c:pt>
                <c:pt idx="5">
                  <c:v>198</c:v>
                </c:pt>
                <c:pt idx="6">
                  <c:v>197</c:v>
                </c:pt>
                <c:pt idx="7">
                  <c:v>192</c:v>
                </c:pt>
                <c:pt idx="8">
                  <c:v>188</c:v>
                </c:pt>
                <c:pt idx="9">
                  <c:v>187</c:v>
                </c:pt>
                <c:pt idx="10">
                  <c:v>182</c:v>
                </c:pt>
                <c:pt idx="11">
                  <c:v>189</c:v>
                </c:pt>
                <c:pt idx="12">
                  <c:v>186</c:v>
                </c:pt>
                <c:pt idx="13">
                  <c:v>189</c:v>
                </c:pt>
                <c:pt idx="14">
                  <c:v>186</c:v>
                </c:pt>
                <c:pt idx="15">
                  <c:v>186</c:v>
                </c:pt>
                <c:pt idx="16">
                  <c:v>185</c:v>
                </c:pt>
                <c:pt idx="17">
                  <c:v>186</c:v>
                </c:pt>
                <c:pt idx="18">
                  <c:v>188</c:v>
                </c:pt>
                <c:pt idx="19">
                  <c:v>186</c:v>
                </c:pt>
                <c:pt idx="20">
                  <c:v>188</c:v>
                </c:pt>
                <c:pt idx="21">
                  <c:v>182</c:v>
                </c:pt>
                <c:pt idx="22">
                  <c:v>181</c:v>
                </c:pt>
                <c:pt idx="23">
                  <c:v>182</c:v>
                </c:pt>
                <c:pt idx="24">
                  <c:v>182</c:v>
                </c:pt>
                <c:pt idx="25">
                  <c:v>187</c:v>
                </c:pt>
                <c:pt idx="26">
                  <c:v>188</c:v>
                </c:pt>
                <c:pt idx="27">
                  <c:v>186</c:v>
                </c:pt>
                <c:pt idx="28">
                  <c:v>184</c:v>
                </c:pt>
                <c:pt idx="29">
                  <c:v>179</c:v>
                </c:pt>
                <c:pt idx="30">
                  <c:v>181</c:v>
                </c:pt>
                <c:pt idx="31">
                  <c:v>182</c:v>
                </c:pt>
                <c:pt idx="32">
                  <c:v>183</c:v>
                </c:pt>
                <c:pt idx="33">
                  <c:v>183</c:v>
                </c:pt>
                <c:pt idx="34">
                  <c:v>181</c:v>
                </c:pt>
                <c:pt idx="35">
                  <c:v>177</c:v>
                </c:pt>
                <c:pt idx="36">
                  <c:v>180</c:v>
                </c:pt>
                <c:pt idx="37">
                  <c:v>185</c:v>
                </c:pt>
                <c:pt idx="38">
                  <c:v>207</c:v>
                </c:pt>
                <c:pt idx="39">
                  <c:v>198</c:v>
                </c:pt>
                <c:pt idx="40">
                  <c:v>199</c:v>
                </c:pt>
                <c:pt idx="41">
                  <c:v>204</c:v>
                </c:pt>
                <c:pt idx="42">
                  <c:v>205</c:v>
                </c:pt>
                <c:pt idx="43">
                  <c:v>201</c:v>
                </c:pt>
                <c:pt idx="44">
                  <c:v>202</c:v>
                </c:pt>
                <c:pt idx="45">
                  <c:v>200</c:v>
                </c:pt>
                <c:pt idx="46">
                  <c:v>192</c:v>
                </c:pt>
                <c:pt idx="47">
                  <c:v>192</c:v>
                </c:pt>
                <c:pt idx="48">
                  <c:v>199</c:v>
                </c:pt>
                <c:pt idx="49">
                  <c:v>195</c:v>
                </c:pt>
                <c:pt idx="50">
                  <c:v>194</c:v>
                </c:pt>
                <c:pt idx="51">
                  <c:v>193</c:v>
                </c:pt>
                <c:pt idx="52">
                  <c:v>190</c:v>
                </c:pt>
                <c:pt idx="53">
                  <c:v>190</c:v>
                </c:pt>
                <c:pt idx="54">
                  <c:v>188</c:v>
                </c:pt>
                <c:pt idx="55">
                  <c:v>182</c:v>
                </c:pt>
                <c:pt idx="56">
                  <c:v>182</c:v>
                </c:pt>
                <c:pt idx="57">
                  <c:v>182</c:v>
                </c:pt>
                <c:pt idx="58">
                  <c:v>181</c:v>
                </c:pt>
                <c:pt idx="59">
                  <c:v>179</c:v>
                </c:pt>
                <c:pt idx="60">
                  <c:v>178</c:v>
                </c:pt>
                <c:pt idx="61">
                  <c:v>175</c:v>
                </c:pt>
                <c:pt idx="62">
                  <c:v>175</c:v>
                </c:pt>
                <c:pt idx="63">
                  <c:v>174</c:v>
                </c:pt>
                <c:pt idx="64">
                  <c:v>174</c:v>
                </c:pt>
                <c:pt idx="65">
                  <c:v>173</c:v>
                </c:pt>
                <c:pt idx="66">
                  <c:v>166</c:v>
                </c:pt>
                <c:pt idx="67">
                  <c:v>168</c:v>
                </c:pt>
                <c:pt idx="68">
                  <c:v>167</c:v>
                </c:pt>
                <c:pt idx="69">
                  <c:v>169</c:v>
                </c:pt>
                <c:pt idx="70">
                  <c:v>170</c:v>
                </c:pt>
                <c:pt idx="71">
                  <c:v>170</c:v>
                </c:pt>
                <c:pt idx="72">
                  <c:v>172</c:v>
                </c:pt>
                <c:pt idx="73">
                  <c:v>172</c:v>
                </c:pt>
                <c:pt idx="74">
                  <c:v>169</c:v>
                </c:pt>
                <c:pt idx="75">
                  <c:v>167</c:v>
                </c:pt>
                <c:pt idx="76">
                  <c:v>169</c:v>
                </c:pt>
                <c:pt idx="77">
                  <c:v>170</c:v>
                </c:pt>
                <c:pt idx="78">
                  <c:v>168</c:v>
                </c:pt>
                <c:pt idx="79">
                  <c:v>167</c:v>
                </c:pt>
                <c:pt idx="80">
                  <c:v>167</c:v>
                </c:pt>
                <c:pt idx="81">
                  <c:v>173</c:v>
                </c:pt>
                <c:pt idx="82">
                  <c:v>171</c:v>
                </c:pt>
                <c:pt idx="83">
                  <c:v>172</c:v>
                </c:pt>
                <c:pt idx="84">
                  <c:v>173</c:v>
                </c:pt>
                <c:pt idx="85">
                  <c:v>179</c:v>
                </c:pt>
                <c:pt idx="86">
                  <c:v>178</c:v>
                </c:pt>
                <c:pt idx="87">
                  <c:v>175</c:v>
                </c:pt>
                <c:pt idx="88">
                  <c:v>173</c:v>
                </c:pt>
                <c:pt idx="89">
                  <c:v>177</c:v>
                </c:pt>
                <c:pt idx="90">
                  <c:v>176</c:v>
                </c:pt>
                <c:pt idx="91">
                  <c:v>176</c:v>
                </c:pt>
                <c:pt idx="92">
                  <c:v>174</c:v>
                </c:pt>
                <c:pt idx="93">
                  <c:v>170</c:v>
                </c:pt>
                <c:pt idx="94">
                  <c:v>167</c:v>
                </c:pt>
                <c:pt idx="95">
                  <c:v>164</c:v>
                </c:pt>
                <c:pt idx="96">
                  <c:v>165</c:v>
                </c:pt>
                <c:pt idx="97">
                  <c:v>162</c:v>
                </c:pt>
                <c:pt idx="98">
                  <c:v>162</c:v>
                </c:pt>
                <c:pt idx="99">
                  <c:v>167</c:v>
                </c:pt>
                <c:pt idx="100">
                  <c:v>165</c:v>
                </c:pt>
                <c:pt idx="101">
                  <c:v>168</c:v>
                </c:pt>
                <c:pt idx="102">
                  <c:v>170</c:v>
                </c:pt>
                <c:pt idx="103">
                  <c:v>168</c:v>
                </c:pt>
                <c:pt idx="104">
                  <c:v>164</c:v>
                </c:pt>
                <c:pt idx="105">
                  <c:v>168</c:v>
                </c:pt>
                <c:pt idx="106">
                  <c:v>169</c:v>
                </c:pt>
                <c:pt idx="107">
                  <c:v>173</c:v>
                </c:pt>
                <c:pt idx="108">
                  <c:v>175</c:v>
                </c:pt>
                <c:pt idx="109">
                  <c:v>176</c:v>
                </c:pt>
                <c:pt idx="110">
                  <c:v>177</c:v>
                </c:pt>
                <c:pt idx="111">
                  <c:v>174</c:v>
                </c:pt>
                <c:pt idx="112">
                  <c:v>179</c:v>
                </c:pt>
                <c:pt idx="113">
                  <c:v>175</c:v>
                </c:pt>
                <c:pt idx="114">
                  <c:v>167</c:v>
                </c:pt>
                <c:pt idx="115">
                  <c:v>165</c:v>
                </c:pt>
                <c:pt idx="116">
                  <c:v>168</c:v>
                </c:pt>
                <c:pt idx="117">
                  <c:v>168</c:v>
                </c:pt>
                <c:pt idx="118">
                  <c:v>172</c:v>
                </c:pt>
                <c:pt idx="119">
                  <c:v>176</c:v>
                </c:pt>
                <c:pt idx="120">
                  <c:v>184</c:v>
                </c:pt>
                <c:pt idx="121">
                  <c:v>187</c:v>
                </c:pt>
                <c:pt idx="122">
                  <c:v>191</c:v>
                </c:pt>
                <c:pt idx="123">
                  <c:v>184</c:v>
                </c:pt>
                <c:pt idx="124">
                  <c:v>197</c:v>
                </c:pt>
                <c:pt idx="125">
                  <c:v>192</c:v>
                </c:pt>
                <c:pt idx="126">
                  <c:v>193</c:v>
                </c:pt>
                <c:pt idx="127">
                  <c:v>188</c:v>
                </c:pt>
                <c:pt idx="128">
                  <c:v>181</c:v>
                </c:pt>
                <c:pt idx="129">
                  <c:v>181</c:v>
                </c:pt>
                <c:pt idx="130">
                  <c:v>193</c:v>
                </c:pt>
                <c:pt idx="131">
                  <c:v>188</c:v>
                </c:pt>
                <c:pt idx="132">
                  <c:v>183</c:v>
                </c:pt>
                <c:pt idx="133">
                  <c:v>187</c:v>
                </c:pt>
                <c:pt idx="134">
                  <c:v>190</c:v>
                </c:pt>
                <c:pt idx="135">
                  <c:v>187</c:v>
                </c:pt>
                <c:pt idx="136">
                  <c:v>195</c:v>
                </c:pt>
                <c:pt idx="137">
                  <c:v>191</c:v>
                </c:pt>
                <c:pt idx="138">
                  <c:v>199</c:v>
                </c:pt>
                <c:pt idx="139">
                  <c:v>203</c:v>
                </c:pt>
                <c:pt idx="140">
                  <c:v>213</c:v>
                </c:pt>
                <c:pt idx="141">
                  <c:v>220</c:v>
                </c:pt>
                <c:pt idx="142">
                  <c:v>257</c:v>
                </c:pt>
                <c:pt idx="143">
                  <c:v>249</c:v>
                </c:pt>
                <c:pt idx="144">
                  <c:v>241</c:v>
                </c:pt>
                <c:pt idx="145">
                  <c:v>242</c:v>
                </c:pt>
                <c:pt idx="146">
                  <c:v>243</c:v>
                </c:pt>
                <c:pt idx="147">
                  <c:v>240</c:v>
                </c:pt>
                <c:pt idx="148">
                  <c:v>242</c:v>
                </c:pt>
                <c:pt idx="149">
                  <c:v>241</c:v>
                </c:pt>
                <c:pt idx="150">
                  <c:v>235</c:v>
                </c:pt>
                <c:pt idx="151">
                  <c:v>215</c:v>
                </c:pt>
                <c:pt idx="152">
                  <c:v>227</c:v>
                </c:pt>
                <c:pt idx="153">
                  <c:v>231</c:v>
                </c:pt>
                <c:pt idx="154">
                  <c:v>229</c:v>
                </c:pt>
                <c:pt idx="155">
                  <c:v>240</c:v>
                </c:pt>
                <c:pt idx="156">
                  <c:v>248</c:v>
                </c:pt>
                <c:pt idx="157">
                  <c:v>281</c:v>
                </c:pt>
                <c:pt idx="158">
                  <c:v>262</c:v>
                </c:pt>
                <c:pt idx="159">
                  <c:v>270</c:v>
                </c:pt>
                <c:pt idx="160">
                  <c:v>271</c:v>
                </c:pt>
                <c:pt idx="161">
                  <c:v>260</c:v>
                </c:pt>
                <c:pt idx="162">
                  <c:v>258</c:v>
                </c:pt>
                <c:pt idx="163">
                  <c:v>252</c:v>
                </c:pt>
                <c:pt idx="164">
                  <c:v>248</c:v>
                </c:pt>
                <c:pt idx="165">
                  <c:v>257</c:v>
                </c:pt>
                <c:pt idx="166">
                  <c:v>251</c:v>
                </c:pt>
                <c:pt idx="167">
                  <c:v>256</c:v>
                </c:pt>
                <c:pt idx="168">
                  <c:v>246</c:v>
                </c:pt>
                <c:pt idx="169">
                  <c:v>246</c:v>
                </c:pt>
                <c:pt idx="170">
                  <c:v>256</c:v>
                </c:pt>
                <c:pt idx="171">
                  <c:v>253</c:v>
                </c:pt>
                <c:pt idx="172">
                  <c:v>262</c:v>
                </c:pt>
                <c:pt idx="173">
                  <c:v>270</c:v>
                </c:pt>
                <c:pt idx="174">
                  <c:v>262</c:v>
                </c:pt>
                <c:pt idx="175">
                  <c:v>256</c:v>
                </c:pt>
                <c:pt idx="176">
                  <c:v>246</c:v>
                </c:pt>
                <c:pt idx="177">
                  <c:v>245</c:v>
                </c:pt>
                <c:pt idx="178">
                  <c:v>246</c:v>
                </c:pt>
                <c:pt idx="179">
                  <c:v>233</c:v>
                </c:pt>
                <c:pt idx="180">
                  <c:v>223</c:v>
                </c:pt>
                <c:pt idx="181">
                  <c:v>216</c:v>
                </c:pt>
                <c:pt idx="182">
                  <c:v>214</c:v>
                </c:pt>
                <c:pt idx="183">
                  <c:v>218</c:v>
                </c:pt>
                <c:pt idx="184">
                  <c:v>219</c:v>
                </c:pt>
                <c:pt idx="185">
                  <c:v>220</c:v>
                </c:pt>
                <c:pt idx="186">
                  <c:v>222</c:v>
                </c:pt>
                <c:pt idx="187">
                  <c:v>222</c:v>
                </c:pt>
                <c:pt idx="188">
                  <c:v>220</c:v>
                </c:pt>
                <c:pt idx="189">
                  <c:v>221</c:v>
                </c:pt>
                <c:pt idx="190">
                  <c:v>221</c:v>
                </c:pt>
                <c:pt idx="191">
                  <c:v>221</c:v>
                </c:pt>
                <c:pt idx="192">
                  <c:v>215</c:v>
                </c:pt>
                <c:pt idx="193">
                  <c:v>207</c:v>
                </c:pt>
                <c:pt idx="194">
                  <c:v>207</c:v>
                </c:pt>
                <c:pt idx="195">
                  <c:v>203</c:v>
                </c:pt>
                <c:pt idx="196">
                  <c:v>200</c:v>
                </c:pt>
                <c:pt idx="197">
                  <c:v>202</c:v>
                </c:pt>
                <c:pt idx="198">
                  <c:v>203</c:v>
                </c:pt>
                <c:pt idx="199">
                  <c:v>212</c:v>
                </c:pt>
                <c:pt idx="200">
                  <c:v>212</c:v>
                </c:pt>
                <c:pt idx="201">
                  <c:v>224</c:v>
                </c:pt>
                <c:pt idx="202">
                  <c:v>225</c:v>
                </c:pt>
                <c:pt idx="203">
                  <c:v>224</c:v>
                </c:pt>
                <c:pt idx="204">
                  <c:v>230</c:v>
                </c:pt>
                <c:pt idx="205">
                  <c:v>226</c:v>
                </c:pt>
                <c:pt idx="206">
                  <c:v>218</c:v>
                </c:pt>
                <c:pt idx="207">
                  <c:v>215</c:v>
                </c:pt>
                <c:pt idx="208">
                  <c:v>213</c:v>
                </c:pt>
                <c:pt idx="209">
                  <c:v>203</c:v>
                </c:pt>
                <c:pt idx="210">
                  <c:v>216</c:v>
                </c:pt>
                <c:pt idx="211">
                  <c:v>224</c:v>
                </c:pt>
                <c:pt idx="212">
                  <c:v>226</c:v>
                </c:pt>
                <c:pt idx="213">
                  <c:v>223</c:v>
                </c:pt>
                <c:pt idx="214">
                  <c:v>233</c:v>
                </c:pt>
                <c:pt idx="215">
                  <c:v>242</c:v>
                </c:pt>
                <c:pt idx="216">
                  <c:v>246</c:v>
                </c:pt>
                <c:pt idx="217">
                  <c:v>245</c:v>
                </c:pt>
                <c:pt idx="218">
                  <c:v>241</c:v>
                </c:pt>
                <c:pt idx="219">
                  <c:v>250</c:v>
                </c:pt>
                <c:pt idx="220">
                  <c:v>258</c:v>
                </c:pt>
                <c:pt idx="221">
                  <c:v>270</c:v>
                </c:pt>
                <c:pt idx="222">
                  <c:v>271</c:v>
                </c:pt>
                <c:pt idx="223">
                  <c:v>283</c:v>
                </c:pt>
                <c:pt idx="224">
                  <c:v>282</c:v>
                </c:pt>
                <c:pt idx="225">
                  <c:v>303</c:v>
                </c:pt>
                <c:pt idx="226">
                  <c:v>294</c:v>
                </c:pt>
                <c:pt idx="227">
                  <c:v>277</c:v>
                </c:pt>
                <c:pt idx="228">
                  <c:v>282</c:v>
                </c:pt>
                <c:pt idx="229">
                  <c:v>271</c:v>
                </c:pt>
                <c:pt idx="230">
                  <c:v>277</c:v>
                </c:pt>
                <c:pt idx="231">
                  <c:v>280</c:v>
                </c:pt>
                <c:pt idx="232">
                  <c:v>276</c:v>
                </c:pt>
                <c:pt idx="233">
                  <c:v>266</c:v>
                </c:pt>
                <c:pt idx="234">
                  <c:v>258</c:v>
                </c:pt>
                <c:pt idx="235">
                  <c:v>249</c:v>
                </c:pt>
                <c:pt idx="236">
                  <c:v>262</c:v>
                </c:pt>
                <c:pt idx="237">
                  <c:v>260</c:v>
                </c:pt>
                <c:pt idx="238">
                  <c:v>251</c:v>
                </c:pt>
                <c:pt idx="239">
                  <c:v>249</c:v>
                </c:pt>
                <c:pt idx="240">
                  <c:v>258</c:v>
                </c:pt>
                <c:pt idx="241">
                  <c:v>263</c:v>
                </c:pt>
                <c:pt idx="242">
                  <c:v>269</c:v>
                </c:pt>
                <c:pt idx="243">
                  <c:v>274</c:v>
                </c:pt>
                <c:pt idx="244">
                  <c:v>260</c:v>
                </c:pt>
                <c:pt idx="245">
                  <c:v>253</c:v>
                </c:pt>
                <c:pt idx="246">
                  <c:v>249</c:v>
                </c:pt>
                <c:pt idx="247">
                  <c:v>251</c:v>
                </c:pt>
                <c:pt idx="248">
                  <c:v>260</c:v>
                </c:pt>
                <c:pt idx="249">
                  <c:v>268</c:v>
                </c:pt>
                <c:pt idx="250">
                  <c:v>277</c:v>
                </c:pt>
                <c:pt idx="251">
                  <c:v>275</c:v>
                </c:pt>
                <c:pt idx="252">
                  <c:v>281</c:v>
                </c:pt>
                <c:pt idx="253">
                  <c:v>277</c:v>
                </c:pt>
                <c:pt idx="254">
                  <c:v>273</c:v>
                </c:pt>
                <c:pt idx="255">
                  <c:v>283</c:v>
                </c:pt>
                <c:pt idx="256">
                  <c:v>271</c:v>
                </c:pt>
                <c:pt idx="257">
                  <c:v>275</c:v>
                </c:pt>
                <c:pt idx="258">
                  <c:v>277</c:v>
                </c:pt>
                <c:pt idx="259">
                  <c:v>285</c:v>
                </c:pt>
                <c:pt idx="260">
                  <c:v>283</c:v>
                </c:pt>
                <c:pt idx="261">
                  <c:v>295</c:v>
                </c:pt>
                <c:pt idx="262">
                  <c:v>298</c:v>
                </c:pt>
                <c:pt idx="263">
                  <c:v>316</c:v>
                </c:pt>
                <c:pt idx="264">
                  <c:v>322</c:v>
                </c:pt>
                <c:pt idx="265">
                  <c:v>298</c:v>
                </c:pt>
                <c:pt idx="266">
                  <c:v>305</c:v>
                </c:pt>
                <c:pt idx="267">
                  <c:v>306</c:v>
                </c:pt>
                <c:pt idx="268">
                  <c:v>301</c:v>
                </c:pt>
                <c:pt idx="269">
                  <c:v>292</c:v>
                </c:pt>
                <c:pt idx="270">
                  <c:v>302</c:v>
                </c:pt>
                <c:pt idx="271">
                  <c:v>305</c:v>
                </c:pt>
                <c:pt idx="272">
                  <c:v>299</c:v>
                </c:pt>
                <c:pt idx="273">
                  <c:v>310</c:v>
                </c:pt>
                <c:pt idx="274">
                  <c:v>309</c:v>
                </c:pt>
                <c:pt idx="275">
                  <c:v>301</c:v>
                </c:pt>
                <c:pt idx="276">
                  <c:v>319</c:v>
                </c:pt>
                <c:pt idx="277">
                  <c:v>319</c:v>
                </c:pt>
                <c:pt idx="278">
                  <c:v>310</c:v>
                </c:pt>
                <c:pt idx="279">
                  <c:v>305</c:v>
                </c:pt>
                <c:pt idx="280">
                  <c:v>300</c:v>
                </c:pt>
                <c:pt idx="281">
                  <c:v>308</c:v>
                </c:pt>
                <c:pt idx="282">
                  <c:v>305</c:v>
                </c:pt>
                <c:pt idx="283">
                  <c:v>297</c:v>
                </c:pt>
                <c:pt idx="284">
                  <c:v>303</c:v>
                </c:pt>
                <c:pt idx="285">
                  <c:v>297</c:v>
                </c:pt>
                <c:pt idx="286">
                  <c:v>286</c:v>
                </c:pt>
                <c:pt idx="287">
                  <c:v>285</c:v>
                </c:pt>
                <c:pt idx="288">
                  <c:v>287</c:v>
                </c:pt>
                <c:pt idx="289">
                  <c:v>300</c:v>
                </c:pt>
                <c:pt idx="290">
                  <c:v>313</c:v>
                </c:pt>
                <c:pt idx="291">
                  <c:v>318</c:v>
                </c:pt>
                <c:pt idx="292">
                  <c:v>309</c:v>
                </c:pt>
                <c:pt idx="293">
                  <c:v>301</c:v>
                </c:pt>
                <c:pt idx="294">
                  <c:v>307</c:v>
                </c:pt>
                <c:pt idx="295">
                  <c:v>321</c:v>
                </c:pt>
                <c:pt idx="296">
                  <c:v>331</c:v>
                </c:pt>
                <c:pt idx="297">
                  <c:v>311</c:v>
                </c:pt>
                <c:pt idx="298">
                  <c:v>321</c:v>
                </c:pt>
                <c:pt idx="299">
                  <c:v>322</c:v>
                </c:pt>
                <c:pt idx="300">
                  <c:v>337</c:v>
                </c:pt>
                <c:pt idx="301">
                  <c:v>355</c:v>
                </c:pt>
                <c:pt idx="302">
                  <c:v>331</c:v>
                </c:pt>
                <c:pt idx="303">
                  <c:v>339</c:v>
                </c:pt>
                <c:pt idx="304">
                  <c:v>339</c:v>
                </c:pt>
                <c:pt idx="305">
                  <c:v>321</c:v>
                </c:pt>
                <c:pt idx="306">
                  <c:v>323</c:v>
                </c:pt>
                <c:pt idx="307">
                  <c:v>326</c:v>
                </c:pt>
                <c:pt idx="308">
                  <c:v>323</c:v>
                </c:pt>
                <c:pt idx="309">
                  <c:v>328</c:v>
                </c:pt>
                <c:pt idx="310">
                  <c:v>336</c:v>
                </c:pt>
                <c:pt idx="311">
                  <c:v>323</c:v>
                </c:pt>
                <c:pt idx="312">
                  <c:v>318</c:v>
                </c:pt>
                <c:pt idx="313">
                  <c:v>313</c:v>
                </c:pt>
                <c:pt idx="314">
                  <c:v>317</c:v>
                </c:pt>
                <c:pt idx="315">
                  <c:v>307</c:v>
                </c:pt>
                <c:pt idx="316">
                  <c:v>306</c:v>
                </c:pt>
                <c:pt idx="317">
                  <c:v>315</c:v>
                </c:pt>
                <c:pt idx="318">
                  <c:v>307</c:v>
                </c:pt>
                <c:pt idx="319">
                  <c:v>310</c:v>
                </c:pt>
                <c:pt idx="320">
                  <c:v>307</c:v>
                </c:pt>
                <c:pt idx="321">
                  <c:v>300</c:v>
                </c:pt>
                <c:pt idx="322">
                  <c:v>287</c:v>
                </c:pt>
                <c:pt idx="323">
                  <c:v>289</c:v>
                </c:pt>
                <c:pt idx="324">
                  <c:v>289</c:v>
                </c:pt>
                <c:pt idx="325">
                  <c:v>295</c:v>
                </c:pt>
                <c:pt idx="326">
                  <c:v>297</c:v>
                </c:pt>
                <c:pt idx="327">
                  <c:v>296</c:v>
                </c:pt>
                <c:pt idx="328">
                  <c:v>292</c:v>
                </c:pt>
                <c:pt idx="329">
                  <c:v>292</c:v>
                </c:pt>
                <c:pt idx="330">
                  <c:v>293</c:v>
                </c:pt>
                <c:pt idx="331">
                  <c:v>291</c:v>
                </c:pt>
                <c:pt idx="332">
                  <c:v>289</c:v>
                </c:pt>
                <c:pt idx="333">
                  <c:v>281</c:v>
                </c:pt>
                <c:pt idx="334">
                  <c:v>274</c:v>
                </c:pt>
                <c:pt idx="335">
                  <c:v>273</c:v>
                </c:pt>
                <c:pt idx="336">
                  <c:v>270</c:v>
                </c:pt>
                <c:pt idx="337">
                  <c:v>276</c:v>
                </c:pt>
                <c:pt idx="338">
                  <c:v>284</c:v>
                </c:pt>
                <c:pt idx="339">
                  <c:v>290</c:v>
                </c:pt>
                <c:pt idx="340">
                  <c:v>290</c:v>
                </c:pt>
                <c:pt idx="341">
                  <c:v>282</c:v>
                </c:pt>
                <c:pt idx="342">
                  <c:v>279</c:v>
                </c:pt>
                <c:pt idx="343">
                  <c:v>284</c:v>
                </c:pt>
                <c:pt idx="344">
                  <c:v>278</c:v>
                </c:pt>
                <c:pt idx="345">
                  <c:v>277</c:v>
                </c:pt>
                <c:pt idx="346">
                  <c:v>282</c:v>
                </c:pt>
                <c:pt idx="347">
                  <c:v>279</c:v>
                </c:pt>
                <c:pt idx="348">
                  <c:v>273</c:v>
                </c:pt>
                <c:pt idx="349">
                  <c:v>281</c:v>
                </c:pt>
                <c:pt idx="350">
                  <c:v>275</c:v>
                </c:pt>
                <c:pt idx="351">
                  <c:v>275</c:v>
                </c:pt>
                <c:pt idx="352">
                  <c:v>265</c:v>
                </c:pt>
                <c:pt idx="353">
                  <c:v>258</c:v>
                </c:pt>
                <c:pt idx="354">
                  <c:v>260</c:v>
                </c:pt>
                <c:pt idx="355">
                  <c:v>265</c:v>
                </c:pt>
                <c:pt idx="356">
                  <c:v>260</c:v>
                </c:pt>
                <c:pt idx="357">
                  <c:v>256</c:v>
                </c:pt>
                <c:pt idx="358">
                  <c:v>265</c:v>
                </c:pt>
                <c:pt idx="359">
                  <c:v>268</c:v>
                </c:pt>
                <c:pt idx="360">
                  <c:v>256</c:v>
                </c:pt>
                <c:pt idx="361">
                  <c:v>260</c:v>
                </c:pt>
                <c:pt idx="362">
                  <c:v>256</c:v>
                </c:pt>
                <c:pt idx="363">
                  <c:v>253</c:v>
                </c:pt>
                <c:pt idx="364">
                  <c:v>257</c:v>
                </c:pt>
                <c:pt idx="365">
                  <c:v>258</c:v>
                </c:pt>
                <c:pt idx="366">
                  <c:v>262</c:v>
                </c:pt>
                <c:pt idx="367">
                  <c:v>260</c:v>
                </c:pt>
                <c:pt idx="368">
                  <c:v>269</c:v>
                </c:pt>
                <c:pt idx="369">
                  <c:v>269</c:v>
                </c:pt>
                <c:pt idx="370">
                  <c:v>277</c:v>
                </c:pt>
                <c:pt idx="371">
                  <c:v>280</c:v>
                </c:pt>
                <c:pt idx="372">
                  <c:v>297</c:v>
                </c:pt>
                <c:pt idx="373">
                  <c:v>304</c:v>
                </c:pt>
                <c:pt idx="374">
                  <c:v>302</c:v>
                </c:pt>
                <c:pt idx="375">
                  <c:v>306</c:v>
                </c:pt>
                <c:pt idx="376">
                  <c:v>309</c:v>
                </c:pt>
                <c:pt idx="377">
                  <c:v>307</c:v>
                </c:pt>
                <c:pt idx="378">
                  <c:v>311</c:v>
                </c:pt>
                <c:pt idx="379">
                  <c:v>318</c:v>
                </c:pt>
                <c:pt idx="380">
                  <c:v>321</c:v>
                </c:pt>
                <c:pt idx="381">
                  <c:v>324</c:v>
                </c:pt>
                <c:pt idx="382">
                  <c:v>317</c:v>
                </c:pt>
                <c:pt idx="383">
                  <c:v>324</c:v>
                </c:pt>
                <c:pt idx="384">
                  <c:v>327</c:v>
                </c:pt>
                <c:pt idx="385">
                  <c:v>318</c:v>
                </c:pt>
                <c:pt idx="386">
                  <c:v>306</c:v>
                </c:pt>
                <c:pt idx="387">
                  <c:v>302</c:v>
                </c:pt>
                <c:pt idx="388">
                  <c:v>302</c:v>
                </c:pt>
                <c:pt idx="389">
                  <c:v>300</c:v>
                </c:pt>
                <c:pt idx="390">
                  <c:v>295</c:v>
                </c:pt>
                <c:pt idx="391">
                  <c:v>305</c:v>
                </c:pt>
                <c:pt idx="392">
                  <c:v>298</c:v>
                </c:pt>
                <c:pt idx="393">
                  <c:v>305</c:v>
                </c:pt>
                <c:pt idx="394">
                  <c:v>301</c:v>
                </c:pt>
                <c:pt idx="395">
                  <c:v>301</c:v>
                </c:pt>
                <c:pt idx="396">
                  <c:v>309</c:v>
                </c:pt>
                <c:pt idx="397">
                  <c:v>314</c:v>
                </c:pt>
                <c:pt idx="398">
                  <c:v>313</c:v>
                </c:pt>
                <c:pt idx="399">
                  <c:v>309</c:v>
                </c:pt>
                <c:pt idx="400">
                  <c:v>306</c:v>
                </c:pt>
                <c:pt idx="401">
                  <c:v>317</c:v>
                </c:pt>
                <c:pt idx="402">
                  <c:v>322</c:v>
                </c:pt>
                <c:pt idx="403">
                  <c:v>315</c:v>
                </c:pt>
                <c:pt idx="404">
                  <c:v>322</c:v>
                </c:pt>
                <c:pt idx="405">
                  <c:v>321</c:v>
                </c:pt>
                <c:pt idx="406">
                  <c:v>324</c:v>
                </c:pt>
                <c:pt idx="407">
                  <c:v>326</c:v>
                </c:pt>
                <c:pt idx="408">
                  <c:v>331</c:v>
                </c:pt>
                <c:pt idx="409">
                  <c:v>328</c:v>
                </c:pt>
                <c:pt idx="410">
                  <c:v>333</c:v>
                </c:pt>
                <c:pt idx="411">
                  <c:v>330</c:v>
                </c:pt>
                <c:pt idx="412">
                  <c:v>328</c:v>
                </c:pt>
                <c:pt idx="413">
                  <c:v>335</c:v>
                </c:pt>
                <c:pt idx="414">
                  <c:v>335</c:v>
                </c:pt>
                <c:pt idx="415">
                  <c:v>335</c:v>
                </c:pt>
                <c:pt idx="416">
                  <c:v>330</c:v>
                </c:pt>
                <c:pt idx="417">
                  <c:v>325</c:v>
                </c:pt>
                <c:pt idx="418">
                  <c:v>333</c:v>
                </c:pt>
                <c:pt idx="419">
                  <c:v>339</c:v>
                </c:pt>
                <c:pt idx="420">
                  <c:v>347</c:v>
                </c:pt>
                <c:pt idx="421">
                  <c:v>350</c:v>
                </c:pt>
                <c:pt idx="422">
                  <c:v>343</c:v>
                </c:pt>
                <c:pt idx="423">
                  <c:v>359</c:v>
                </c:pt>
                <c:pt idx="424">
                  <c:v>360</c:v>
                </c:pt>
                <c:pt idx="425">
                  <c:v>365</c:v>
                </c:pt>
                <c:pt idx="426">
                  <c:v>367</c:v>
                </c:pt>
                <c:pt idx="427">
                  <c:v>419</c:v>
                </c:pt>
                <c:pt idx="428">
                  <c:v>460</c:v>
                </c:pt>
                <c:pt idx="429">
                  <c:v>478</c:v>
                </c:pt>
                <c:pt idx="430">
                  <c:v>454</c:v>
                </c:pt>
                <c:pt idx="431">
                  <c:v>389</c:v>
                </c:pt>
                <c:pt idx="432">
                  <c:v>380</c:v>
                </c:pt>
                <c:pt idx="433">
                  <c:v>393</c:v>
                </c:pt>
                <c:pt idx="434">
                  <c:v>404</c:v>
                </c:pt>
                <c:pt idx="435">
                  <c:v>397</c:v>
                </c:pt>
                <c:pt idx="436">
                  <c:v>411</c:v>
                </c:pt>
                <c:pt idx="437">
                  <c:v>451</c:v>
                </c:pt>
                <c:pt idx="438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DE-4EF2-A021-E43EE53BC049}"/>
            </c:ext>
          </c:extLst>
        </c:ser>
        <c:ser>
          <c:idx val="4"/>
          <c:order val="4"/>
          <c:tx>
            <c:strRef>
              <c:f>'График 1.2.5'!$G$4</c:f>
              <c:strCache>
                <c:ptCount val="1"/>
                <c:pt idx="0">
                  <c:v>EMBI+ Россия спрэд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'График 1.2.5'!$B$5:$B$443</c:f>
              <c:strCache>
                <c:ptCount val="439"/>
                <c:pt idx="0">
                  <c:v>02.01.2007</c:v>
                </c:pt>
                <c:pt idx="1">
                  <c:v>03.01.2007</c:v>
                </c:pt>
                <c:pt idx="2">
                  <c:v>04.01.2007</c:v>
                </c:pt>
                <c:pt idx="3">
                  <c:v>05.01.2007</c:v>
                </c:pt>
                <c:pt idx="4">
                  <c:v>08.01.2007</c:v>
                </c:pt>
                <c:pt idx="5">
                  <c:v>09.01.2007</c:v>
                </c:pt>
                <c:pt idx="6">
                  <c:v>10.01.2007</c:v>
                </c:pt>
                <c:pt idx="7">
                  <c:v>11.01.2007</c:v>
                </c:pt>
                <c:pt idx="8">
                  <c:v>12.01.2007</c:v>
                </c:pt>
                <c:pt idx="9">
                  <c:v>16.01.2007</c:v>
                </c:pt>
                <c:pt idx="10">
                  <c:v>17.01.2007</c:v>
                </c:pt>
                <c:pt idx="11">
                  <c:v>18.01.2007</c:v>
                </c:pt>
                <c:pt idx="12">
                  <c:v>19.01.2007</c:v>
                </c:pt>
                <c:pt idx="13">
                  <c:v>22.01.2007</c:v>
                </c:pt>
                <c:pt idx="14">
                  <c:v>23.01.2007</c:v>
                </c:pt>
                <c:pt idx="15">
                  <c:v>24.01.2007</c:v>
                </c:pt>
                <c:pt idx="16">
                  <c:v>25.01.2007</c:v>
                </c:pt>
                <c:pt idx="17">
                  <c:v>26.01.2007</c:v>
                </c:pt>
                <c:pt idx="18">
                  <c:v>29.01.2007</c:v>
                </c:pt>
                <c:pt idx="19">
                  <c:v>30.01.2007</c:v>
                </c:pt>
                <c:pt idx="20">
                  <c:v>31.01.2007</c:v>
                </c:pt>
                <c:pt idx="21">
                  <c:v>01.02.2007</c:v>
                </c:pt>
                <c:pt idx="22">
                  <c:v>02.02.2007</c:v>
                </c:pt>
                <c:pt idx="23">
                  <c:v>05.02.2007</c:v>
                </c:pt>
                <c:pt idx="24">
                  <c:v>06.02.2007</c:v>
                </c:pt>
                <c:pt idx="25">
                  <c:v>07.02.2007</c:v>
                </c:pt>
                <c:pt idx="26">
                  <c:v>08.02.2007</c:v>
                </c:pt>
                <c:pt idx="27">
                  <c:v>09.02.2007</c:v>
                </c:pt>
                <c:pt idx="28">
                  <c:v>12.02.2007</c:v>
                </c:pt>
                <c:pt idx="29">
                  <c:v>13.02.2007</c:v>
                </c:pt>
                <c:pt idx="30">
                  <c:v>14.02.2007</c:v>
                </c:pt>
                <c:pt idx="31">
                  <c:v>15.02.2007</c:v>
                </c:pt>
                <c:pt idx="32">
                  <c:v>16.02.2007</c:v>
                </c:pt>
                <c:pt idx="33">
                  <c:v>20.02.2007</c:v>
                </c:pt>
                <c:pt idx="34">
                  <c:v>21.02.2007</c:v>
                </c:pt>
                <c:pt idx="35">
                  <c:v>22.02.2007</c:v>
                </c:pt>
                <c:pt idx="36">
                  <c:v>23.02.2007</c:v>
                </c:pt>
                <c:pt idx="37">
                  <c:v>26.02.2007</c:v>
                </c:pt>
                <c:pt idx="38">
                  <c:v>27.02.2007</c:v>
                </c:pt>
                <c:pt idx="39">
                  <c:v>28.02.2007</c:v>
                </c:pt>
                <c:pt idx="40">
                  <c:v>01.03.2007</c:v>
                </c:pt>
                <c:pt idx="41">
                  <c:v>02.03.2007</c:v>
                </c:pt>
                <c:pt idx="42">
                  <c:v>05.03.2007</c:v>
                </c:pt>
                <c:pt idx="43">
                  <c:v>06.03.2007</c:v>
                </c:pt>
                <c:pt idx="44">
                  <c:v>07.03.2007</c:v>
                </c:pt>
                <c:pt idx="45">
                  <c:v>08.03.2007</c:v>
                </c:pt>
                <c:pt idx="46">
                  <c:v>09.03.2007</c:v>
                </c:pt>
                <c:pt idx="47">
                  <c:v>12.03.2007</c:v>
                </c:pt>
                <c:pt idx="48">
                  <c:v>13.03.2007</c:v>
                </c:pt>
                <c:pt idx="49">
                  <c:v>14.03.2007</c:v>
                </c:pt>
                <c:pt idx="50">
                  <c:v>15.03.2007</c:v>
                </c:pt>
                <c:pt idx="51">
                  <c:v>16.03.2007</c:v>
                </c:pt>
                <c:pt idx="52">
                  <c:v>19.03.2007</c:v>
                </c:pt>
                <c:pt idx="53">
                  <c:v>20.03.2007</c:v>
                </c:pt>
                <c:pt idx="54">
                  <c:v>21.03.2007</c:v>
                </c:pt>
                <c:pt idx="55">
                  <c:v>22.03.2007</c:v>
                </c:pt>
                <c:pt idx="56">
                  <c:v>23.03.2007</c:v>
                </c:pt>
                <c:pt idx="57">
                  <c:v>26.03.2007</c:v>
                </c:pt>
                <c:pt idx="58">
                  <c:v>27.03.2007</c:v>
                </c:pt>
                <c:pt idx="59">
                  <c:v>28.03.2007</c:v>
                </c:pt>
                <c:pt idx="60">
                  <c:v>29.03.2007</c:v>
                </c:pt>
                <c:pt idx="61">
                  <c:v>30.03.2007</c:v>
                </c:pt>
                <c:pt idx="62">
                  <c:v>02.04.2007</c:v>
                </c:pt>
                <c:pt idx="63">
                  <c:v>03.04.2007</c:v>
                </c:pt>
                <c:pt idx="64">
                  <c:v>04.04.2007</c:v>
                </c:pt>
                <c:pt idx="65">
                  <c:v>05.04.2007</c:v>
                </c:pt>
                <c:pt idx="66">
                  <c:v>09.04.2007</c:v>
                </c:pt>
                <c:pt idx="67">
                  <c:v>10.04.2007</c:v>
                </c:pt>
                <c:pt idx="68">
                  <c:v>11.04.2007</c:v>
                </c:pt>
                <c:pt idx="69">
                  <c:v>12.04.2007</c:v>
                </c:pt>
                <c:pt idx="70">
                  <c:v>13.04.2007</c:v>
                </c:pt>
                <c:pt idx="71">
                  <c:v>16.04.2007</c:v>
                </c:pt>
                <c:pt idx="72">
                  <c:v>17.04.2007</c:v>
                </c:pt>
                <c:pt idx="73">
                  <c:v>18.04.2007</c:v>
                </c:pt>
                <c:pt idx="74">
                  <c:v>19.04.2007</c:v>
                </c:pt>
                <c:pt idx="75">
                  <c:v>20.04.2007</c:v>
                </c:pt>
                <c:pt idx="76">
                  <c:v>23.04.2007</c:v>
                </c:pt>
                <c:pt idx="77">
                  <c:v>24.04.2007</c:v>
                </c:pt>
                <c:pt idx="78">
                  <c:v>25.04.2007</c:v>
                </c:pt>
                <c:pt idx="79">
                  <c:v>26.04.2007</c:v>
                </c:pt>
                <c:pt idx="80">
                  <c:v>27.04.2007</c:v>
                </c:pt>
                <c:pt idx="81">
                  <c:v>30.04.2007</c:v>
                </c:pt>
                <c:pt idx="82">
                  <c:v>01.05.2007</c:v>
                </c:pt>
                <c:pt idx="83">
                  <c:v>02.05.2007</c:v>
                </c:pt>
                <c:pt idx="84">
                  <c:v>03.05.2007</c:v>
                </c:pt>
                <c:pt idx="85">
                  <c:v>04.05.2007</c:v>
                </c:pt>
                <c:pt idx="86">
                  <c:v>07.05.2007</c:v>
                </c:pt>
                <c:pt idx="87">
                  <c:v>08.05.2007</c:v>
                </c:pt>
                <c:pt idx="88">
                  <c:v>09.05.2007</c:v>
                </c:pt>
                <c:pt idx="89">
                  <c:v>10.05.2007</c:v>
                </c:pt>
                <c:pt idx="90">
                  <c:v>11.05.2007</c:v>
                </c:pt>
                <c:pt idx="91">
                  <c:v>14.05.2007</c:v>
                </c:pt>
                <c:pt idx="92">
                  <c:v>15.05.2007</c:v>
                </c:pt>
                <c:pt idx="93">
                  <c:v>16.05.2007</c:v>
                </c:pt>
                <c:pt idx="94">
                  <c:v>17.05.2007</c:v>
                </c:pt>
                <c:pt idx="95">
                  <c:v>18.05.2007</c:v>
                </c:pt>
                <c:pt idx="96">
                  <c:v>21.05.2007</c:v>
                </c:pt>
                <c:pt idx="97">
                  <c:v>22.05.2007</c:v>
                </c:pt>
                <c:pt idx="98">
                  <c:v>23.05.2007</c:v>
                </c:pt>
                <c:pt idx="99">
                  <c:v>24.05.2007</c:v>
                </c:pt>
                <c:pt idx="100">
                  <c:v>25.05.2007</c:v>
                </c:pt>
                <c:pt idx="101">
                  <c:v>29.05.2007</c:v>
                </c:pt>
                <c:pt idx="102">
                  <c:v>30.05.2007</c:v>
                </c:pt>
                <c:pt idx="103">
                  <c:v>31.05.2007</c:v>
                </c:pt>
                <c:pt idx="104">
                  <c:v>01.06.2007</c:v>
                </c:pt>
                <c:pt idx="105">
                  <c:v>04.06.2007</c:v>
                </c:pt>
                <c:pt idx="106">
                  <c:v>05.06.2007</c:v>
                </c:pt>
                <c:pt idx="107">
                  <c:v>06.06.2007</c:v>
                </c:pt>
                <c:pt idx="108">
                  <c:v>07.06.2007</c:v>
                </c:pt>
                <c:pt idx="109">
                  <c:v>08.06.2007</c:v>
                </c:pt>
                <c:pt idx="110">
                  <c:v>11.06.2007</c:v>
                </c:pt>
                <c:pt idx="111">
                  <c:v>12.06.2007</c:v>
                </c:pt>
                <c:pt idx="112">
                  <c:v>13.06.2007</c:v>
                </c:pt>
                <c:pt idx="113">
                  <c:v>14.06.2007</c:v>
                </c:pt>
                <c:pt idx="114">
                  <c:v>15.06.2007</c:v>
                </c:pt>
                <c:pt idx="115">
                  <c:v>18.06.2007</c:v>
                </c:pt>
                <c:pt idx="116">
                  <c:v>19.06.2007</c:v>
                </c:pt>
                <c:pt idx="117">
                  <c:v>20.06.2007</c:v>
                </c:pt>
                <c:pt idx="118">
                  <c:v>21.06.2007</c:v>
                </c:pt>
                <c:pt idx="119">
                  <c:v>22.06.2007</c:v>
                </c:pt>
                <c:pt idx="120">
                  <c:v>25.06.2007</c:v>
                </c:pt>
                <c:pt idx="121">
                  <c:v>26.06.2007</c:v>
                </c:pt>
                <c:pt idx="122">
                  <c:v>27.06.2007</c:v>
                </c:pt>
                <c:pt idx="123">
                  <c:v>28.06.2007</c:v>
                </c:pt>
                <c:pt idx="124">
                  <c:v>29.06.2007</c:v>
                </c:pt>
                <c:pt idx="125">
                  <c:v>02.07.2007</c:v>
                </c:pt>
                <c:pt idx="126">
                  <c:v>03.07.2007</c:v>
                </c:pt>
                <c:pt idx="127">
                  <c:v>05.07.2007</c:v>
                </c:pt>
                <c:pt idx="128">
                  <c:v>06.07.2007</c:v>
                </c:pt>
                <c:pt idx="129">
                  <c:v>09.07.2007</c:v>
                </c:pt>
                <c:pt idx="130">
                  <c:v>10.07.2007</c:v>
                </c:pt>
                <c:pt idx="131">
                  <c:v>11.07.2007</c:v>
                </c:pt>
                <c:pt idx="132">
                  <c:v>12.07.2007</c:v>
                </c:pt>
                <c:pt idx="133">
                  <c:v>13.07.2007</c:v>
                </c:pt>
                <c:pt idx="134">
                  <c:v>16.07.2007</c:v>
                </c:pt>
                <c:pt idx="135">
                  <c:v>17.07.2007</c:v>
                </c:pt>
                <c:pt idx="136">
                  <c:v>18.07.2007</c:v>
                </c:pt>
                <c:pt idx="137">
                  <c:v>19.07.2007</c:v>
                </c:pt>
                <c:pt idx="138">
                  <c:v>20.07.2007</c:v>
                </c:pt>
                <c:pt idx="139">
                  <c:v>23.07.2007</c:v>
                </c:pt>
                <c:pt idx="140">
                  <c:v>24.07.2007</c:v>
                </c:pt>
                <c:pt idx="141">
                  <c:v>25.07.2007</c:v>
                </c:pt>
                <c:pt idx="142">
                  <c:v>26.07.2007</c:v>
                </c:pt>
                <c:pt idx="143">
                  <c:v>27.07.2007</c:v>
                </c:pt>
                <c:pt idx="144">
                  <c:v>30.07.2007</c:v>
                </c:pt>
                <c:pt idx="145">
                  <c:v>31.07.2007</c:v>
                </c:pt>
                <c:pt idx="146">
                  <c:v>01.08.2007</c:v>
                </c:pt>
                <c:pt idx="147">
                  <c:v>02.08.2007</c:v>
                </c:pt>
                <c:pt idx="148">
                  <c:v>03.08.2007</c:v>
                </c:pt>
                <c:pt idx="149">
                  <c:v>06.08.2007</c:v>
                </c:pt>
                <c:pt idx="150">
                  <c:v>07.08.2007</c:v>
                </c:pt>
                <c:pt idx="151">
                  <c:v>08.08.2007</c:v>
                </c:pt>
                <c:pt idx="152">
                  <c:v>09.08.2007</c:v>
                </c:pt>
                <c:pt idx="153">
                  <c:v>10.08.2007</c:v>
                </c:pt>
                <c:pt idx="154">
                  <c:v>13.08.2007</c:v>
                </c:pt>
                <c:pt idx="155">
                  <c:v>14.08.2007</c:v>
                </c:pt>
                <c:pt idx="156">
                  <c:v>15.08.2007</c:v>
                </c:pt>
                <c:pt idx="157">
                  <c:v>16.08.2007</c:v>
                </c:pt>
                <c:pt idx="158">
                  <c:v>17.08.2007</c:v>
                </c:pt>
                <c:pt idx="159">
                  <c:v>20.08.2007</c:v>
                </c:pt>
                <c:pt idx="160">
                  <c:v>21.08.2007</c:v>
                </c:pt>
                <c:pt idx="161">
                  <c:v>22.08.2007</c:v>
                </c:pt>
                <c:pt idx="162">
                  <c:v>23.08.2007</c:v>
                </c:pt>
                <c:pt idx="163">
                  <c:v>24.08.2007</c:v>
                </c:pt>
                <c:pt idx="164">
                  <c:v>27.08.2007</c:v>
                </c:pt>
                <c:pt idx="165">
                  <c:v>28.08.2007</c:v>
                </c:pt>
                <c:pt idx="166">
                  <c:v>29.08.2007</c:v>
                </c:pt>
                <c:pt idx="167">
                  <c:v>30.08.2007</c:v>
                </c:pt>
                <c:pt idx="168">
                  <c:v>31.08.2007</c:v>
                </c:pt>
                <c:pt idx="169">
                  <c:v>04.09.2007</c:v>
                </c:pt>
                <c:pt idx="170">
                  <c:v>05.09.2007</c:v>
                </c:pt>
                <c:pt idx="171">
                  <c:v>06.09.2007</c:v>
                </c:pt>
                <c:pt idx="172">
                  <c:v>07.09.2007</c:v>
                </c:pt>
                <c:pt idx="173">
                  <c:v>10.09.2007</c:v>
                </c:pt>
                <c:pt idx="174">
                  <c:v>11.09.2007</c:v>
                </c:pt>
                <c:pt idx="175">
                  <c:v>12.09.2007</c:v>
                </c:pt>
                <c:pt idx="176">
                  <c:v>13.09.2007</c:v>
                </c:pt>
                <c:pt idx="177">
                  <c:v>14.09.2007</c:v>
                </c:pt>
                <c:pt idx="178">
                  <c:v>17.09.2007</c:v>
                </c:pt>
                <c:pt idx="179">
                  <c:v>18.09.2007</c:v>
                </c:pt>
                <c:pt idx="180">
                  <c:v>19.09.2007</c:v>
                </c:pt>
                <c:pt idx="181">
                  <c:v>20.09.2007</c:v>
                </c:pt>
                <c:pt idx="182">
                  <c:v>21.09.2007</c:v>
                </c:pt>
                <c:pt idx="183">
                  <c:v>24.09.2007</c:v>
                </c:pt>
                <c:pt idx="184">
                  <c:v>25.09.2007</c:v>
                </c:pt>
                <c:pt idx="185">
                  <c:v>26.09.2007</c:v>
                </c:pt>
                <c:pt idx="186">
                  <c:v>27.09.2007</c:v>
                </c:pt>
                <c:pt idx="187">
                  <c:v>28.09.2007</c:v>
                </c:pt>
                <c:pt idx="188">
                  <c:v>01.10.2007</c:v>
                </c:pt>
                <c:pt idx="189">
                  <c:v>02.10.2007</c:v>
                </c:pt>
                <c:pt idx="190">
                  <c:v>03.10.2007</c:v>
                </c:pt>
                <c:pt idx="191">
                  <c:v>04.10.2007</c:v>
                </c:pt>
                <c:pt idx="192">
                  <c:v>05.10.2007</c:v>
                </c:pt>
                <c:pt idx="193">
                  <c:v>09.10.2007</c:v>
                </c:pt>
                <c:pt idx="194">
                  <c:v>10.10.2007</c:v>
                </c:pt>
                <c:pt idx="195">
                  <c:v>11.10.2007</c:v>
                </c:pt>
                <c:pt idx="196">
                  <c:v>12.10.2007</c:v>
                </c:pt>
                <c:pt idx="197">
                  <c:v>15.10.2007</c:v>
                </c:pt>
                <c:pt idx="198">
                  <c:v>16.10.2007</c:v>
                </c:pt>
                <c:pt idx="199">
                  <c:v>17.10.2007</c:v>
                </c:pt>
                <c:pt idx="200">
                  <c:v>18.10.2007</c:v>
                </c:pt>
                <c:pt idx="201">
                  <c:v>19.10.2007</c:v>
                </c:pt>
                <c:pt idx="202">
                  <c:v>22.10.2007</c:v>
                </c:pt>
                <c:pt idx="203">
                  <c:v>23.10.2007</c:v>
                </c:pt>
                <c:pt idx="204">
                  <c:v>24.10.2007</c:v>
                </c:pt>
                <c:pt idx="205">
                  <c:v>25.10.2007</c:v>
                </c:pt>
                <c:pt idx="206">
                  <c:v>26.10.2007</c:v>
                </c:pt>
                <c:pt idx="207">
                  <c:v>29.10.2007</c:v>
                </c:pt>
                <c:pt idx="208">
                  <c:v>30.10.2007</c:v>
                </c:pt>
                <c:pt idx="209">
                  <c:v>31.10.2007</c:v>
                </c:pt>
                <c:pt idx="210">
                  <c:v>01.11.2007</c:v>
                </c:pt>
                <c:pt idx="211">
                  <c:v>02.11.2007</c:v>
                </c:pt>
                <c:pt idx="212">
                  <c:v>05.11.2007</c:v>
                </c:pt>
                <c:pt idx="213">
                  <c:v>06.11.2007</c:v>
                </c:pt>
                <c:pt idx="214">
                  <c:v>07.11.2007</c:v>
                </c:pt>
                <c:pt idx="215">
                  <c:v>08.11.2007</c:v>
                </c:pt>
                <c:pt idx="216">
                  <c:v>09.11.2007</c:v>
                </c:pt>
                <c:pt idx="217">
                  <c:v>13.11.2007</c:v>
                </c:pt>
                <c:pt idx="218">
                  <c:v>14.11.2007</c:v>
                </c:pt>
                <c:pt idx="219">
                  <c:v>15.11.2007</c:v>
                </c:pt>
                <c:pt idx="220">
                  <c:v>16.11.2007</c:v>
                </c:pt>
                <c:pt idx="221">
                  <c:v>19.11.2007</c:v>
                </c:pt>
                <c:pt idx="222">
                  <c:v>20.11.2007</c:v>
                </c:pt>
                <c:pt idx="223">
                  <c:v>21.11.2007</c:v>
                </c:pt>
                <c:pt idx="224">
                  <c:v>23.11.2007</c:v>
                </c:pt>
                <c:pt idx="225">
                  <c:v>26.11.2007</c:v>
                </c:pt>
                <c:pt idx="226">
                  <c:v>27.11.2007</c:v>
                </c:pt>
                <c:pt idx="227">
                  <c:v>28.11.2007</c:v>
                </c:pt>
                <c:pt idx="228">
                  <c:v>29.11.2007</c:v>
                </c:pt>
                <c:pt idx="229">
                  <c:v>30.11.2007</c:v>
                </c:pt>
                <c:pt idx="230">
                  <c:v>03.12.2007</c:v>
                </c:pt>
                <c:pt idx="231">
                  <c:v>04.12.2007</c:v>
                </c:pt>
                <c:pt idx="232">
                  <c:v>05.12.2007</c:v>
                </c:pt>
                <c:pt idx="233">
                  <c:v>06.12.2007</c:v>
                </c:pt>
                <c:pt idx="234">
                  <c:v>07.12.2007</c:v>
                </c:pt>
                <c:pt idx="235">
                  <c:v>10.12.2007</c:v>
                </c:pt>
                <c:pt idx="236">
                  <c:v>11.12.2007</c:v>
                </c:pt>
                <c:pt idx="237">
                  <c:v>12.12.2007</c:v>
                </c:pt>
                <c:pt idx="238">
                  <c:v>13.12.2007</c:v>
                </c:pt>
                <c:pt idx="239">
                  <c:v>14.12.2007</c:v>
                </c:pt>
                <c:pt idx="240">
                  <c:v>17.12.2007</c:v>
                </c:pt>
                <c:pt idx="241">
                  <c:v>18.12.2007</c:v>
                </c:pt>
                <c:pt idx="242">
                  <c:v>19.12.2007</c:v>
                </c:pt>
                <c:pt idx="243">
                  <c:v>20.12.2007</c:v>
                </c:pt>
                <c:pt idx="244">
                  <c:v>21.12.2007</c:v>
                </c:pt>
                <c:pt idx="245">
                  <c:v>24.12.2007</c:v>
                </c:pt>
                <c:pt idx="246">
                  <c:v>26.12.2007</c:v>
                </c:pt>
                <c:pt idx="247">
                  <c:v>27.12.2007</c:v>
                </c:pt>
                <c:pt idx="248">
                  <c:v>28.12.2007</c:v>
                </c:pt>
                <c:pt idx="249">
                  <c:v>31.12.2007</c:v>
                </c:pt>
                <c:pt idx="250">
                  <c:v>02.01.2008</c:v>
                </c:pt>
                <c:pt idx="251">
                  <c:v>03.01.2008</c:v>
                </c:pt>
                <c:pt idx="252">
                  <c:v>04.01.2008</c:v>
                </c:pt>
                <c:pt idx="253">
                  <c:v>07.01.2008</c:v>
                </c:pt>
                <c:pt idx="254">
                  <c:v>08.01.2008</c:v>
                </c:pt>
                <c:pt idx="255">
                  <c:v>09.01.2008</c:v>
                </c:pt>
                <c:pt idx="256">
                  <c:v>10.01.2008</c:v>
                </c:pt>
                <c:pt idx="257">
                  <c:v>11.01.2008</c:v>
                </c:pt>
                <c:pt idx="258">
                  <c:v>14.01.2008</c:v>
                </c:pt>
                <c:pt idx="259">
                  <c:v>15.01.2008</c:v>
                </c:pt>
                <c:pt idx="260">
                  <c:v>16.01.2008</c:v>
                </c:pt>
                <c:pt idx="261">
                  <c:v>17.01.2008</c:v>
                </c:pt>
                <c:pt idx="262">
                  <c:v>18.01.2008</c:v>
                </c:pt>
                <c:pt idx="263">
                  <c:v>22.01.2008</c:v>
                </c:pt>
                <c:pt idx="264">
                  <c:v>23.01.2008</c:v>
                </c:pt>
                <c:pt idx="265">
                  <c:v>24.01.2008</c:v>
                </c:pt>
                <c:pt idx="266">
                  <c:v>25.01.2008</c:v>
                </c:pt>
                <c:pt idx="267">
                  <c:v>28.01.2008</c:v>
                </c:pt>
                <c:pt idx="268">
                  <c:v>29.01.2008</c:v>
                </c:pt>
                <c:pt idx="269">
                  <c:v>30.01.2008</c:v>
                </c:pt>
                <c:pt idx="270">
                  <c:v>31.01.2008</c:v>
                </c:pt>
                <c:pt idx="271">
                  <c:v>01.02.2008</c:v>
                </c:pt>
                <c:pt idx="272">
                  <c:v>04.02.2008</c:v>
                </c:pt>
                <c:pt idx="273">
                  <c:v>05.02.2008</c:v>
                </c:pt>
                <c:pt idx="274">
                  <c:v>06.02.2008</c:v>
                </c:pt>
                <c:pt idx="275">
                  <c:v>07.02.2008</c:v>
                </c:pt>
                <c:pt idx="276">
                  <c:v>08.02.2008</c:v>
                </c:pt>
                <c:pt idx="277">
                  <c:v>11.02.2008</c:v>
                </c:pt>
                <c:pt idx="278">
                  <c:v>12.02.2008</c:v>
                </c:pt>
                <c:pt idx="279">
                  <c:v>13.02.2008</c:v>
                </c:pt>
                <c:pt idx="280">
                  <c:v>14.02.2008</c:v>
                </c:pt>
                <c:pt idx="281">
                  <c:v>15.02.2008</c:v>
                </c:pt>
                <c:pt idx="282">
                  <c:v>19.02.2008</c:v>
                </c:pt>
                <c:pt idx="283">
                  <c:v>20.02.2008</c:v>
                </c:pt>
                <c:pt idx="284">
                  <c:v>21.02.2008</c:v>
                </c:pt>
                <c:pt idx="285">
                  <c:v>22.02.2008</c:v>
                </c:pt>
                <c:pt idx="286">
                  <c:v>25.02.2008</c:v>
                </c:pt>
                <c:pt idx="287">
                  <c:v>26.02.2008</c:v>
                </c:pt>
                <c:pt idx="288">
                  <c:v>27.02.2008</c:v>
                </c:pt>
                <c:pt idx="289">
                  <c:v>28.02.2008</c:v>
                </c:pt>
                <c:pt idx="290">
                  <c:v>29.02.2008</c:v>
                </c:pt>
                <c:pt idx="291">
                  <c:v>03.03.2008</c:v>
                </c:pt>
                <c:pt idx="292">
                  <c:v>04.03.2008</c:v>
                </c:pt>
                <c:pt idx="293">
                  <c:v>05.03.2008</c:v>
                </c:pt>
                <c:pt idx="294">
                  <c:v>06.03.2008</c:v>
                </c:pt>
                <c:pt idx="295">
                  <c:v>07.03.2008</c:v>
                </c:pt>
                <c:pt idx="296">
                  <c:v>10.03.2008</c:v>
                </c:pt>
                <c:pt idx="297">
                  <c:v>11.03.2008</c:v>
                </c:pt>
                <c:pt idx="298">
                  <c:v>12.03.2008</c:v>
                </c:pt>
                <c:pt idx="299">
                  <c:v>13.03.2008</c:v>
                </c:pt>
                <c:pt idx="300">
                  <c:v>14.03.2008</c:v>
                </c:pt>
                <c:pt idx="301">
                  <c:v>17.03.2008</c:v>
                </c:pt>
                <c:pt idx="302">
                  <c:v>18.03.2008</c:v>
                </c:pt>
                <c:pt idx="303">
                  <c:v>19.03.2008</c:v>
                </c:pt>
                <c:pt idx="304">
                  <c:v>20.03.2008</c:v>
                </c:pt>
                <c:pt idx="305">
                  <c:v>24.03.2008</c:v>
                </c:pt>
                <c:pt idx="306">
                  <c:v>25.03.2008</c:v>
                </c:pt>
                <c:pt idx="307">
                  <c:v>26.03.2008</c:v>
                </c:pt>
                <c:pt idx="308">
                  <c:v>27.03.2008</c:v>
                </c:pt>
                <c:pt idx="309">
                  <c:v>28.03.2008</c:v>
                </c:pt>
                <c:pt idx="310">
                  <c:v>31.03.2008</c:v>
                </c:pt>
                <c:pt idx="311">
                  <c:v>01.04.2008</c:v>
                </c:pt>
                <c:pt idx="312">
                  <c:v>02.04.2008</c:v>
                </c:pt>
                <c:pt idx="313">
                  <c:v>03.04.2008</c:v>
                </c:pt>
                <c:pt idx="314">
                  <c:v>04.04.2008</c:v>
                </c:pt>
                <c:pt idx="315">
                  <c:v>07.04.2008</c:v>
                </c:pt>
                <c:pt idx="316">
                  <c:v>08.04.2008</c:v>
                </c:pt>
                <c:pt idx="317">
                  <c:v>09.04.2008</c:v>
                </c:pt>
                <c:pt idx="318">
                  <c:v>10.04.2008</c:v>
                </c:pt>
                <c:pt idx="319">
                  <c:v>11.04.2008</c:v>
                </c:pt>
                <c:pt idx="320">
                  <c:v>14.04.2008</c:v>
                </c:pt>
                <c:pt idx="321">
                  <c:v>15.04.2008</c:v>
                </c:pt>
                <c:pt idx="322">
                  <c:v>16.04.2008</c:v>
                </c:pt>
                <c:pt idx="323">
                  <c:v>17.04.2008</c:v>
                </c:pt>
                <c:pt idx="324">
                  <c:v>18.04.2008</c:v>
                </c:pt>
                <c:pt idx="325">
                  <c:v>21.04.2008</c:v>
                </c:pt>
                <c:pt idx="326">
                  <c:v>22.04.2008</c:v>
                </c:pt>
                <c:pt idx="327">
                  <c:v>23.04.2008</c:v>
                </c:pt>
                <c:pt idx="328">
                  <c:v>24.04.2008</c:v>
                </c:pt>
                <c:pt idx="329">
                  <c:v>25.04.2008</c:v>
                </c:pt>
                <c:pt idx="330">
                  <c:v>28.04.2008</c:v>
                </c:pt>
                <c:pt idx="331">
                  <c:v>29.04.2008</c:v>
                </c:pt>
                <c:pt idx="332">
                  <c:v>30.04.2008</c:v>
                </c:pt>
                <c:pt idx="333">
                  <c:v>01.05.2008</c:v>
                </c:pt>
                <c:pt idx="334">
                  <c:v>02.05.2008</c:v>
                </c:pt>
                <c:pt idx="335">
                  <c:v>05.05.2008</c:v>
                </c:pt>
                <c:pt idx="336">
                  <c:v>06.05.2008</c:v>
                </c:pt>
                <c:pt idx="337">
                  <c:v>07.05.2008</c:v>
                </c:pt>
                <c:pt idx="338">
                  <c:v>08.05.2008</c:v>
                </c:pt>
                <c:pt idx="339">
                  <c:v>09.05.2008</c:v>
                </c:pt>
                <c:pt idx="340">
                  <c:v>12.05.2008</c:v>
                </c:pt>
                <c:pt idx="341">
                  <c:v>13.05.2008</c:v>
                </c:pt>
                <c:pt idx="342">
                  <c:v>14.05.2008</c:v>
                </c:pt>
                <c:pt idx="343">
                  <c:v>15.05.2008</c:v>
                </c:pt>
                <c:pt idx="344">
                  <c:v>16.05.2008</c:v>
                </c:pt>
                <c:pt idx="345">
                  <c:v>19.05.2008</c:v>
                </c:pt>
                <c:pt idx="346">
                  <c:v>20.05.2008</c:v>
                </c:pt>
                <c:pt idx="347">
                  <c:v>21.05.2008</c:v>
                </c:pt>
                <c:pt idx="348">
                  <c:v>22.05.2008</c:v>
                </c:pt>
                <c:pt idx="349">
                  <c:v>23.05.2008</c:v>
                </c:pt>
                <c:pt idx="350">
                  <c:v>27.05.2008</c:v>
                </c:pt>
                <c:pt idx="351">
                  <c:v>28.05.2008</c:v>
                </c:pt>
                <c:pt idx="352">
                  <c:v>29.05.2008</c:v>
                </c:pt>
                <c:pt idx="353">
                  <c:v>30.05.2008</c:v>
                </c:pt>
                <c:pt idx="354">
                  <c:v>02.06.2008</c:v>
                </c:pt>
                <c:pt idx="355">
                  <c:v>03.06.2008</c:v>
                </c:pt>
                <c:pt idx="356">
                  <c:v>04.06.2008</c:v>
                </c:pt>
                <c:pt idx="357">
                  <c:v>05.06.2008</c:v>
                </c:pt>
                <c:pt idx="358">
                  <c:v>06.06.2008</c:v>
                </c:pt>
                <c:pt idx="359">
                  <c:v>09.06.2008</c:v>
                </c:pt>
                <c:pt idx="360">
                  <c:v>10.06.2008</c:v>
                </c:pt>
                <c:pt idx="361">
                  <c:v>11.06.2008</c:v>
                </c:pt>
                <c:pt idx="362">
                  <c:v>12.06.2008</c:v>
                </c:pt>
                <c:pt idx="363">
                  <c:v>13.06.2008</c:v>
                </c:pt>
                <c:pt idx="364">
                  <c:v>16.06.2008</c:v>
                </c:pt>
                <c:pt idx="365">
                  <c:v>17.06.2008</c:v>
                </c:pt>
                <c:pt idx="366">
                  <c:v>18.06.2008</c:v>
                </c:pt>
                <c:pt idx="367">
                  <c:v>19.06.2008</c:v>
                </c:pt>
                <c:pt idx="368">
                  <c:v>20.06.2008</c:v>
                </c:pt>
                <c:pt idx="369">
                  <c:v>23.06.2008</c:v>
                </c:pt>
                <c:pt idx="370">
                  <c:v>24.06.2008</c:v>
                </c:pt>
                <c:pt idx="371">
                  <c:v>25.06.2008</c:v>
                </c:pt>
                <c:pt idx="372">
                  <c:v>26.06.2008</c:v>
                </c:pt>
                <c:pt idx="373">
                  <c:v>27.06.2008</c:v>
                </c:pt>
                <c:pt idx="374">
                  <c:v>30.06.2008</c:v>
                </c:pt>
                <c:pt idx="375">
                  <c:v>01.07.2008</c:v>
                </c:pt>
                <c:pt idx="376">
                  <c:v>02.07.2008</c:v>
                </c:pt>
                <c:pt idx="377">
                  <c:v>03.07.2008</c:v>
                </c:pt>
                <c:pt idx="378">
                  <c:v>07.07.2008</c:v>
                </c:pt>
                <c:pt idx="379">
                  <c:v>08.07.2008</c:v>
                </c:pt>
                <c:pt idx="380">
                  <c:v>09.07.2008</c:v>
                </c:pt>
                <c:pt idx="381">
                  <c:v>10.07.2008</c:v>
                </c:pt>
                <c:pt idx="382">
                  <c:v>11.07.2008</c:v>
                </c:pt>
                <c:pt idx="383">
                  <c:v>14.07.2008</c:v>
                </c:pt>
                <c:pt idx="384">
                  <c:v>15.07.2008</c:v>
                </c:pt>
                <c:pt idx="385">
                  <c:v>16.07.2008</c:v>
                </c:pt>
                <c:pt idx="386">
                  <c:v>17.07.2008</c:v>
                </c:pt>
                <c:pt idx="387">
                  <c:v>18.07.2008</c:v>
                </c:pt>
                <c:pt idx="388">
                  <c:v>21.07.2008</c:v>
                </c:pt>
                <c:pt idx="389">
                  <c:v>22.07.2008</c:v>
                </c:pt>
                <c:pt idx="390">
                  <c:v>23.07.2008</c:v>
                </c:pt>
                <c:pt idx="391">
                  <c:v>24.07.2008</c:v>
                </c:pt>
                <c:pt idx="392">
                  <c:v>25.07.2008</c:v>
                </c:pt>
                <c:pt idx="393">
                  <c:v>28.07.2008</c:v>
                </c:pt>
                <c:pt idx="394">
                  <c:v>29.07.2008</c:v>
                </c:pt>
                <c:pt idx="395">
                  <c:v>30.07.2008</c:v>
                </c:pt>
                <c:pt idx="396">
                  <c:v>31.07.2008</c:v>
                </c:pt>
                <c:pt idx="397">
                  <c:v>01.08.2008</c:v>
                </c:pt>
                <c:pt idx="398">
                  <c:v>04.08.2008</c:v>
                </c:pt>
                <c:pt idx="399">
                  <c:v>05.08.2008</c:v>
                </c:pt>
                <c:pt idx="400">
                  <c:v>06.08.2008</c:v>
                </c:pt>
                <c:pt idx="401">
                  <c:v>07.08.2008</c:v>
                </c:pt>
                <c:pt idx="402">
                  <c:v>08.08.2008</c:v>
                </c:pt>
                <c:pt idx="403">
                  <c:v>11.08.2008</c:v>
                </c:pt>
                <c:pt idx="404">
                  <c:v>12.08.2008</c:v>
                </c:pt>
                <c:pt idx="405">
                  <c:v>13.08.2008</c:v>
                </c:pt>
                <c:pt idx="406">
                  <c:v>14.08.2008</c:v>
                </c:pt>
                <c:pt idx="407">
                  <c:v>15.08.2008</c:v>
                </c:pt>
                <c:pt idx="408">
                  <c:v>18.08.2008</c:v>
                </c:pt>
                <c:pt idx="409">
                  <c:v>19.08.2008</c:v>
                </c:pt>
                <c:pt idx="410">
                  <c:v>20.08.2008</c:v>
                </c:pt>
                <c:pt idx="411">
                  <c:v>21.08.2008</c:v>
                </c:pt>
                <c:pt idx="412">
                  <c:v>22.08.2008</c:v>
                </c:pt>
                <c:pt idx="413">
                  <c:v>25.08.2008</c:v>
                </c:pt>
                <c:pt idx="414">
                  <c:v>26.08.2008</c:v>
                </c:pt>
                <c:pt idx="415">
                  <c:v>27.08.2008</c:v>
                </c:pt>
                <c:pt idx="416">
                  <c:v>28.08.2008</c:v>
                </c:pt>
                <c:pt idx="417">
                  <c:v>29.08.2008</c:v>
                </c:pt>
                <c:pt idx="418">
                  <c:v>02.09.2008</c:v>
                </c:pt>
                <c:pt idx="419">
                  <c:v>03.09.2008</c:v>
                </c:pt>
                <c:pt idx="420">
                  <c:v>04.09.2008</c:v>
                </c:pt>
                <c:pt idx="421">
                  <c:v>05.09.2008</c:v>
                </c:pt>
                <c:pt idx="422">
                  <c:v>08.09.2008</c:v>
                </c:pt>
                <c:pt idx="423">
                  <c:v>09.09.2008</c:v>
                </c:pt>
                <c:pt idx="424">
                  <c:v>10.09.2008</c:v>
                </c:pt>
                <c:pt idx="425">
                  <c:v>11.09.2008</c:v>
                </c:pt>
                <c:pt idx="426">
                  <c:v>12.09.2008</c:v>
                </c:pt>
                <c:pt idx="427">
                  <c:v>15.09.2008</c:v>
                </c:pt>
                <c:pt idx="428">
                  <c:v>16.09.2008</c:v>
                </c:pt>
                <c:pt idx="429">
                  <c:v>17.09.2008</c:v>
                </c:pt>
                <c:pt idx="430">
                  <c:v>18.09.2008</c:v>
                </c:pt>
                <c:pt idx="431">
                  <c:v>19.09.2008</c:v>
                </c:pt>
                <c:pt idx="432">
                  <c:v>22.09.2008</c:v>
                </c:pt>
                <c:pt idx="433">
                  <c:v>23.09.2008</c:v>
                </c:pt>
                <c:pt idx="434">
                  <c:v>24.09.2008</c:v>
                </c:pt>
                <c:pt idx="435">
                  <c:v>25.09.2008</c:v>
                </c:pt>
                <c:pt idx="436">
                  <c:v>26.09.2008</c:v>
                </c:pt>
                <c:pt idx="437">
                  <c:v>29.09.2008</c:v>
                </c:pt>
                <c:pt idx="438">
                  <c:v>30.09.2008</c:v>
                </c:pt>
              </c:strCache>
            </c:strRef>
          </c:cat>
          <c:val>
            <c:numRef>
              <c:f>'График 1.2.5'!$G$5:$G$443</c:f>
              <c:numCache>
                <c:formatCode>General</c:formatCode>
                <c:ptCount val="439"/>
                <c:pt idx="0">
                  <c:v>96</c:v>
                </c:pt>
                <c:pt idx="1">
                  <c:v>96</c:v>
                </c:pt>
                <c:pt idx="2">
                  <c:v>99</c:v>
                </c:pt>
                <c:pt idx="3">
                  <c:v>103</c:v>
                </c:pt>
                <c:pt idx="4">
                  <c:v>106</c:v>
                </c:pt>
                <c:pt idx="5">
                  <c:v>104</c:v>
                </c:pt>
                <c:pt idx="6">
                  <c:v>105</c:v>
                </c:pt>
                <c:pt idx="7">
                  <c:v>102</c:v>
                </c:pt>
                <c:pt idx="8">
                  <c:v>99</c:v>
                </c:pt>
                <c:pt idx="9">
                  <c:v>101</c:v>
                </c:pt>
                <c:pt idx="10">
                  <c:v>98</c:v>
                </c:pt>
                <c:pt idx="11">
                  <c:v>104</c:v>
                </c:pt>
                <c:pt idx="12">
                  <c:v>100</c:v>
                </c:pt>
                <c:pt idx="13">
                  <c:v>101</c:v>
                </c:pt>
                <c:pt idx="14">
                  <c:v>97</c:v>
                </c:pt>
                <c:pt idx="15">
                  <c:v>98</c:v>
                </c:pt>
                <c:pt idx="16">
                  <c:v>94</c:v>
                </c:pt>
                <c:pt idx="17">
                  <c:v>99</c:v>
                </c:pt>
                <c:pt idx="18">
                  <c:v>98</c:v>
                </c:pt>
                <c:pt idx="19">
                  <c:v>99</c:v>
                </c:pt>
                <c:pt idx="20">
                  <c:v>103</c:v>
                </c:pt>
                <c:pt idx="21">
                  <c:v>99</c:v>
                </c:pt>
                <c:pt idx="22">
                  <c:v>99</c:v>
                </c:pt>
                <c:pt idx="23">
                  <c:v>99</c:v>
                </c:pt>
                <c:pt idx="24">
                  <c:v>99</c:v>
                </c:pt>
                <c:pt idx="25">
                  <c:v>100</c:v>
                </c:pt>
                <c:pt idx="26">
                  <c:v>102</c:v>
                </c:pt>
                <c:pt idx="27">
                  <c:v>98</c:v>
                </c:pt>
                <c:pt idx="28">
                  <c:v>98</c:v>
                </c:pt>
                <c:pt idx="29">
                  <c:v>97</c:v>
                </c:pt>
                <c:pt idx="30">
                  <c:v>100</c:v>
                </c:pt>
                <c:pt idx="31">
                  <c:v>99</c:v>
                </c:pt>
                <c:pt idx="32">
                  <c:v>100</c:v>
                </c:pt>
                <c:pt idx="33">
                  <c:v>101</c:v>
                </c:pt>
                <c:pt idx="34">
                  <c:v>99</c:v>
                </c:pt>
                <c:pt idx="35">
                  <c:v>97</c:v>
                </c:pt>
                <c:pt idx="36">
                  <c:v>98</c:v>
                </c:pt>
                <c:pt idx="37">
                  <c:v>103</c:v>
                </c:pt>
                <c:pt idx="38">
                  <c:v>119</c:v>
                </c:pt>
                <c:pt idx="39">
                  <c:v>111</c:v>
                </c:pt>
                <c:pt idx="40">
                  <c:v>111</c:v>
                </c:pt>
                <c:pt idx="41">
                  <c:v>114</c:v>
                </c:pt>
                <c:pt idx="42">
                  <c:v>116</c:v>
                </c:pt>
                <c:pt idx="43">
                  <c:v>114</c:v>
                </c:pt>
                <c:pt idx="44">
                  <c:v>115</c:v>
                </c:pt>
                <c:pt idx="45">
                  <c:v>111</c:v>
                </c:pt>
                <c:pt idx="46">
                  <c:v>106</c:v>
                </c:pt>
                <c:pt idx="47">
                  <c:v>109</c:v>
                </c:pt>
                <c:pt idx="48">
                  <c:v>114</c:v>
                </c:pt>
                <c:pt idx="49">
                  <c:v>112</c:v>
                </c:pt>
                <c:pt idx="50">
                  <c:v>111</c:v>
                </c:pt>
                <c:pt idx="51">
                  <c:v>109</c:v>
                </c:pt>
                <c:pt idx="52">
                  <c:v>107</c:v>
                </c:pt>
                <c:pt idx="53">
                  <c:v>108</c:v>
                </c:pt>
                <c:pt idx="54">
                  <c:v>110</c:v>
                </c:pt>
                <c:pt idx="55">
                  <c:v>102</c:v>
                </c:pt>
                <c:pt idx="56">
                  <c:v>100</c:v>
                </c:pt>
                <c:pt idx="57">
                  <c:v>102</c:v>
                </c:pt>
                <c:pt idx="58">
                  <c:v>101</c:v>
                </c:pt>
                <c:pt idx="59">
                  <c:v>100</c:v>
                </c:pt>
                <c:pt idx="60">
                  <c:v>101</c:v>
                </c:pt>
                <c:pt idx="61">
                  <c:v>99</c:v>
                </c:pt>
                <c:pt idx="62">
                  <c:v>99</c:v>
                </c:pt>
                <c:pt idx="63">
                  <c:v>99</c:v>
                </c:pt>
                <c:pt idx="64">
                  <c:v>100</c:v>
                </c:pt>
                <c:pt idx="65">
                  <c:v>99</c:v>
                </c:pt>
                <c:pt idx="66">
                  <c:v>94</c:v>
                </c:pt>
                <c:pt idx="67">
                  <c:v>98</c:v>
                </c:pt>
                <c:pt idx="68">
                  <c:v>96</c:v>
                </c:pt>
                <c:pt idx="69">
                  <c:v>96</c:v>
                </c:pt>
                <c:pt idx="70">
                  <c:v>96</c:v>
                </c:pt>
                <c:pt idx="71">
                  <c:v>97</c:v>
                </c:pt>
                <c:pt idx="72">
                  <c:v>96</c:v>
                </c:pt>
                <c:pt idx="73">
                  <c:v>97</c:v>
                </c:pt>
                <c:pt idx="74">
                  <c:v>95</c:v>
                </c:pt>
                <c:pt idx="75">
                  <c:v>96</c:v>
                </c:pt>
                <c:pt idx="76">
                  <c:v>95</c:v>
                </c:pt>
                <c:pt idx="77">
                  <c:v>96</c:v>
                </c:pt>
                <c:pt idx="78">
                  <c:v>94</c:v>
                </c:pt>
                <c:pt idx="79">
                  <c:v>93</c:v>
                </c:pt>
                <c:pt idx="80">
                  <c:v>94</c:v>
                </c:pt>
                <c:pt idx="81">
                  <c:v>99</c:v>
                </c:pt>
                <c:pt idx="82">
                  <c:v>99</c:v>
                </c:pt>
                <c:pt idx="83">
                  <c:v>97</c:v>
                </c:pt>
                <c:pt idx="84">
                  <c:v>96</c:v>
                </c:pt>
                <c:pt idx="85">
                  <c:v>100</c:v>
                </c:pt>
                <c:pt idx="86">
                  <c:v>97</c:v>
                </c:pt>
                <c:pt idx="87">
                  <c:v>97</c:v>
                </c:pt>
                <c:pt idx="88">
                  <c:v>94</c:v>
                </c:pt>
                <c:pt idx="89">
                  <c:v>95</c:v>
                </c:pt>
                <c:pt idx="90">
                  <c:v>93</c:v>
                </c:pt>
                <c:pt idx="91">
                  <c:v>93</c:v>
                </c:pt>
                <c:pt idx="92">
                  <c:v>94</c:v>
                </c:pt>
                <c:pt idx="93">
                  <c:v>96</c:v>
                </c:pt>
                <c:pt idx="94">
                  <c:v>92</c:v>
                </c:pt>
                <c:pt idx="95">
                  <c:v>86</c:v>
                </c:pt>
                <c:pt idx="96">
                  <c:v>93</c:v>
                </c:pt>
                <c:pt idx="97">
                  <c:v>86</c:v>
                </c:pt>
                <c:pt idx="98">
                  <c:v>86</c:v>
                </c:pt>
                <c:pt idx="99">
                  <c:v>89</c:v>
                </c:pt>
                <c:pt idx="100">
                  <c:v>88</c:v>
                </c:pt>
                <c:pt idx="101">
                  <c:v>88</c:v>
                </c:pt>
                <c:pt idx="102">
                  <c:v>87</c:v>
                </c:pt>
                <c:pt idx="103">
                  <c:v>87</c:v>
                </c:pt>
                <c:pt idx="104">
                  <c:v>84</c:v>
                </c:pt>
                <c:pt idx="105">
                  <c:v>89</c:v>
                </c:pt>
                <c:pt idx="106">
                  <c:v>86</c:v>
                </c:pt>
                <c:pt idx="107">
                  <c:v>90</c:v>
                </c:pt>
                <c:pt idx="108">
                  <c:v>89</c:v>
                </c:pt>
                <c:pt idx="109">
                  <c:v>99</c:v>
                </c:pt>
                <c:pt idx="110">
                  <c:v>93</c:v>
                </c:pt>
                <c:pt idx="111">
                  <c:v>87</c:v>
                </c:pt>
                <c:pt idx="112">
                  <c:v>100</c:v>
                </c:pt>
                <c:pt idx="113">
                  <c:v>98</c:v>
                </c:pt>
                <c:pt idx="114">
                  <c:v>95</c:v>
                </c:pt>
                <c:pt idx="115">
                  <c:v>95</c:v>
                </c:pt>
                <c:pt idx="116">
                  <c:v>97</c:v>
                </c:pt>
                <c:pt idx="117">
                  <c:v>94</c:v>
                </c:pt>
                <c:pt idx="118">
                  <c:v>90</c:v>
                </c:pt>
                <c:pt idx="119">
                  <c:v>98</c:v>
                </c:pt>
                <c:pt idx="120">
                  <c:v>101</c:v>
                </c:pt>
                <c:pt idx="121">
                  <c:v>98</c:v>
                </c:pt>
                <c:pt idx="122">
                  <c:v>98</c:v>
                </c:pt>
                <c:pt idx="123">
                  <c:v>94</c:v>
                </c:pt>
                <c:pt idx="124">
                  <c:v>101</c:v>
                </c:pt>
                <c:pt idx="125">
                  <c:v>102</c:v>
                </c:pt>
                <c:pt idx="126">
                  <c:v>103</c:v>
                </c:pt>
                <c:pt idx="127">
                  <c:v>98</c:v>
                </c:pt>
                <c:pt idx="128">
                  <c:v>92</c:v>
                </c:pt>
                <c:pt idx="129">
                  <c:v>92</c:v>
                </c:pt>
                <c:pt idx="130">
                  <c:v>102</c:v>
                </c:pt>
                <c:pt idx="131">
                  <c:v>95</c:v>
                </c:pt>
                <c:pt idx="132">
                  <c:v>92</c:v>
                </c:pt>
                <c:pt idx="133">
                  <c:v>97</c:v>
                </c:pt>
                <c:pt idx="134">
                  <c:v>101</c:v>
                </c:pt>
                <c:pt idx="135">
                  <c:v>96</c:v>
                </c:pt>
                <c:pt idx="136">
                  <c:v>103</c:v>
                </c:pt>
                <c:pt idx="137">
                  <c:v>101</c:v>
                </c:pt>
                <c:pt idx="138">
                  <c:v>104</c:v>
                </c:pt>
                <c:pt idx="139">
                  <c:v>105</c:v>
                </c:pt>
                <c:pt idx="140">
                  <c:v>109</c:v>
                </c:pt>
                <c:pt idx="141">
                  <c:v>113</c:v>
                </c:pt>
                <c:pt idx="142">
                  <c:v>127</c:v>
                </c:pt>
                <c:pt idx="143">
                  <c:v>131</c:v>
                </c:pt>
                <c:pt idx="144">
                  <c:v>133</c:v>
                </c:pt>
                <c:pt idx="145">
                  <c:v>134</c:v>
                </c:pt>
                <c:pt idx="146">
                  <c:v>135</c:v>
                </c:pt>
                <c:pt idx="147">
                  <c:v>130</c:v>
                </c:pt>
                <c:pt idx="148">
                  <c:v>129</c:v>
                </c:pt>
                <c:pt idx="149">
                  <c:v>124</c:v>
                </c:pt>
                <c:pt idx="150">
                  <c:v>122</c:v>
                </c:pt>
                <c:pt idx="151">
                  <c:v>113</c:v>
                </c:pt>
                <c:pt idx="152">
                  <c:v>119</c:v>
                </c:pt>
                <c:pt idx="153">
                  <c:v>122</c:v>
                </c:pt>
                <c:pt idx="154">
                  <c:v>123</c:v>
                </c:pt>
                <c:pt idx="155">
                  <c:v>130</c:v>
                </c:pt>
                <c:pt idx="156">
                  <c:v>133</c:v>
                </c:pt>
                <c:pt idx="157">
                  <c:v>152</c:v>
                </c:pt>
                <c:pt idx="158">
                  <c:v>143</c:v>
                </c:pt>
                <c:pt idx="159">
                  <c:v>145</c:v>
                </c:pt>
                <c:pt idx="160">
                  <c:v>149</c:v>
                </c:pt>
                <c:pt idx="161">
                  <c:v>139</c:v>
                </c:pt>
                <c:pt idx="162">
                  <c:v>140</c:v>
                </c:pt>
                <c:pt idx="163">
                  <c:v>139</c:v>
                </c:pt>
                <c:pt idx="164">
                  <c:v>140</c:v>
                </c:pt>
                <c:pt idx="165">
                  <c:v>144</c:v>
                </c:pt>
                <c:pt idx="166">
                  <c:v>140</c:v>
                </c:pt>
                <c:pt idx="167">
                  <c:v>143</c:v>
                </c:pt>
                <c:pt idx="168">
                  <c:v>134</c:v>
                </c:pt>
                <c:pt idx="169">
                  <c:v>136</c:v>
                </c:pt>
                <c:pt idx="170">
                  <c:v>143</c:v>
                </c:pt>
                <c:pt idx="171">
                  <c:v>140</c:v>
                </c:pt>
                <c:pt idx="172">
                  <c:v>145</c:v>
                </c:pt>
                <c:pt idx="173">
                  <c:v>152</c:v>
                </c:pt>
                <c:pt idx="174">
                  <c:v>148</c:v>
                </c:pt>
                <c:pt idx="175">
                  <c:v>141</c:v>
                </c:pt>
                <c:pt idx="176">
                  <c:v>132</c:v>
                </c:pt>
                <c:pt idx="177">
                  <c:v>136</c:v>
                </c:pt>
                <c:pt idx="178">
                  <c:v>135</c:v>
                </c:pt>
                <c:pt idx="179">
                  <c:v>128</c:v>
                </c:pt>
                <c:pt idx="180">
                  <c:v>122</c:v>
                </c:pt>
                <c:pt idx="181">
                  <c:v>114</c:v>
                </c:pt>
                <c:pt idx="182">
                  <c:v>122</c:v>
                </c:pt>
                <c:pt idx="183">
                  <c:v>119</c:v>
                </c:pt>
                <c:pt idx="184">
                  <c:v>119</c:v>
                </c:pt>
                <c:pt idx="185">
                  <c:v>122</c:v>
                </c:pt>
                <c:pt idx="186">
                  <c:v>125</c:v>
                </c:pt>
                <c:pt idx="187">
                  <c:v>124</c:v>
                </c:pt>
                <c:pt idx="188">
                  <c:v>125</c:v>
                </c:pt>
                <c:pt idx="189">
                  <c:v>124</c:v>
                </c:pt>
                <c:pt idx="190">
                  <c:v>124</c:v>
                </c:pt>
                <c:pt idx="191">
                  <c:v>126</c:v>
                </c:pt>
                <c:pt idx="192">
                  <c:v>119</c:v>
                </c:pt>
                <c:pt idx="193">
                  <c:v>114</c:v>
                </c:pt>
                <c:pt idx="194">
                  <c:v>115</c:v>
                </c:pt>
                <c:pt idx="195">
                  <c:v>111</c:v>
                </c:pt>
                <c:pt idx="196">
                  <c:v>109</c:v>
                </c:pt>
                <c:pt idx="197">
                  <c:v>110</c:v>
                </c:pt>
                <c:pt idx="198">
                  <c:v>111</c:v>
                </c:pt>
                <c:pt idx="199">
                  <c:v>119</c:v>
                </c:pt>
                <c:pt idx="200">
                  <c:v>122</c:v>
                </c:pt>
                <c:pt idx="201">
                  <c:v>127</c:v>
                </c:pt>
                <c:pt idx="202">
                  <c:v>130</c:v>
                </c:pt>
                <c:pt idx="203">
                  <c:v>128</c:v>
                </c:pt>
                <c:pt idx="204">
                  <c:v>134</c:v>
                </c:pt>
                <c:pt idx="205">
                  <c:v>131</c:v>
                </c:pt>
                <c:pt idx="206">
                  <c:v>129</c:v>
                </c:pt>
                <c:pt idx="207">
                  <c:v>129</c:v>
                </c:pt>
                <c:pt idx="208">
                  <c:v>130</c:v>
                </c:pt>
                <c:pt idx="209">
                  <c:v>122</c:v>
                </c:pt>
                <c:pt idx="210">
                  <c:v>134</c:v>
                </c:pt>
                <c:pt idx="211">
                  <c:v>139</c:v>
                </c:pt>
                <c:pt idx="212">
                  <c:v>139</c:v>
                </c:pt>
                <c:pt idx="213">
                  <c:v>135</c:v>
                </c:pt>
                <c:pt idx="214">
                  <c:v>138</c:v>
                </c:pt>
                <c:pt idx="215">
                  <c:v>142</c:v>
                </c:pt>
                <c:pt idx="216">
                  <c:v>146</c:v>
                </c:pt>
                <c:pt idx="217">
                  <c:v>142</c:v>
                </c:pt>
                <c:pt idx="218">
                  <c:v>145</c:v>
                </c:pt>
                <c:pt idx="219">
                  <c:v>148</c:v>
                </c:pt>
                <c:pt idx="220">
                  <c:v>156</c:v>
                </c:pt>
                <c:pt idx="221">
                  <c:v>163</c:v>
                </c:pt>
                <c:pt idx="222">
                  <c:v>167</c:v>
                </c:pt>
                <c:pt idx="223">
                  <c:v>177</c:v>
                </c:pt>
                <c:pt idx="224">
                  <c:v>173</c:v>
                </c:pt>
                <c:pt idx="225">
                  <c:v>189</c:v>
                </c:pt>
                <c:pt idx="226">
                  <c:v>174</c:v>
                </c:pt>
                <c:pt idx="227">
                  <c:v>162</c:v>
                </c:pt>
                <c:pt idx="228">
                  <c:v>167</c:v>
                </c:pt>
                <c:pt idx="229">
                  <c:v>159</c:v>
                </c:pt>
                <c:pt idx="230">
                  <c:v>169</c:v>
                </c:pt>
                <c:pt idx="231">
                  <c:v>168</c:v>
                </c:pt>
                <c:pt idx="232">
                  <c:v>163</c:v>
                </c:pt>
                <c:pt idx="233">
                  <c:v>153</c:v>
                </c:pt>
                <c:pt idx="234">
                  <c:v>150</c:v>
                </c:pt>
                <c:pt idx="235">
                  <c:v>144</c:v>
                </c:pt>
                <c:pt idx="236">
                  <c:v>155</c:v>
                </c:pt>
                <c:pt idx="237">
                  <c:v>153</c:v>
                </c:pt>
                <c:pt idx="238">
                  <c:v>140</c:v>
                </c:pt>
                <c:pt idx="239">
                  <c:v>135</c:v>
                </c:pt>
                <c:pt idx="240">
                  <c:v>137</c:v>
                </c:pt>
                <c:pt idx="241">
                  <c:v>148</c:v>
                </c:pt>
                <c:pt idx="242">
                  <c:v>153</c:v>
                </c:pt>
                <c:pt idx="243">
                  <c:v>154</c:v>
                </c:pt>
                <c:pt idx="244">
                  <c:v>143</c:v>
                </c:pt>
                <c:pt idx="245">
                  <c:v>137</c:v>
                </c:pt>
                <c:pt idx="246">
                  <c:v>134</c:v>
                </c:pt>
                <c:pt idx="247">
                  <c:v>136</c:v>
                </c:pt>
                <c:pt idx="248">
                  <c:v>142</c:v>
                </c:pt>
                <c:pt idx="249">
                  <c:v>147</c:v>
                </c:pt>
                <c:pt idx="250">
                  <c:v>160</c:v>
                </c:pt>
                <c:pt idx="251">
                  <c:v>158</c:v>
                </c:pt>
                <c:pt idx="252">
                  <c:v>163</c:v>
                </c:pt>
                <c:pt idx="253">
                  <c:v>161</c:v>
                </c:pt>
                <c:pt idx="254">
                  <c:v>157</c:v>
                </c:pt>
                <c:pt idx="255">
                  <c:v>164</c:v>
                </c:pt>
                <c:pt idx="256">
                  <c:v>156</c:v>
                </c:pt>
                <c:pt idx="257">
                  <c:v>160</c:v>
                </c:pt>
                <c:pt idx="258">
                  <c:v>162</c:v>
                </c:pt>
                <c:pt idx="259">
                  <c:v>166</c:v>
                </c:pt>
                <c:pt idx="260">
                  <c:v>163</c:v>
                </c:pt>
                <c:pt idx="261">
                  <c:v>172</c:v>
                </c:pt>
                <c:pt idx="262">
                  <c:v>170</c:v>
                </c:pt>
                <c:pt idx="263">
                  <c:v>189</c:v>
                </c:pt>
                <c:pt idx="264">
                  <c:v>191</c:v>
                </c:pt>
                <c:pt idx="265">
                  <c:v>170</c:v>
                </c:pt>
                <c:pt idx="266">
                  <c:v>176</c:v>
                </c:pt>
                <c:pt idx="267">
                  <c:v>174</c:v>
                </c:pt>
                <c:pt idx="268">
                  <c:v>169</c:v>
                </c:pt>
                <c:pt idx="269">
                  <c:v>165</c:v>
                </c:pt>
                <c:pt idx="270">
                  <c:v>171</c:v>
                </c:pt>
                <c:pt idx="271">
                  <c:v>175</c:v>
                </c:pt>
                <c:pt idx="272">
                  <c:v>169</c:v>
                </c:pt>
                <c:pt idx="273">
                  <c:v>176</c:v>
                </c:pt>
                <c:pt idx="274">
                  <c:v>175</c:v>
                </c:pt>
                <c:pt idx="275">
                  <c:v>165</c:v>
                </c:pt>
                <c:pt idx="276">
                  <c:v>178</c:v>
                </c:pt>
                <c:pt idx="277">
                  <c:v>178</c:v>
                </c:pt>
                <c:pt idx="278">
                  <c:v>178</c:v>
                </c:pt>
                <c:pt idx="279">
                  <c:v>179</c:v>
                </c:pt>
                <c:pt idx="280">
                  <c:v>176</c:v>
                </c:pt>
                <c:pt idx="281">
                  <c:v>180</c:v>
                </c:pt>
                <c:pt idx="282">
                  <c:v>177</c:v>
                </c:pt>
                <c:pt idx="283">
                  <c:v>174</c:v>
                </c:pt>
                <c:pt idx="284">
                  <c:v>184</c:v>
                </c:pt>
                <c:pt idx="285">
                  <c:v>179</c:v>
                </c:pt>
                <c:pt idx="286">
                  <c:v>170</c:v>
                </c:pt>
                <c:pt idx="287">
                  <c:v>172</c:v>
                </c:pt>
                <c:pt idx="288">
                  <c:v>172</c:v>
                </c:pt>
                <c:pt idx="289">
                  <c:v>184</c:v>
                </c:pt>
                <c:pt idx="290">
                  <c:v>194</c:v>
                </c:pt>
                <c:pt idx="291">
                  <c:v>190</c:v>
                </c:pt>
                <c:pt idx="292">
                  <c:v>181</c:v>
                </c:pt>
                <c:pt idx="293">
                  <c:v>176</c:v>
                </c:pt>
                <c:pt idx="294">
                  <c:v>180</c:v>
                </c:pt>
                <c:pt idx="295">
                  <c:v>189</c:v>
                </c:pt>
                <c:pt idx="296">
                  <c:v>199</c:v>
                </c:pt>
                <c:pt idx="297">
                  <c:v>181</c:v>
                </c:pt>
                <c:pt idx="298">
                  <c:v>191</c:v>
                </c:pt>
                <c:pt idx="299">
                  <c:v>188</c:v>
                </c:pt>
                <c:pt idx="300">
                  <c:v>198</c:v>
                </c:pt>
                <c:pt idx="301">
                  <c:v>211</c:v>
                </c:pt>
                <c:pt idx="302">
                  <c:v>194</c:v>
                </c:pt>
                <c:pt idx="303">
                  <c:v>205</c:v>
                </c:pt>
                <c:pt idx="304">
                  <c:v>203</c:v>
                </c:pt>
                <c:pt idx="305">
                  <c:v>186</c:v>
                </c:pt>
                <c:pt idx="306">
                  <c:v>188</c:v>
                </c:pt>
                <c:pt idx="307">
                  <c:v>192</c:v>
                </c:pt>
                <c:pt idx="308">
                  <c:v>185</c:v>
                </c:pt>
                <c:pt idx="309">
                  <c:v>191</c:v>
                </c:pt>
                <c:pt idx="310">
                  <c:v>194</c:v>
                </c:pt>
                <c:pt idx="311">
                  <c:v>183</c:v>
                </c:pt>
                <c:pt idx="312">
                  <c:v>181</c:v>
                </c:pt>
                <c:pt idx="313">
                  <c:v>182</c:v>
                </c:pt>
                <c:pt idx="314">
                  <c:v>185</c:v>
                </c:pt>
                <c:pt idx="315">
                  <c:v>175</c:v>
                </c:pt>
                <c:pt idx="316">
                  <c:v>174</c:v>
                </c:pt>
                <c:pt idx="317">
                  <c:v>188</c:v>
                </c:pt>
                <c:pt idx="318">
                  <c:v>182</c:v>
                </c:pt>
                <c:pt idx="319">
                  <c:v>184</c:v>
                </c:pt>
                <c:pt idx="320">
                  <c:v>184</c:v>
                </c:pt>
                <c:pt idx="321">
                  <c:v>177</c:v>
                </c:pt>
                <c:pt idx="322">
                  <c:v>163</c:v>
                </c:pt>
                <c:pt idx="323">
                  <c:v>164</c:v>
                </c:pt>
                <c:pt idx="324">
                  <c:v>168</c:v>
                </c:pt>
                <c:pt idx="325">
                  <c:v>168</c:v>
                </c:pt>
                <c:pt idx="326">
                  <c:v>168</c:v>
                </c:pt>
                <c:pt idx="327">
                  <c:v>167</c:v>
                </c:pt>
                <c:pt idx="328">
                  <c:v>157</c:v>
                </c:pt>
                <c:pt idx="329">
                  <c:v>152</c:v>
                </c:pt>
                <c:pt idx="330">
                  <c:v>155</c:v>
                </c:pt>
                <c:pt idx="331">
                  <c:v>154</c:v>
                </c:pt>
                <c:pt idx="332">
                  <c:v>157</c:v>
                </c:pt>
                <c:pt idx="333">
                  <c:v>158</c:v>
                </c:pt>
                <c:pt idx="334">
                  <c:v>147</c:v>
                </c:pt>
                <c:pt idx="335">
                  <c:v>146</c:v>
                </c:pt>
                <c:pt idx="336">
                  <c:v>145</c:v>
                </c:pt>
                <c:pt idx="337">
                  <c:v>148</c:v>
                </c:pt>
                <c:pt idx="338">
                  <c:v>153</c:v>
                </c:pt>
                <c:pt idx="339">
                  <c:v>155</c:v>
                </c:pt>
                <c:pt idx="340">
                  <c:v>153</c:v>
                </c:pt>
                <c:pt idx="341">
                  <c:v>140</c:v>
                </c:pt>
                <c:pt idx="342">
                  <c:v>141</c:v>
                </c:pt>
                <c:pt idx="343">
                  <c:v>147</c:v>
                </c:pt>
                <c:pt idx="344">
                  <c:v>144</c:v>
                </c:pt>
                <c:pt idx="345">
                  <c:v>146</c:v>
                </c:pt>
                <c:pt idx="346">
                  <c:v>151</c:v>
                </c:pt>
                <c:pt idx="347">
                  <c:v>148</c:v>
                </c:pt>
                <c:pt idx="348">
                  <c:v>140</c:v>
                </c:pt>
                <c:pt idx="349">
                  <c:v>150</c:v>
                </c:pt>
                <c:pt idx="350">
                  <c:v>144</c:v>
                </c:pt>
                <c:pt idx="351">
                  <c:v>143</c:v>
                </c:pt>
                <c:pt idx="352">
                  <c:v>144</c:v>
                </c:pt>
                <c:pt idx="353">
                  <c:v>145</c:v>
                </c:pt>
                <c:pt idx="354">
                  <c:v>154</c:v>
                </c:pt>
                <c:pt idx="355">
                  <c:v>160</c:v>
                </c:pt>
                <c:pt idx="356">
                  <c:v>150</c:v>
                </c:pt>
                <c:pt idx="357">
                  <c:v>148</c:v>
                </c:pt>
                <c:pt idx="358">
                  <c:v>159</c:v>
                </c:pt>
                <c:pt idx="359">
                  <c:v>160</c:v>
                </c:pt>
                <c:pt idx="360">
                  <c:v>146</c:v>
                </c:pt>
                <c:pt idx="361">
                  <c:v>146</c:v>
                </c:pt>
                <c:pt idx="362">
                  <c:v>136</c:v>
                </c:pt>
                <c:pt idx="363">
                  <c:v>135</c:v>
                </c:pt>
                <c:pt idx="364">
                  <c:v>133</c:v>
                </c:pt>
                <c:pt idx="365">
                  <c:v>133</c:v>
                </c:pt>
                <c:pt idx="366">
                  <c:v>137</c:v>
                </c:pt>
                <c:pt idx="367">
                  <c:v>132</c:v>
                </c:pt>
                <c:pt idx="368">
                  <c:v>138</c:v>
                </c:pt>
                <c:pt idx="369">
                  <c:v>137</c:v>
                </c:pt>
                <c:pt idx="370">
                  <c:v>147</c:v>
                </c:pt>
                <c:pt idx="371">
                  <c:v>150</c:v>
                </c:pt>
                <c:pt idx="372">
                  <c:v>166</c:v>
                </c:pt>
                <c:pt idx="373">
                  <c:v>174</c:v>
                </c:pt>
                <c:pt idx="374">
                  <c:v>173</c:v>
                </c:pt>
                <c:pt idx="375">
                  <c:v>174</c:v>
                </c:pt>
                <c:pt idx="376">
                  <c:v>174</c:v>
                </c:pt>
                <c:pt idx="377">
                  <c:v>179</c:v>
                </c:pt>
                <c:pt idx="378">
                  <c:v>181</c:v>
                </c:pt>
                <c:pt idx="379">
                  <c:v>183</c:v>
                </c:pt>
                <c:pt idx="380">
                  <c:v>177</c:v>
                </c:pt>
                <c:pt idx="381">
                  <c:v>180</c:v>
                </c:pt>
                <c:pt idx="382">
                  <c:v>169</c:v>
                </c:pt>
                <c:pt idx="383">
                  <c:v>180</c:v>
                </c:pt>
                <c:pt idx="384">
                  <c:v>180</c:v>
                </c:pt>
                <c:pt idx="385">
                  <c:v>172</c:v>
                </c:pt>
                <c:pt idx="386">
                  <c:v>161</c:v>
                </c:pt>
                <c:pt idx="387">
                  <c:v>161</c:v>
                </c:pt>
                <c:pt idx="388">
                  <c:v>163</c:v>
                </c:pt>
                <c:pt idx="389">
                  <c:v>161</c:v>
                </c:pt>
                <c:pt idx="390">
                  <c:v>157</c:v>
                </c:pt>
                <c:pt idx="391">
                  <c:v>170</c:v>
                </c:pt>
                <c:pt idx="392">
                  <c:v>160</c:v>
                </c:pt>
                <c:pt idx="393">
                  <c:v>171</c:v>
                </c:pt>
                <c:pt idx="394">
                  <c:v>167</c:v>
                </c:pt>
                <c:pt idx="395">
                  <c:v>165</c:v>
                </c:pt>
                <c:pt idx="396">
                  <c:v>169</c:v>
                </c:pt>
                <c:pt idx="397">
                  <c:v>171</c:v>
                </c:pt>
                <c:pt idx="398">
                  <c:v>168</c:v>
                </c:pt>
                <c:pt idx="399">
                  <c:v>167</c:v>
                </c:pt>
                <c:pt idx="400">
                  <c:v>164</c:v>
                </c:pt>
                <c:pt idx="401">
                  <c:v>173</c:v>
                </c:pt>
                <c:pt idx="402">
                  <c:v>179</c:v>
                </c:pt>
                <c:pt idx="403">
                  <c:v>174</c:v>
                </c:pt>
                <c:pt idx="404">
                  <c:v>177</c:v>
                </c:pt>
                <c:pt idx="405">
                  <c:v>176</c:v>
                </c:pt>
                <c:pt idx="406">
                  <c:v>183</c:v>
                </c:pt>
                <c:pt idx="407">
                  <c:v>190</c:v>
                </c:pt>
                <c:pt idx="408">
                  <c:v>192</c:v>
                </c:pt>
                <c:pt idx="409">
                  <c:v>192</c:v>
                </c:pt>
                <c:pt idx="410">
                  <c:v>194</c:v>
                </c:pt>
                <c:pt idx="411">
                  <c:v>192</c:v>
                </c:pt>
                <c:pt idx="412">
                  <c:v>189</c:v>
                </c:pt>
                <c:pt idx="413">
                  <c:v>196</c:v>
                </c:pt>
                <c:pt idx="414">
                  <c:v>200</c:v>
                </c:pt>
                <c:pt idx="415">
                  <c:v>204</c:v>
                </c:pt>
                <c:pt idx="416">
                  <c:v>202</c:v>
                </c:pt>
                <c:pt idx="417">
                  <c:v>196</c:v>
                </c:pt>
                <c:pt idx="418">
                  <c:v>205</c:v>
                </c:pt>
                <c:pt idx="419">
                  <c:v>210</c:v>
                </c:pt>
                <c:pt idx="420">
                  <c:v>221</c:v>
                </c:pt>
                <c:pt idx="421">
                  <c:v>225</c:v>
                </c:pt>
                <c:pt idx="422">
                  <c:v>213</c:v>
                </c:pt>
                <c:pt idx="423">
                  <c:v>227</c:v>
                </c:pt>
                <c:pt idx="424">
                  <c:v>230</c:v>
                </c:pt>
                <c:pt idx="425">
                  <c:v>237</c:v>
                </c:pt>
                <c:pt idx="426">
                  <c:v>236</c:v>
                </c:pt>
                <c:pt idx="427">
                  <c:v>279</c:v>
                </c:pt>
                <c:pt idx="428">
                  <c:v>317</c:v>
                </c:pt>
                <c:pt idx="429">
                  <c:v>367</c:v>
                </c:pt>
                <c:pt idx="430">
                  <c:v>355</c:v>
                </c:pt>
                <c:pt idx="431">
                  <c:v>275</c:v>
                </c:pt>
                <c:pt idx="432">
                  <c:v>280</c:v>
                </c:pt>
                <c:pt idx="433">
                  <c:v>300</c:v>
                </c:pt>
                <c:pt idx="434">
                  <c:v>301</c:v>
                </c:pt>
                <c:pt idx="435">
                  <c:v>293</c:v>
                </c:pt>
                <c:pt idx="436">
                  <c:v>302</c:v>
                </c:pt>
                <c:pt idx="437">
                  <c:v>334</c:v>
                </c:pt>
                <c:pt idx="438">
                  <c:v>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DE-4EF2-A021-E43EE53BC049}"/>
            </c:ext>
          </c:extLst>
        </c:ser>
        <c:ser>
          <c:idx val="5"/>
          <c:order val="5"/>
          <c:tx>
            <c:strRef>
              <c:f>'График 1.2.5'!$H$4</c:f>
              <c:strCache>
                <c:ptCount val="1"/>
                <c:pt idx="0">
                  <c:v>EMBI+ Украина спрэд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'График 1.2.5'!$B$5:$B$443</c:f>
              <c:strCache>
                <c:ptCount val="439"/>
                <c:pt idx="0">
                  <c:v>02.01.2007</c:v>
                </c:pt>
                <c:pt idx="1">
                  <c:v>03.01.2007</c:v>
                </c:pt>
                <c:pt idx="2">
                  <c:v>04.01.2007</c:v>
                </c:pt>
                <c:pt idx="3">
                  <c:v>05.01.2007</c:v>
                </c:pt>
                <c:pt idx="4">
                  <c:v>08.01.2007</c:v>
                </c:pt>
                <c:pt idx="5">
                  <c:v>09.01.2007</c:v>
                </c:pt>
                <c:pt idx="6">
                  <c:v>10.01.2007</c:v>
                </c:pt>
                <c:pt idx="7">
                  <c:v>11.01.2007</c:v>
                </c:pt>
                <c:pt idx="8">
                  <c:v>12.01.2007</c:v>
                </c:pt>
                <c:pt idx="9">
                  <c:v>16.01.2007</c:v>
                </c:pt>
                <c:pt idx="10">
                  <c:v>17.01.2007</c:v>
                </c:pt>
                <c:pt idx="11">
                  <c:v>18.01.2007</c:v>
                </c:pt>
                <c:pt idx="12">
                  <c:v>19.01.2007</c:v>
                </c:pt>
                <c:pt idx="13">
                  <c:v>22.01.2007</c:v>
                </c:pt>
                <c:pt idx="14">
                  <c:v>23.01.2007</c:v>
                </c:pt>
                <c:pt idx="15">
                  <c:v>24.01.2007</c:v>
                </c:pt>
                <c:pt idx="16">
                  <c:v>25.01.2007</c:v>
                </c:pt>
                <c:pt idx="17">
                  <c:v>26.01.2007</c:v>
                </c:pt>
                <c:pt idx="18">
                  <c:v>29.01.2007</c:v>
                </c:pt>
                <c:pt idx="19">
                  <c:v>30.01.2007</c:v>
                </c:pt>
                <c:pt idx="20">
                  <c:v>31.01.2007</c:v>
                </c:pt>
                <c:pt idx="21">
                  <c:v>01.02.2007</c:v>
                </c:pt>
                <c:pt idx="22">
                  <c:v>02.02.2007</c:v>
                </c:pt>
                <c:pt idx="23">
                  <c:v>05.02.2007</c:v>
                </c:pt>
                <c:pt idx="24">
                  <c:v>06.02.2007</c:v>
                </c:pt>
                <c:pt idx="25">
                  <c:v>07.02.2007</c:v>
                </c:pt>
                <c:pt idx="26">
                  <c:v>08.02.2007</c:v>
                </c:pt>
                <c:pt idx="27">
                  <c:v>09.02.2007</c:v>
                </c:pt>
                <c:pt idx="28">
                  <c:v>12.02.2007</c:v>
                </c:pt>
                <c:pt idx="29">
                  <c:v>13.02.2007</c:v>
                </c:pt>
                <c:pt idx="30">
                  <c:v>14.02.2007</c:v>
                </c:pt>
                <c:pt idx="31">
                  <c:v>15.02.2007</c:v>
                </c:pt>
                <c:pt idx="32">
                  <c:v>16.02.2007</c:v>
                </c:pt>
                <c:pt idx="33">
                  <c:v>20.02.2007</c:v>
                </c:pt>
                <c:pt idx="34">
                  <c:v>21.02.2007</c:v>
                </c:pt>
                <c:pt idx="35">
                  <c:v>22.02.2007</c:v>
                </c:pt>
                <c:pt idx="36">
                  <c:v>23.02.2007</c:v>
                </c:pt>
                <c:pt idx="37">
                  <c:v>26.02.2007</c:v>
                </c:pt>
                <c:pt idx="38">
                  <c:v>27.02.2007</c:v>
                </c:pt>
                <c:pt idx="39">
                  <c:v>28.02.2007</c:v>
                </c:pt>
                <c:pt idx="40">
                  <c:v>01.03.2007</c:v>
                </c:pt>
                <c:pt idx="41">
                  <c:v>02.03.2007</c:v>
                </c:pt>
                <c:pt idx="42">
                  <c:v>05.03.2007</c:v>
                </c:pt>
                <c:pt idx="43">
                  <c:v>06.03.2007</c:v>
                </c:pt>
                <c:pt idx="44">
                  <c:v>07.03.2007</c:v>
                </c:pt>
                <c:pt idx="45">
                  <c:v>08.03.2007</c:v>
                </c:pt>
                <c:pt idx="46">
                  <c:v>09.03.2007</c:v>
                </c:pt>
                <c:pt idx="47">
                  <c:v>12.03.2007</c:v>
                </c:pt>
                <c:pt idx="48">
                  <c:v>13.03.2007</c:v>
                </c:pt>
                <c:pt idx="49">
                  <c:v>14.03.2007</c:v>
                </c:pt>
                <c:pt idx="50">
                  <c:v>15.03.2007</c:v>
                </c:pt>
                <c:pt idx="51">
                  <c:v>16.03.2007</c:v>
                </c:pt>
                <c:pt idx="52">
                  <c:v>19.03.2007</c:v>
                </c:pt>
                <c:pt idx="53">
                  <c:v>20.03.2007</c:v>
                </c:pt>
                <c:pt idx="54">
                  <c:v>21.03.2007</c:v>
                </c:pt>
                <c:pt idx="55">
                  <c:v>22.03.2007</c:v>
                </c:pt>
                <c:pt idx="56">
                  <c:v>23.03.2007</c:v>
                </c:pt>
                <c:pt idx="57">
                  <c:v>26.03.2007</c:v>
                </c:pt>
                <c:pt idx="58">
                  <c:v>27.03.2007</c:v>
                </c:pt>
                <c:pt idx="59">
                  <c:v>28.03.2007</c:v>
                </c:pt>
                <c:pt idx="60">
                  <c:v>29.03.2007</c:v>
                </c:pt>
                <c:pt idx="61">
                  <c:v>30.03.2007</c:v>
                </c:pt>
                <c:pt idx="62">
                  <c:v>02.04.2007</c:v>
                </c:pt>
                <c:pt idx="63">
                  <c:v>03.04.2007</c:v>
                </c:pt>
                <c:pt idx="64">
                  <c:v>04.04.2007</c:v>
                </c:pt>
                <c:pt idx="65">
                  <c:v>05.04.2007</c:v>
                </c:pt>
                <c:pt idx="66">
                  <c:v>09.04.2007</c:v>
                </c:pt>
                <c:pt idx="67">
                  <c:v>10.04.2007</c:v>
                </c:pt>
                <c:pt idx="68">
                  <c:v>11.04.2007</c:v>
                </c:pt>
                <c:pt idx="69">
                  <c:v>12.04.2007</c:v>
                </c:pt>
                <c:pt idx="70">
                  <c:v>13.04.2007</c:v>
                </c:pt>
                <c:pt idx="71">
                  <c:v>16.04.2007</c:v>
                </c:pt>
                <c:pt idx="72">
                  <c:v>17.04.2007</c:v>
                </c:pt>
                <c:pt idx="73">
                  <c:v>18.04.2007</c:v>
                </c:pt>
                <c:pt idx="74">
                  <c:v>19.04.2007</c:v>
                </c:pt>
                <c:pt idx="75">
                  <c:v>20.04.2007</c:v>
                </c:pt>
                <c:pt idx="76">
                  <c:v>23.04.2007</c:v>
                </c:pt>
                <c:pt idx="77">
                  <c:v>24.04.2007</c:v>
                </c:pt>
                <c:pt idx="78">
                  <c:v>25.04.2007</c:v>
                </c:pt>
                <c:pt idx="79">
                  <c:v>26.04.2007</c:v>
                </c:pt>
                <c:pt idx="80">
                  <c:v>27.04.2007</c:v>
                </c:pt>
                <c:pt idx="81">
                  <c:v>30.04.2007</c:v>
                </c:pt>
                <c:pt idx="82">
                  <c:v>01.05.2007</c:v>
                </c:pt>
                <c:pt idx="83">
                  <c:v>02.05.2007</c:v>
                </c:pt>
                <c:pt idx="84">
                  <c:v>03.05.2007</c:v>
                </c:pt>
                <c:pt idx="85">
                  <c:v>04.05.2007</c:v>
                </c:pt>
                <c:pt idx="86">
                  <c:v>07.05.2007</c:v>
                </c:pt>
                <c:pt idx="87">
                  <c:v>08.05.2007</c:v>
                </c:pt>
                <c:pt idx="88">
                  <c:v>09.05.2007</c:v>
                </c:pt>
                <c:pt idx="89">
                  <c:v>10.05.2007</c:v>
                </c:pt>
                <c:pt idx="90">
                  <c:v>11.05.2007</c:v>
                </c:pt>
                <c:pt idx="91">
                  <c:v>14.05.2007</c:v>
                </c:pt>
                <c:pt idx="92">
                  <c:v>15.05.2007</c:v>
                </c:pt>
                <c:pt idx="93">
                  <c:v>16.05.2007</c:v>
                </c:pt>
                <c:pt idx="94">
                  <c:v>17.05.2007</c:v>
                </c:pt>
                <c:pt idx="95">
                  <c:v>18.05.2007</c:v>
                </c:pt>
                <c:pt idx="96">
                  <c:v>21.05.2007</c:v>
                </c:pt>
                <c:pt idx="97">
                  <c:v>22.05.2007</c:v>
                </c:pt>
                <c:pt idx="98">
                  <c:v>23.05.2007</c:v>
                </c:pt>
                <c:pt idx="99">
                  <c:v>24.05.2007</c:v>
                </c:pt>
                <c:pt idx="100">
                  <c:v>25.05.2007</c:v>
                </c:pt>
                <c:pt idx="101">
                  <c:v>29.05.2007</c:v>
                </c:pt>
                <c:pt idx="102">
                  <c:v>30.05.2007</c:v>
                </c:pt>
                <c:pt idx="103">
                  <c:v>31.05.2007</c:v>
                </c:pt>
                <c:pt idx="104">
                  <c:v>01.06.2007</c:v>
                </c:pt>
                <c:pt idx="105">
                  <c:v>04.06.2007</c:v>
                </c:pt>
                <c:pt idx="106">
                  <c:v>05.06.2007</c:v>
                </c:pt>
                <c:pt idx="107">
                  <c:v>06.06.2007</c:v>
                </c:pt>
                <c:pt idx="108">
                  <c:v>07.06.2007</c:v>
                </c:pt>
                <c:pt idx="109">
                  <c:v>08.06.2007</c:v>
                </c:pt>
                <c:pt idx="110">
                  <c:v>11.06.2007</c:v>
                </c:pt>
                <c:pt idx="111">
                  <c:v>12.06.2007</c:v>
                </c:pt>
                <c:pt idx="112">
                  <c:v>13.06.2007</c:v>
                </c:pt>
                <c:pt idx="113">
                  <c:v>14.06.2007</c:v>
                </c:pt>
                <c:pt idx="114">
                  <c:v>15.06.2007</c:v>
                </c:pt>
                <c:pt idx="115">
                  <c:v>18.06.2007</c:v>
                </c:pt>
                <c:pt idx="116">
                  <c:v>19.06.2007</c:v>
                </c:pt>
                <c:pt idx="117">
                  <c:v>20.06.2007</c:v>
                </c:pt>
                <c:pt idx="118">
                  <c:v>21.06.2007</c:v>
                </c:pt>
                <c:pt idx="119">
                  <c:v>22.06.2007</c:v>
                </c:pt>
                <c:pt idx="120">
                  <c:v>25.06.2007</c:v>
                </c:pt>
                <c:pt idx="121">
                  <c:v>26.06.2007</c:v>
                </c:pt>
                <c:pt idx="122">
                  <c:v>27.06.2007</c:v>
                </c:pt>
                <c:pt idx="123">
                  <c:v>28.06.2007</c:v>
                </c:pt>
                <c:pt idx="124">
                  <c:v>29.06.2007</c:v>
                </c:pt>
                <c:pt idx="125">
                  <c:v>02.07.2007</c:v>
                </c:pt>
                <c:pt idx="126">
                  <c:v>03.07.2007</c:v>
                </c:pt>
                <c:pt idx="127">
                  <c:v>05.07.2007</c:v>
                </c:pt>
                <c:pt idx="128">
                  <c:v>06.07.2007</c:v>
                </c:pt>
                <c:pt idx="129">
                  <c:v>09.07.2007</c:v>
                </c:pt>
                <c:pt idx="130">
                  <c:v>10.07.2007</c:v>
                </c:pt>
                <c:pt idx="131">
                  <c:v>11.07.2007</c:v>
                </c:pt>
                <c:pt idx="132">
                  <c:v>12.07.2007</c:v>
                </c:pt>
                <c:pt idx="133">
                  <c:v>13.07.2007</c:v>
                </c:pt>
                <c:pt idx="134">
                  <c:v>16.07.2007</c:v>
                </c:pt>
                <c:pt idx="135">
                  <c:v>17.07.2007</c:v>
                </c:pt>
                <c:pt idx="136">
                  <c:v>18.07.2007</c:v>
                </c:pt>
                <c:pt idx="137">
                  <c:v>19.07.2007</c:v>
                </c:pt>
                <c:pt idx="138">
                  <c:v>20.07.2007</c:v>
                </c:pt>
                <c:pt idx="139">
                  <c:v>23.07.2007</c:v>
                </c:pt>
                <c:pt idx="140">
                  <c:v>24.07.2007</c:v>
                </c:pt>
                <c:pt idx="141">
                  <c:v>25.07.2007</c:v>
                </c:pt>
                <c:pt idx="142">
                  <c:v>26.07.2007</c:v>
                </c:pt>
                <c:pt idx="143">
                  <c:v>27.07.2007</c:v>
                </c:pt>
                <c:pt idx="144">
                  <c:v>30.07.2007</c:v>
                </c:pt>
                <c:pt idx="145">
                  <c:v>31.07.2007</c:v>
                </c:pt>
                <c:pt idx="146">
                  <c:v>01.08.2007</c:v>
                </c:pt>
                <c:pt idx="147">
                  <c:v>02.08.2007</c:v>
                </c:pt>
                <c:pt idx="148">
                  <c:v>03.08.2007</c:v>
                </c:pt>
                <c:pt idx="149">
                  <c:v>06.08.2007</c:v>
                </c:pt>
                <c:pt idx="150">
                  <c:v>07.08.2007</c:v>
                </c:pt>
                <c:pt idx="151">
                  <c:v>08.08.2007</c:v>
                </c:pt>
                <c:pt idx="152">
                  <c:v>09.08.2007</c:v>
                </c:pt>
                <c:pt idx="153">
                  <c:v>10.08.2007</c:v>
                </c:pt>
                <c:pt idx="154">
                  <c:v>13.08.2007</c:v>
                </c:pt>
                <c:pt idx="155">
                  <c:v>14.08.2007</c:v>
                </c:pt>
                <c:pt idx="156">
                  <c:v>15.08.2007</c:v>
                </c:pt>
                <c:pt idx="157">
                  <c:v>16.08.2007</c:v>
                </c:pt>
                <c:pt idx="158">
                  <c:v>17.08.2007</c:v>
                </c:pt>
                <c:pt idx="159">
                  <c:v>20.08.2007</c:v>
                </c:pt>
                <c:pt idx="160">
                  <c:v>21.08.2007</c:v>
                </c:pt>
                <c:pt idx="161">
                  <c:v>22.08.2007</c:v>
                </c:pt>
                <c:pt idx="162">
                  <c:v>23.08.2007</c:v>
                </c:pt>
                <c:pt idx="163">
                  <c:v>24.08.2007</c:v>
                </c:pt>
                <c:pt idx="164">
                  <c:v>27.08.2007</c:v>
                </c:pt>
                <c:pt idx="165">
                  <c:v>28.08.2007</c:v>
                </c:pt>
                <c:pt idx="166">
                  <c:v>29.08.2007</c:v>
                </c:pt>
                <c:pt idx="167">
                  <c:v>30.08.2007</c:v>
                </c:pt>
                <c:pt idx="168">
                  <c:v>31.08.2007</c:v>
                </c:pt>
                <c:pt idx="169">
                  <c:v>04.09.2007</c:v>
                </c:pt>
                <c:pt idx="170">
                  <c:v>05.09.2007</c:v>
                </c:pt>
                <c:pt idx="171">
                  <c:v>06.09.2007</c:v>
                </c:pt>
                <c:pt idx="172">
                  <c:v>07.09.2007</c:v>
                </c:pt>
                <c:pt idx="173">
                  <c:v>10.09.2007</c:v>
                </c:pt>
                <c:pt idx="174">
                  <c:v>11.09.2007</c:v>
                </c:pt>
                <c:pt idx="175">
                  <c:v>12.09.2007</c:v>
                </c:pt>
                <c:pt idx="176">
                  <c:v>13.09.2007</c:v>
                </c:pt>
                <c:pt idx="177">
                  <c:v>14.09.2007</c:v>
                </c:pt>
                <c:pt idx="178">
                  <c:v>17.09.2007</c:v>
                </c:pt>
                <c:pt idx="179">
                  <c:v>18.09.2007</c:v>
                </c:pt>
                <c:pt idx="180">
                  <c:v>19.09.2007</c:v>
                </c:pt>
                <c:pt idx="181">
                  <c:v>20.09.2007</c:v>
                </c:pt>
                <c:pt idx="182">
                  <c:v>21.09.2007</c:v>
                </c:pt>
                <c:pt idx="183">
                  <c:v>24.09.2007</c:v>
                </c:pt>
                <c:pt idx="184">
                  <c:v>25.09.2007</c:v>
                </c:pt>
                <c:pt idx="185">
                  <c:v>26.09.2007</c:v>
                </c:pt>
                <c:pt idx="186">
                  <c:v>27.09.2007</c:v>
                </c:pt>
                <c:pt idx="187">
                  <c:v>28.09.2007</c:v>
                </c:pt>
                <c:pt idx="188">
                  <c:v>01.10.2007</c:v>
                </c:pt>
                <c:pt idx="189">
                  <c:v>02.10.2007</c:v>
                </c:pt>
                <c:pt idx="190">
                  <c:v>03.10.2007</c:v>
                </c:pt>
                <c:pt idx="191">
                  <c:v>04.10.2007</c:v>
                </c:pt>
                <c:pt idx="192">
                  <c:v>05.10.2007</c:v>
                </c:pt>
                <c:pt idx="193">
                  <c:v>09.10.2007</c:v>
                </c:pt>
                <c:pt idx="194">
                  <c:v>10.10.2007</c:v>
                </c:pt>
                <c:pt idx="195">
                  <c:v>11.10.2007</c:v>
                </c:pt>
                <c:pt idx="196">
                  <c:v>12.10.2007</c:v>
                </c:pt>
                <c:pt idx="197">
                  <c:v>15.10.2007</c:v>
                </c:pt>
                <c:pt idx="198">
                  <c:v>16.10.2007</c:v>
                </c:pt>
                <c:pt idx="199">
                  <c:v>17.10.2007</c:v>
                </c:pt>
                <c:pt idx="200">
                  <c:v>18.10.2007</c:v>
                </c:pt>
                <c:pt idx="201">
                  <c:v>19.10.2007</c:v>
                </c:pt>
                <c:pt idx="202">
                  <c:v>22.10.2007</c:v>
                </c:pt>
                <c:pt idx="203">
                  <c:v>23.10.2007</c:v>
                </c:pt>
                <c:pt idx="204">
                  <c:v>24.10.2007</c:v>
                </c:pt>
                <c:pt idx="205">
                  <c:v>25.10.2007</c:v>
                </c:pt>
                <c:pt idx="206">
                  <c:v>26.10.2007</c:v>
                </c:pt>
                <c:pt idx="207">
                  <c:v>29.10.2007</c:v>
                </c:pt>
                <c:pt idx="208">
                  <c:v>30.10.2007</c:v>
                </c:pt>
                <c:pt idx="209">
                  <c:v>31.10.2007</c:v>
                </c:pt>
                <c:pt idx="210">
                  <c:v>01.11.2007</c:v>
                </c:pt>
                <c:pt idx="211">
                  <c:v>02.11.2007</c:v>
                </c:pt>
                <c:pt idx="212">
                  <c:v>05.11.2007</c:v>
                </c:pt>
                <c:pt idx="213">
                  <c:v>06.11.2007</c:v>
                </c:pt>
                <c:pt idx="214">
                  <c:v>07.11.2007</c:v>
                </c:pt>
                <c:pt idx="215">
                  <c:v>08.11.2007</c:v>
                </c:pt>
                <c:pt idx="216">
                  <c:v>09.11.2007</c:v>
                </c:pt>
                <c:pt idx="217">
                  <c:v>13.11.2007</c:v>
                </c:pt>
                <c:pt idx="218">
                  <c:v>14.11.2007</c:v>
                </c:pt>
                <c:pt idx="219">
                  <c:v>15.11.2007</c:v>
                </c:pt>
                <c:pt idx="220">
                  <c:v>16.11.2007</c:v>
                </c:pt>
                <c:pt idx="221">
                  <c:v>19.11.2007</c:v>
                </c:pt>
                <c:pt idx="222">
                  <c:v>20.11.2007</c:v>
                </c:pt>
                <c:pt idx="223">
                  <c:v>21.11.2007</c:v>
                </c:pt>
                <c:pt idx="224">
                  <c:v>23.11.2007</c:v>
                </c:pt>
                <c:pt idx="225">
                  <c:v>26.11.2007</c:v>
                </c:pt>
                <c:pt idx="226">
                  <c:v>27.11.2007</c:v>
                </c:pt>
                <c:pt idx="227">
                  <c:v>28.11.2007</c:v>
                </c:pt>
                <c:pt idx="228">
                  <c:v>29.11.2007</c:v>
                </c:pt>
                <c:pt idx="229">
                  <c:v>30.11.2007</c:v>
                </c:pt>
                <c:pt idx="230">
                  <c:v>03.12.2007</c:v>
                </c:pt>
                <c:pt idx="231">
                  <c:v>04.12.2007</c:v>
                </c:pt>
                <c:pt idx="232">
                  <c:v>05.12.2007</c:v>
                </c:pt>
                <c:pt idx="233">
                  <c:v>06.12.2007</c:v>
                </c:pt>
                <c:pt idx="234">
                  <c:v>07.12.2007</c:v>
                </c:pt>
                <c:pt idx="235">
                  <c:v>10.12.2007</c:v>
                </c:pt>
                <c:pt idx="236">
                  <c:v>11.12.2007</c:v>
                </c:pt>
                <c:pt idx="237">
                  <c:v>12.12.2007</c:v>
                </c:pt>
                <c:pt idx="238">
                  <c:v>13.12.2007</c:v>
                </c:pt>
                <c:pt idx="239">
                  <c:v>14.12.2007</c:v>
                </c:pt>
                <c:pt idx="240">
                  <c:v>17.12.2007</c:v>
                </c:pt>
                <c:pt idx="241">
                  <c:v>18.12.2007</c:v>
                </c:pt>
                <c:pt idx="242">
                  <c:v>19.12.2007</c:v>
                </c:pt>
                <c:pt idx="243">
                  <c:v>20.12.2007</c:v>
                </c:pt>
                <c:pt idx="244">
                  <c:v>21.12.2007</c:v>
                </c:pt>
                <c:pt idx="245">
                  <c:v>24.12.2007</c:v>
                </c:pt>
                <c:pt idx="246">
                  <c:v>26.12.2007</c:v>
                </c:pt>
                <c:pt idx="247">
                  <c:v>27.12.2007</c:v>
                </c:pt>
                <c:pt idx="248">
                  <c:v>28.12.2007</c:v>
                </c:pt>
                <c:pt idx="249">
                  <c:v>31.12.2007</c:v>
                </c:pt>
                <c:pt idx="250">
                  <c:v>02.01.2008</c:v>
                </c:pt>
                <c:pt idx="251">
                  <c:v>03.01.2008</c:v>
                </c:pt>
                <c:pt idx="252">
                  <c:v>04.01.2008</c:v>
                </c:pt>
                <c:pt idx="253">
                  <c:v>07.01.2008</c:v>
                </c:pt>
                <c:pt idx="254">
                  <c:v>08.01.2008</c:v>
                </c:pt>
                <c:pt idx="255">
                  <c:v>09.01.2008</c:v>
                </c:pt>
                <c:pt idx="256">
                  <c:v>10.01.2008</c:v>
                </c:pt>
                <c:pt idx="257">
                  <c:v>11.01.2008</c:v>
                </c:pt>
                <c:pt idx="258">
                  <c:v>14.01.2008</c:v>
                </c:pt>
                <c:pt idx="259">
                  <c:v>15.01.2008</c:v>
                </c:pt>
                <c:pt idx="260">
                  <c:v>16.01.2008</c:v>
                </c:pt>
                <c:pt idx="261">
                  <c:v>17.01.2008</c:v>
                </c:pt>
                <c:pt idx="262">
                  <c:v>18.01.2008</c:v>
                </c:pt>
                <c:pt idx="263">
                  <c:v>22.01.2008</c:v>
                </c:pt>
                <c:pt idx="264">
                  <c:v>23.01.2008</c:v>
                </c:pt>
                <c:pt idx="265">
                  <c:v>24.01.2008</c:v>
                </c:pt>
                <c:pt idx="266">
                  <c:v>25.01.2008</c:v>
                </c:pt>
                <c:pt idx="267">
                  <c:v>28.01.2008</c:v>
                </c:pt>
                <c:pt idx="268">
                  <c:v>29.01.2008</c:v>
                </c:pt>
                <c:pt idx="269">
                  <c:v>30.01.2008</c:v>
                </c:pt>
                <c:pt idx="270">
                  <c:v>31.01.2008</c:v>
                </c:pt>
                <c:pt idx="271">
                  <c:v>01.02.2008</c:v>
                </c:pt>
                <c:pt idx="272">
                  <c:v>04.02.2008</c:v>
                </c:pt>
                <c:pt idx="273">
                  <c:v>05.02.2008</c:v>
                </c:pt>
                <c:pt idx="274">
                  <c:v>06.02.2008</c:v>
                </c:pt>
                <c:pt idx="275">
                  <c:v>07.02.2008</c:v>
                </c:pt>
                <c:pt idx="276">
                  <c:v>08.02.2008</c:v>
                </c:pt>
                <c:pt idx="277">
                  <c:v>11.02.2008</c:v>
                </c:pt>
                <c:pt idx="278">
                  <c:v>12.02.2008</c:v>
                </c:pt>
                <c:pt idx="279">
                  <c:v>13.02.2008</c:v>
                </c:pt>
                <c:pt idx="280">
                  <c:v>14.02.2008</c:v>
                </c:pt>
                <c:pt idx="281">
                  <c:v>15.02.2008</c:v>
                </c:pt>
                <c:pt idx="282">
                  <c:v>19.02.2008</c:v>
                </c:pt>
                <c:pt idx="283">
                  <c:v>20.02.2008</c:v>
                </c:pt>
                <c:pt idx="284">
                  <c:v>21.02.2008</c:v>
                </c:pt>
                <c:pt idx="285">
                  <c:v>22.02.2008</c:v>
                </c:pt>
                <c:pt idx="286">
                  <c:v>25.02.2008</c:v>
                </c:pt>
                <c:pt idx="287">
                  <c:v>26.02.2008</c:v>
                </c:pt>
                <c:pt idx="288">
                  <c:v>27.02.2008</c:v>
                </c:pt>
                <c:pt idx="289">
                  <c:v>28.02.2008</c:v>
                </c:pt>
                <c:pt idx="290">
                  <c:v>29.02.2008</c:v>
                </c:pt>
                <c:pt idx="291">
                  <c:v>03.03.2008</c:v>
                </c:pt>
                <c:pt idx="292">
                  <c:v>04.03.2008</c:v>
                </c:pt>
                <c:pt idx="293">
                  <c:v>05.03.2008</c:v>
                </c:pt>
                <c:pt idx="294">
                  <c:v>06.03.2008</c:v>
                </c:pt>
                <c:pt idx="295">
                  <c:v>07.03.2008</c:v>
                </c:pt>
                <c:pt idx="296">
                  <c:v>10.03.2008</c:v>
                </c:pt>
                <c:pt idx="297">
                  <c:v>11.03.2008</c:v>
                </c:pt>
                <c:pt idx="298">
                  <c:v>12.03.2008</c:v>
                </c:pt>
                <c:pt idx="299">
                  <c:v>13.03.2008</c:v>
                </c:pt>
                <c:pt idx="300">
                  <c:v>14.03.2008</c:v>
                </c:pt>
                <c:pt idx="301">
                  <c:v>17.03.2008</c:v>
                </c:pt>
                <c:pt idx="302">
                  <c:v>18.03.2008</c:v>
                </c:pt>
                <c:pt idx="303">
                  <c:v>19.03.2008</c:v>
                </c:pt>
                <c:pt idx="304">
                  <c:v>20.03.2008</c:v>
                </c:pt>
                <c:pt idx="305">
                  <c:v>24.03.2008</c:v>
                </c:pt>
                <c:pt idx="306">
                  <c:v>25.03.2008</c:v>
                </c:pt>
                <c:pt idx="307">
                  <c:v>26.03.2008</c:v>
                </c:pt>
                <c:pt idx="308">
                  <c:v>27.03.2008</c:v>
                </c:pt>
                <c:pt idx="309">
                  <c:v>28.03.2008</c:v>
                </c:pt>
                <c:pt idx="310">
                  <c:v>31.03.2008</c:v>
                </c:pt>
                <c:pt idx="311">
                  <c:v>01.04.2008</c:v>
                </c:pt>
                <c:pt idx="312">
                  <c:v>02.04.2008</c:v>
                </c:pt>
                <c:pt idx="313">
                  <c:v>03.04.2008</c:v>
                </c:pt>
                <c:pt idx="314">
                  <c:v>04.04.2008</c:v>
                </c:pt>
                <c:pt idx="315">
                  <c:v>07.04.2008</c:v>
                </c:pt>
                <c:pt idx="316">
                  <c:v>08.04.2008</c:v>
                </c:pt>
                <c:pt idx="317">
                  <c:v>09.04.2008</c:v>
                </c:pt>
                <c:pt idx="318">
                  <c:v>10.04.2008</c:v>
                </c:pt>
                <c:pt idx="319">
                  <c:v>11.04.2008</c:v>
                </c:pt>
                <c:pt idx="320">
                  <c:v>14.04.2008</c:v>
                </c:pt>
                <c:pt idx="321">
                  <c:v>15.04.2008</c:v>
                </c:pt>
                <c:pt idx="322">
                  <c:v>16.04.2008</c:v>
                </c:pt>
                <c:pt idx="323">
                  <c:v>17.04.2008</c:v>
                </c:pt>
                <c:pt idx="324">
                  <c:v>18.04.2008</c:v>
                </c:pt>
                <c:pt idx="325">
                  <c:v>21.04.2008</c:v>
                </c:pt>
                <c:pt idx="326">
                  <c:v>22.04.2008</c:v>
                </c:pt>
                <c:pt idx="327">
                  <c:v>23.04.2008</c:v>
                </c:pt>
                <c:pt idx="328">
                  <c:v>24.04.2008</c:v>
                </c:pt>
                <c:pt idx="329">
                  <c:v>25.04.2008</c:v>
                </c:pt>
                <c:pt idx="330">
                  <c:v>28.04.2008</c:v>
                </c:pt>
                <c:pt idx="331">
                  <c:v>29.04.2008</c:v>
                </c:pt>
                <c:pt idx="332">
                  <c:v>30.04.2008</c:v>
                </c:pt>
                <c:pt idx="333">
                  <c:v>01.05.2008</c:v>
                </c:pt>
                <c:pt idx="334">
                  <c:v>02.05.2008</c:v>
                </c:pt>
                <c:pt idx="335">
                  <c:v>05.05.2008</c:v>
                </c:pt>
                <c:pt idx="336">
                  <c:v>06.05.2008</c:v>
                </c:pt>
                <c:pt idx="337">
                  <c:v>07.05.2008</c:v>
                </c:pt>
                <c:pt idx="338">
                  <c:v>08.05.2008</c:v>
                </c:pt>
                <c:pt idx="339">
                  <c:v>09.05.2008</c:v>
                </c:pt>
                <c:pt idx="340">
                  <c:v>12.05.2008</c:v>
                </c:pt>
                <c:pt idx="341">
                  <c:v>13.05.2008</c:v>
                </c:pt>
                <c:pt idx="342">
                  <c:v>14.05.2008</c:v>
                </c:pt>
                <c:pt idx="343">
                  <c:v>15.05.2008</c:v>
                </c:pt>
                <c:pt idx="344">
                  <c:v>16.05.2008</c:v>
                </c:pt>
                <c:pt idx="345">
                  <c:v>19.05.2008</c:v>
                </c:pt>
                <c:pt idx="346">
                  <c:v>20.05.2008</c:v>
                </c:pt>
                <c:pt idx="347">
                  <c:v>21.05.2008</c:v>
                </c:pt>
                <c:pt idx="348">
                  <c:v>22.05.2008</c:v>
                </c:pt>
                <c:pt idx="349">
                  <c:v>23.05.2008</c:v>
                </c:pt>
                <c:pt idx="350">
                  <c:v>27.05.2008</c:v>
                </c:pt>
                <c:pt idx="351">
                  <c:v>28.05.2008</c:v>
                </c:pt>
                <c:pt idx="352">
                  <c:v>29.05.2008</c:v>
                </c:pt>
                <c:pt idx="353">
                  <c:v>30.05.2008</c:v>
                </c:pt>
                <c:pt idx="354">
                  <c:v>02.06.2008</c:v>
                </c:pt>
                <c:pt idx="355">
                  <c:v>03.06.2008</c:v>
                </c:pt>
                <c:pt idx="356">
                  <c:v>04.06.2008</c:v>
                </c:pt>
                <c:pt idx="357">
                  <c:v>05.06.2008</c:v>
                </c:pt>
                <c:pt idx="358">
                  <c:v>06.06.2008</c:v>
                </c:pt>
                <c:pt idx="359">
                  <c:v>09.06.2008</c:v>
                </c:pt>
                <c:pt idx="360">
                  <c:v>10.06.2008</c:v>
                </c:pt>
                <c:pt idx="361">
                  <c:v>11.06.2008</c:v>
                </c:pt>
                <c:pt idx="362">
                  <c:v>12.06.2008</c:v>
                </c:pt>
                <c:pt idx="363">
                  <c:v>13.06.2008</c:v>
                </c:pt>
                <c:pt idx="364">
                  <c:v>16.06.2008</c:v>
                </c:pt>
                <c:pt idx="365">
                  <c:v>17.06.2008</c:v>
                </c:pt>
                <c:pt idx="366">
                  <c:v>18.06.2008</c:v>
                </c:pt>
                <c:pt idx="367">
                  <c:v>19.06.2008</c:v>
                </c:pt>
                <c:pt idx="368">
                  <c:v>20.06.2008</c:v>
                </c:pt>
                <c:pt idx="369">
                  <c:v>23.06.2008</c:v>
                </c:pt>
                <c:pt idx="370">
                  <c:v>24.06.2008</c:v>
                </c:pt>
                <c:pt idx="371">
                  <c:v>25.06.2008</c:v>
                </c:pt>
                <c:pt idx="372">
                  <c:v>26.06.2008</c:v>
                </c:pt>
                <c:pt idx="373">
                  <c:v>27.06.2008</c:v>
                </c:pt>
                <c:pt idx="374">
                  <c:v>30.06.2008</c:v>
                </c:pt>
                <c:pt idx="375">
                  <c:v>01.07.2008</c:v>
                </c:pt>
                <c:pt idx="376">
                  <c:v>02.07.2008</c:v>
                </c:pt>
                <c:pt idx="377">
                  <c:v>03.07.2008</c:v>
                </c:pt>
                <c:pt idx="378">
                  <c:v>07.07.2008</c:v>
                </c:pt>
                <c:pt idx="379">
                  <c:v>08.07.2008</c:v>
                </c:pt>
                <c:pt idx="380">
                  <c:v>09.07.2008</c:v>
                </c:pt>
                <c:pt idx="381">
                  <c:v>10.07.2008</c:v>
                </c:pt>
                <c:pt idx="382">
                  <c:v>11.07.2008</c:v>
                </c:pt>
                <c:pt idx="383">
                  <c:v>14.07.2008</c:v>
                </c:pt>
                <c:pt idx="384">
                  <c:v>15.07.2008</c:v>
                </c:pt>
                <c:pt idx="385">
                  <c:v>16.07.2008</c:v>
                </c:pt>
                <c:pt idx="386">
                  <c:v>17.07.2008</c:v>
                </c:pt>
                <c:pt idx="387">
                  <c:v>18.07.2008</c:v>
                </c:pt>
                <c:pt idx="388">
                  <c:v>21.07.2008</c:v>
                </c:pt>
                <c:pt idx="389">
                  <c:v>22.07.2008</c:v>
                </c:pt>
                <c:pt idx="390">
                  <c:v>23.07.2008</c:v>
                </c:pt>
                <c:pt idx="391">
                  <c:v>24.07.2008</c:v>
                </c:pt>
                <c:pt idx="392">
                  <c:v>25.07.2008</c:v>
                </c:pt>
                <c:pt idx="393">
                  <c:v>28.07.2008</c:v>
                </c:pt>
                <c:pt idx="394">
                  <c:v>29.07.2008</c:v>
                </c:pt>
                <c:pt idx="395">
                  <c:v>30.07.2008</c:v>
                </c:pt>
                <c:pt idx="396">
                  <c:v>31.07.2008</c:v>
                </c:pt>
                <c:pt idx="397">
                  <c:v>01.08.2008</c:v>
                </c:pt>
                <c:pt idx="398">
                  <c:v>04.08.2008</c:v>
                </c:pt>
                <c:pt idx="399">
                  <c:v>05.08.2008</c:v>
                </c:pt>
                <c:pt idx="400">
                  <c:v>06.08.2008</c:v>
                </c:pt>
                <c:pt idx="401">
                  <c:v>07.08.2008</c:v>
                </c:pt>
                <c:pt idx="402">
                  <c:v>08.08.2008</c:v>
                </c:pt>
                <c:pt idx="403">
                  <c:v>11.08.2008</c:v>
                </c:pt>
                <c:pt idx="404">
                  <c:v>12.08.2008</c:v>
                </c:pt>
                <c:pt idx="405">
                  <c:v>13.08.2008</c:v>
                </c:pt>
                <c:pt idx="406">
                  <c:v>14.08.2008</c:v>
                </c:pt>
                <c:pt idx="407">
                  <c:v>15.08.2008</c:v>
                </c:pt>
                <c:pt idx="408">
                  <c:v>18.08.2008</c:v>
                </c:pt>
                <c:pt idx="409">
                  <c:v>19.08.2008</c:v>
                </c:pt>
                <c:pt idx="410">
                  <c:v>20.08.2008</c:v>
                </c:pt>
                <c:pt idx="411">
                  <c:v>21.08.2008</c:v>
                </c:pt>
                <c:pt idx="412">
                  <c:v>22.08.2008</c:v>
                </c:pt>
                <c:pt idx="413">
                  <c:v>25.08.2008</c:v>
                </c:pt>
                <c:pt idx="414">
                  <c:v>26.08.2008</c:v>
                </c:pt>
                <c:pt idx="415">
                  <c:v>27.08.2008</c:v>
                </c:pt>
                <c:pt idx="416">
                  <c:v>28.08.2008</c:v>
                </c:pt>
                <c:pt idx="417">
                  <c:v>29.08.2008</c:v>
                </c:pt>
                <c:pt idx="418">
                  <c:v>02.09.2008</c:v>
                </c:pt>
                <c:pt idx="419">
                  <c:v>03.09.2008</c:v>
                </c:pt>
                <c:pt idx="420">
                  <c:v>04.09.2008</c:v>
                </c:pt>
                <c:pt idx="421">
                  <c:v>05.09.2008</c:v>
                </c:pt>
                <c:pt idx="422">
                  <c:v>08.09.2008</c:v>
                </c:pt>
                <c:pt idx="423">
                  <c:v>09.09.2008</c:v>
                </c:pt>
                <c:pt idx="424">
                  <c:v>10.09.2008</c:v>
                </c:pt>
                <c:pt idx="425">
                  <c:v>11.09.2008</c:v>
                </c:pt>
                <c:pt idx="426">
                  <c:v>12.09.2008</c:v>
                </c:pt>
                <c:pt idx="427">
                  <c:v>15.09.2008</c:v>
                </c:pt>
                <c:pt idx="428">
                  <c:v>16.09.2008</c:v>
                </c:pt>
                <c:pt idx="429">
                  <c:v>17.09.2008</c:v>
                </c:pt>
                <c:pt idx="430">
                  <c:v>18.09.2008</c:v>
                </c:pt>
                <c:pt idx="431">
                  <c:v>19.09.2008</c:v>
                </c:pt>
                <c:pt idx="432">
                  <c:v>22.09.2008</c:v>
                </c:pt>
                <c:pt idx="433">
                  <c:v>23.09.2008</c:v>
                </c:pt>
                <c:pt idx="434">
                  <c:v>24.09.2008</c:v>
                </c:pt>
                <c:pt idx="435">
                  <c:v>25.09.2008</c:v>
                </c:pt>
                <c:pt idx="436">
                  <c:v>26.09.2008</c:v>
                </c:pt>
                <c:pt idx="437">
                  <c:v>29.09.2008</c:v>
                </c:pt>
                <c:pt idx="438">
                  <c:v>30.09.2008</c:v>
                </c:pt>
              </c:strCache>
            </c:strRef>
          </c:cat>
          <c:val>
            <c:numRef>
              <c:f>'График 1.2.5'!$H$5:$H$443</c:f>
              <c:numCache>
                <c:formatCode>General</c:formatCode>
                <c:ptCount val="439"/>
                <c:pt idx="0">
                  <c:v>134</c:v>
                </c:pt>
                <c:pt idx="1">
                  <c:v>133</c:v>
                </c:pt>
                <c:pt idx="2">
                  <c:v>138</c:v>
                </c:pt>
                <c:pt idx="3">
                  <c:v>135</c:v>
                </c:pt>
                <c:pt idx="4">
                  <c:v>133</c:v>
                </c:pt>
                <c:pt idx="5">
                  <c:v>138</c:v>
                </c:pt>
                <c:pt idx="6">
                  <c:v>140</c:v>
                </c:pt>
                <c:pt idx="7">
                  <c:v>132</c:v>
                </c:pt>
                <c:pt idx="8">
                  <c:v>129</c:v>
                </c:pt>
                <c:pt idx="9">
                  <c:v>130</c:v>
                </c:pt>
                <c:pt idx="10">
                  <c:v>124</c:v>
                </c:pt>
                <c:pt idx="11">
                  <c:v>125</c:v>
                </c:pt>
                <c:pt idx="12">
                  <c:v>119</c:v>
                </c:pt>
                <c:pt idx="13">
                  <c:v>120</c:v>
                </c:pt>
                <c:pt idx="14">
                  <c:v>118</c:v>
                </c:pt>
                <c:pt idx="15">
                  <c:v>122</c:v>
                </c:pt>
                <c:pt idx="16">
                  <c:v>117</c:v>
                </c:pt>
                <c:pt idx="17">
                  <c:v>124</c:v>
                </c:pt>
                <c:pt idx="18">
                  <c:v>123</c:v>
                </c:pt>
                <c:pt idx="19">
                  <c:v>128</c:v>
                </c:pt>
                <c:pt idx="20">
                  <c:v>131</c:v>
                </c:pt>
                <c:pt idx="21">
                  <c:v>127</c:v>
                </c:pt>
                <c:pt idx="22">
                  <c:v>128</c:v>
                </c:pt>
                <c:pt idx="23">
                  <c:v>130</c:v>
                </c:pt>
                <c:pt idx="24">
                  <c:v>131</c:v>
                </c:pt>
                <c:pt idx="25">
                  <c:v>129</c:v>
                </c:pt>
                <c:pt idx="26">
                  <c:v>131</c:v>
                </c:pt>
                <c:pt idx="27">
                  <c:v>128</c:v>
                </c:pt>
                <c:pt idx="28">
                  <c:v>126</c:v>
                </c:pt>
                <c:pt idx="29">
                  <c:v>131</c:v>
                </c:pt>
                <c:pt idx="30">
                  <c:v>135</c:v>
                </c:pt>
                <c:pt idx="31">
                  <c:v>131</c:v>
                </c:pt>
                <c:pt idx="32">
                  <c:v>126</c:v>
                </c:pt>
                <c:pt idx="33">
                  <c:v>126</c:v>
                </c:pt>
                <c:pt idx="34">
                  <c:v>124</c:v>
                </c:pt>
                <c:pt idx="35">
                  <c:v>120</c:v>
                </c:pt>
                <c:pt idx="36">
                  <c:v>126</c:v>
                </c:pt>
                <c:pt idx="37">
                  <c:v>130</c:v>
                </c:pt>
                <c:pt idx="38">
                  <c:v>154</c:v>
                </c:pt>
                <c:pt idx="39">
                  <c:v>144</c:v>
                </c:pt>
                <c:pt idx="40">
                  <c:v>146</c:v>
                </c:pt>
                <c:pt idx="41">
                  <c:v>149</c:v>
                </c:pt>
                <c:pt idx="42">
                  <c:v>156</c:v>
                </c:pt>
                <c:pt idx="43">
                  <c:v>154</c:v>
                </c:pt>
                <c:pt idx="44">
                  <c:v>157</c:v>
                </c:pt>
                <c:pt idx="45">
                  <c:v>150</c:v>
                </c:pt>
                <c:pt idx="46">
                  <c:v>142</c:v>
                </c:pt>
                <c:pt idx="47">
                  <c:v>139</c:v>
                </c:pt>
                <c:pt idx="48">
                  <c:v>150</c:v>
                </c:pt>
                <c:pt idx="49">
                  <c:v>150</c:v>
                </c:pt>
                <c:pt idx="50">
                  <c:v>148</c:v>
                </c:pt>
                <c:pt idx="51">
                  <c:v>145</c:v>
                </c:pt>
                <c:pt idx="52">
                  <c:v>141</c:v>
                </c:pt>
                <c:pt idx="53">
                  <c:v>142</c:v>
                </c:pt>
                <c:pt idx="54">
                  <c:v>147</c:v>
                </c:pt>
                <c:pt idx="55">
                  <c:v>136</c:v>
                </c:pt>
                <c:pt idx="56">
                  <c:v>136</c:v>
                </c:pt>
                <c:pt idx="57">
                  <c:v>138</c:v>
                </c:pt>
                <c:pt idx="58">
                  <c:v>137</c:v>
                </c:pt>
                <c:pt idx="59">
                  <c:v>135</c:v>
                </c:pt>
                <c:pt idx="60">
                  <c:v>132</c:v>
                </c:pt>
                <c:pt idx="61">
                  <c:v>134</c:v>
                </c:pt>
                <c:pt idx="62">
                  <c:v>133</c:v>
                </c:pt>
                <c:pt idx="63">
                  <c:v>143</c:v>
                </c:pt>
                <c:pt idx="64">
                  <c:v>143</c:v>
                </c:pt>
                <c:pt idx="65">
                  <c:v>145</c:v>
                </c:pt>
                <c:pt idx="66">
                  <c:v>134</c:v>
                </c:pt>
                <c:pt idx="67">
                  <c:v>142</c:v>
                </c:pt>
                <c:pt idx="68">
                  <c:v>140</c:v>
                </c:pt>
                <c:pt idx="69">
                  <c:v>142</c:v>
                </c:pt>
                <c:pt idx="70">
                  <c:v>145</c:v>
                </c:pt>
                <c:pt idx="71">
                  <c:v>142</c:v>
                </c:pt>
                <c:pt idx="72">
                  <c:v>143</c:v>
                </c:pt>
                <c:pt idx="73">
                  <c:v>138</c:v>
                </c:pt>
                <c:pt idx="74">
                  <c:v>141</c:v>
                </c:pt>
                <c:pt idx="75">
                  <c:v>138</c:v>
                </c:pt>
                <c:pt idx="76">
                  <c:v>137</c:v>
                </c:pt>
                <c:pt idx="77">
                  <c:v>137</c:v>
                </c:pt>
                <c:pt idx="78">
                  <c:v>133</c:v>
                </c:pt>
                <c:pt idx="79">
                  <c:v>130</c:v>
                </c:pt>
                <c:pt idx="80">
                  <c:v>129</c:v>
                </c:pt>
                <c:pt idx="81">
                  <c:v>134</c:v>
                </c:pt>
                <c:pt idx="82">
                  <c:v>133</c:v>
                </c:pt>
                <c:pt idx="83">
                  <c:v>126</c:v>
                </c:pt>
                <c:pt idx="84">
                  <c:v>123</c:v>
                </c:pt>
                <c:pt idx="85">
                  <c:v>123</c:v>
                </c:pt>
                <c:pt idx="86">
                  <c:v>123</c:v>
                </c:pt>
                <c:pt idx="87">
                  <c:v>123</c:v>
                </c:pt>
                <c:pt idx="88">
                  <c:v>120</c:v>
                </c:pt>
                <c:pt idx="89">
                  <c:v>120</c:v>
                </c:pt>
                <c:pt idx="90">
                  <c:v>116</c:v>
                </c:pt>
                <c:pt idx="91">
                  <c:v>115</c:v>
                </c:pt>
                <c:pt idx="92">
                  <c:v>115</c:v>
                </c:pt>
                <c:pt idx="93">
                  <c:v>116</c:v>
                </c:pt>
                <c:pt idx="94">
                  <c:v>110</c:v>
                </c:pt>
                <c:pt idx="95">
                  <c:v>106</c:v>
                </c:pt>
                <c:pt idx="96">
                  <c:v>108</c:v>
                </c:pt>
                <c:pt idx="97">
                  <c:v>102</c:v>
                </c:pt>
                <c:pt idx="98">
                  <c:v>98</c:v>
                </c:pt>
                <c:pt idx="99">
                  <c:v>103</c:v>
                </c:pt>
                <c:pt idx="100">
                  <c:v>103</c:v>
                </c:pt>
                <c:pt idx="101">
                  <c:v>97</c:v>
                </c:pt>
                <c:pt idx="102">
                  <c:v>102</c:v>
                </c:pt>
                <c:pt idx="103">
                  <c:v>100</c:v>
                </c:pt>
                <c:pt idx="104">
                  <c:v>96</c:v>
                </c:pt>
                <c:pt idx="105">
                  <c:v>93</c:v>
                </c:pt>
                <c:pt idx="106">
                  <c:v>91</c:v>
                </c:pt>
                <c:pt idx="107">
                  <c:v>97</c:v>
                </c:pt>
                <c:pt idx="108">
                  <c:v>94</c:v>
                </c:pt>
                <c:pt idx="109">
                  <c:v>103</c:v>
                </c:pt>
                <c:pt idx="110">
                  <c:v>102</c:v>
                </c:pt>
                <c:pt idx="111">
                  <c:v>105</c:v>
                </c:pt>
                <c:pt idx="112">
                  <c:v>112</c:v>
                </c:pt>
                <c:pt idx="113">
                  <c:v>110</c:v>
                </c:pt>
                <c:pt idx="114">
                  <c:v>113</c:v>
                </c:pt>
                <c:pt idx="115">
                  <c:v>116</c:v>
                </c:pt>
                <c:pt idx="116">
                  <c:v>123</c:v>
                </c:pt>
                <c:pt idx="117">
                  <c:v>118</c:v>
                </c:pt>
                <c:pt idx="118">
                  <c:v>120</c:v>
                </c:pt>
                <c:pt idx="119">
                  <c:v>130</c:v>
                </c:pt>
                <c:pt idx="120">
                  <c:v>135</c:v>
                </c:pt>
                <c:pt idx="121">
                  <c:v>129</c:v>
                </c:pt>
                <c:pt idx="122">
                  <c:v>130</c:v>
                </c:pt>
                <c:pt idx="123">
                  <c:v>129</c:v>
                </c:pt>
                <c:pt idx="124">
                  <c:v>137</c:v>
                </c:pt>
                <c:pt idx="125">
                  <c:v>141</c:v>
                </c:pt>
                <c:pt idx="126">
                  <c:v>141</c:v>
                </c:pt>
                <c:pt idx="127">
                  <c:v>130</c:v>
                </c:pt>
                <c:pt idx="128">
                  <c:v>122</c:v>
                </c:pt>
                <c:pt idx="129">
                  <c:v>124</c:v>
                </c:pt>
                <c:pt idx="130">
                  <c:v>137</c:v>
                </c:pt>
                <c:pt idx="131">
                  <c:v>142</c:v>
                </c:pt>
                <c:pt idx="132">
                  <c:v>137</c:v>
                </c:pt>
                <c:pt idx="133">
                  <c:v>144</c:v>
                </c:pt>
                <c:pt idx="134">
                  <c:v>149</c:v>
                </c:pt>
                <c:pt idx="135">
                  <c:v>142</c:v>
                </c:pt>
                <c:pt idx="136">
                  <c:v>151</c:v>
                </c:pt>
                <c:pt idx="137">
                  <c:v>151</c:v>
                </c:pt>
                <c:pt idx="138">
                  <c:v>164</c:v>
                </c:pt>
                <c:pt idx="139">
                  <c:v>163</c:v>
                </c:pt>
                <c:pt idx="140">
                  <c:v>169</c:v>
                </c:pt>
                <c:pt idx="141">
                  <c:v>175</c:v>
                </c:pt>
                <c:pt idx="142">
                  <c:v>201</c:v>
                </c:pt>
                <c:pt idx="143">
                  <c:v>200</c:v>
                </c:pt>
                <c:pt idx="144">
                  <c:v>200</c:v>
                </c:pt>
                <c:pt idx="145">
                  <c:v>216</c:v>
                </c:pt>
                <c:pt idx="146">
                  <c:v>217</c:v>
                </c:pt>
                <c:pt idx="147">
                  <c:v>211</c:v>
                </c:pt>
                <c:pt idx="148">
                  <c:v>227</c:v>
                </c:pt>
                <c:pt idx="149">
                  <c:v>209</c:v>
                </c:pt>
                <c:pt idx="150">
                  <c:v>205</c:v>
                </c:pt>
                <c:pt idx="151">
                  <c:v>184</c:v>
                </c:pt>
                <c:pt idx="152">
                  <c:v>203</c:v>
                </c:pt>
                <c:pt idx="153">
                  <c:v>207</c:v>
                </c:pt>
                <c:pt idx="154">
                  <c:v>206</c:v>
                </c:pt>
                <c:pt idx="155">
                  <c:v>211</c:v>
                </c:pt>
                <c:pt idx="156">
                  <c:v>215</c:v>
                </c:pt>
                <c:pt idx="157">
                  <c:v>241</c:v>
                </c:pt>
                <c:pt idx="158">
                  <c:v>234</c:v>
                </c:pt>
                <c:pt idx="159">
                  <c:v>231</c:v>
                </c:pt>
                <c:pt idx="160">
                  <c:v>239</c:v>
                </c:pt>
                <c:pt idx="161">
                  <c:v>221</c:v>
                </c:pt>
                <c:pt idx="162">
                  <c:v>218</c:v>
                </c:pt>
                <c:pt idx="163">
                  <c:v>213</c:v>
                </c:pt>
                <c:pt idx="164">
                  <c:v>217</c:v>
                </c:pt>
                <c:pt idx="165">
                  <c:v>224</c:v>
                </c:pt>
                <c:pt idx="166">
                  <c:v>219</c:v>
                </c:pt>
                <c:pt idx="167">
                  <c:v>223</c:v>
                </c:pt>
                <c:pt idx="168">
                  <c:v>214</c:v>
                </c:pt>
                <c:pt idx="169">
                  <c:v>210</c:v>
                </c:pt>
                <c:pt idx="170">
                  <c:v>218</c:v>
                </c:pt>
                <c:pt idx="171">
                  <c:v>214</c:v>
                </c:pt>
                <c:pt idx="172">
                  <c:v>222</c:v>
                </c:pt>
                <c:pt idx="173">
                  <c:v>229</c:v>
                </c:pt>
                <c:pt idx="174">
                  <c:v>223</c:v>
                </c:pt>
                <c:pt idx="175">
                  <c:v>216</c:v>
                </c:pt>
                <c:pt idx="176">
                  <c:v>204</c:v>
                </c:pt>
                <c:pt idx="177">
                  <c:v>208</c:v>
                </c:pt>
                <c:pt idx="178">
                  <c:v>206</c:v>
                </c:pt>
                <c:pt idx="179">
                  <c:v>210</c:v>
                </c:pt>
                <c:pt idx="180">
                  <c:v>189</c:v>
                </c:pt>
                <c:pt idx="181">
                  <c:v>178</c:v>
                </c:pt>
                <c:pt idx="182">
                  <c:v>181</c:v>
                </c:pt>
                <c:pt idx="183">
                  <c:v>181</c:v>
                </c:pt>
                <c:pt idx="184">
                  <c:v>184</c:v>
                </c:pt>
                <c:pt idx="185">
                  <c:v>184</c:v>
                </c:pt>
                <c:pt idx="186">
                  <c:v>186</c:v>
                </c:pt>
                <c:pt idx="187">
                  <c:v>185</c:v>
                </c:pt>
                <c:pt idx="188">
                  <c:v>187</c:v>
                </c:pt>
                <c:pt idx="189">
                  <c:v>193</c:v>
                </c:pt>
                <c:pt idx="190">
                  <c:v>192</c:v>
                </c:pt>
                <c:pt idx="191">
                  <c:v>197</c:v>
                </c:pt>
                <c:pt idx="192">
                  <c:v>188</c:v>
                </c:pt>
                <c:pt idx="193">
                  <c:v>182</c:v>
                </c:pt>
                <c:pt idx="194">
                  <c:v>179</c:v>
                </c:pt>
                <c:pt idx="195">
                  <c:v>176</c:v>
                </c:pt>
                <c:pt idx="196">
                  <c:v>173</c:v>
                </c:pt>
                <c:pt idx="197">
                  <c:v>174</c:v>
                </c:pt>
                <c:pt idx="198">
                  <c:v>177</c:v>
                </c:pt>
                <c:pt idx="199">
                  <c:v>189</c:v>
                </c:pt>
                <c:pt idx="200">
                  <c:v>191</c:v>
                </c:pt>
                <c:pt idx="201">
                  <c:v>199</c:v>
                </c:pt>
                <c:pt idx="202">
                  <c:v>200</c:v>
                </c:pt>
                <c:pt idx="203">
                  <c:v>198</c:v>
                </c:pt>
                <c:pt idx="204">
                  <c:v>201</c:v>
                </c:pt>
                <c:pt idx="205">
                  <c:v>196</c:v>
                </c:pt>
                <c:pt idx="206">
                  <c:v>193</c:v>
                </c:pt>
                <c:pt idx="207">
                  <c:v>194</c:v>
                </c:pt>
                <c:pt idx="208">
                  <c:v>189</c:v>
                </c:pt>
                <c:pt idx="209">
                  <c:v>179</c:v>
                </c:pt>
                <c:pt idx="210">
                  <c:v>193</c:v>
                </c:pt>
                <c:pt idx="211">
                  <c:v>202</c:v>
                </c:pt>
                <c:pt idx="212">
                  <c:v>199</c:v>
                </c:pt>
                <c:pt idx="213">
                  <c:v>194</c:v>
                </c:pt>
                <c:pt idx="214">
                  <c:v>209</c:v>
                </c:pt>
                <c:pt idx="215">
                  <c:v>221</c:v>
                </c:pt>
                <c:pt idx="216">
                  <c:v>225</c:v>
                </c:pt>
                <c:pt idx="217">
                  <c:v>220</c:v>
                </c:pt>
                <c:pt idx="218">
                  <c:v>222</c:v>
                </c:pt>
                <c:pt idx="219">
                  <c:v>237</c:v>
                </c:pt>
                <c:pt idx="220">
                  <c:v>251</c:v>
                </c:pt>
                <c:pt idx="221">
                  <c:v>265</c:v>
                </c:pt>
                <c:pt idx="222">
                  <c:v>273</c:v>
                </c:pt>
                <c:pt idx="223">
                  <c:v>304</c:v>
                </c:pt>
                <c:pt idx="224">
                  <c:v>311</c:v>
                </c:pt>
                <c:pt idx="225">
                  <c:v>328</c:v>
                </c:pt>
                <c:pt idx="226">
                  <c:v>323</c:v>
                </c:pt>
                <c:pt idx="227">
                  <c:v>301</c:v>
                </c:pt>
                <c:pt idx="228">
                  <c:v>297</c:v>
                </c:pt>
                <c:pt idx="229">
                  <c:v>278</c:v>
                </c:pt>
                <c:pt idx="230">
                  <c:v>292</c:v>
                </c:pt>
                <c:pt idx="231">
                  <c:v>295</c:v>
                </c:pt>
                <c:pt idx="232">
                  <c:v>293</c:v>
                </c:pt>
                <c:pt idx="233">
                  <c:v>284</c:v>
                </c:pt>
                <c:pt idx="234">
                  <c:v>278</c:v>
                </c:pt>
                <c:pt idx="235">
                  <c:v>266</c:v>
                </c:pt>
                <c:pt idx="236">
                  <c:v>282</c:v>
                </c:pt>
                <c:pt idx="237">
                  <c:v>274</c:v>
                </c:pt>
                <c:pt idx="238">
                  <c:v>266</c:v>
                </c:pt>
                <c:pt idx="239">
                  <c:v>259</c:v>
                </c:pt>
                <c:pt idx="240">
                  <c:v>264</c:v>
                </c:pt>
                <c:pt idx="241">
                  <c:v>272</c:v>
                </c:pt>
                <c:pt idx="242">
                  <c:v>278</c:v>
                </c:pt>
                <c:pt idx="243">
                  <c:v>284</c:v>
                </c:pt>
                <c:pt idx="244">
                  <c:v>272</c:v>
                </c:pt>
                <c:pt idx="245">
                  <c:v>264</c:v>
                </c:pt>
                <c:pt idx="246">
                  <c:v>260</c:v>
                </c:pt>
                <c:pt idx="247">
                  <c:v>260</c:v>
                </c:pt>
                <c:pt idx="248">
                  <c:v>269</c:v>
                </c:pt>
                <c:pt idx="249">
                  <c:v>277</c:v>
                </c:pt>
                <c:pt idx="250">
                  <c:v>287</c:v>
                </c:pt>
                <c:pt idx="251">
                  <c:v>290</c:v>
                </c:pt>
                <c:pt idx="252">
                  <c:v>303</c:v>
                </c:pt>
                <c:pt idx="253">
                  <c:v>297</c:v>
                </c:pt>
                <c:pt idx="254">
                  <c:v>294</c:v>
                </c:pt>
                <c:pt idx="255">
                  <c:v>294</c:v>
                </c:pt>
                <c:pt idx="256">
                  <c:v>289</c:v>
                </c:pt>
                <c:pt idx="257">
                  <c:v>293</c:v>
                </c:pt>
                <c:pt idx="258">
                  <c:v>293</c:v>
                </c:pt>
                <c:pt idx="259">
                  <c:v>299</c:v>
                </c:pt>
                <c:pt idx="260">
                  <c:v>300</c:v>
                </c:pt>
                <c:pt idx="261">
                  <c:v>305</c:v>
                </c:pt>
                <c:pt idx="262">
                  <c:v>303</c:v>
                </c:pt>
                <c:pt idx="263">
                  <c:v>325</c:v>
                </c:pt>
                <c:pt idx="264">
                  <c:v>332</c:v>
                </c:pt>
                <c:pt idx="265">
                  <c:v>304</c:v>
                </c:pt>
                <c:pt idx="266">
                  <c:v>309</c:v>
                </c:pt>
                <c:pt idx="267">
                  <c:v>306</c:v>
                </c:pt>
                <c:pt idx="268">
                  <c:v>291</c:v>
                </c:pt>
                <c:pt idx="269">
                  <c:v>291</c:v>
                </c:pt>
                <c:pt idx="270">
                  <c:v>300</c:v>
                </c:pt>
                <c:pt idx="271">
                  <c:v>309</c:v>
                </c:pt>
                <c:pt idx="272">
                  <c:v>303</c:v>
                </c:pt>
                <c:pt idx="273">
                  <c:v>312</c:v>
                </c:pt>
                <c:pt idx="274">
                  <c:v>311</c:v>
                </c:pt>
                <c:pt idx="275">
                  <c:v>303</c:v>
                </c:pt>
                <c:pt idx="276">
                  <c:v>307</c:v>
                </c:pt>
                <c:pt idx="277">
                  <c:v>301</c:v>
                </c:pt>
                <c:pt idx="278">
                  <c:v>306</c:v>
                </c:pt>
                <c:pt idx="279">
                  <c:v>307</c:v>
                </c:pt>
                <c:pt idx="280">
                  <c:v>305</c:v>
                </c:pt>
                <c:pt idx="281">
                  <c:v>306</c:v>
                </c:pt>
                <c:pt idx="282">
                  <c:v>311</c:v>
                </c:pt>
                <c:pt idx="283">
                  <c:v>294</c:v>
                </c:pt>
                <c:pt idx="284">
                  <c:v>308</c:v>
                </c:pt>
                <c:pt idx="285">
                  <c:v>307</c:v>
                </c:pt>
                <c:pt idx="286">
                  <c:v>294</c:v>
                </c:pt>
                <c:pt idx="287">
                  <c:v>304</c:v>
                </c:pt>
                <c:pt idx="288">
                  <c:v>299</c:v>
                </c:pt>
                <c:pt idx="289">
                  <c:v>321</c:v>
                </c:pt>
                <c:pt idx="290">
                  <c:v>336</c:v>
                </c:pt>
                <c:pt idx="291">
                  <c:v>345</c:v>
                </c:pt>
                <c:pt idx="292">
                  <c:v>338</c:v>
                </c:pt>
                <c:pt idx="293">
                  <c:v>331</c:v>
                </c:pt>
                <c:pt idx="294">
                  <c:v>341</c:v>
                </c:pt>
                <c:pt idx="295">
                  <c:v>356</c:v>
                </c:pt>
                <c:pt idx="296">
                  <c:v>362</c:v>
                </c:pt>
                <c:pt idx="297">
                  <c:v>348</c:v>
                </c:pt>
                <c:pt idx="298">
                  <c:v>359</c:v>
                </c:pt>
                <c:pt idx="299">
                  <c:v>363</c:v>
                </c:pt>
                <c:pt idx="300">
                  <c:v>375</c:v>
                </c:pt>
                <c:pt idx="301">
                  <c:v>390</c:v>
                </c:pt>
                <c:pt idx="302">
                  <c:v>363</c:v>
                </c:pt>
                <c:pt idx="303">
                  <c:v>370</c:v>
                </c:pt>
                <c:pt idx="304">
                  <c:v>367</c:v>
                </c:pt>
                <c:pt idx="305">
                  <c:v>347</c:v>
                </c:pt>
                <c:pt idx="306">
                  <c:v>348</c:v>
                </c:pt>
                <c:pt idx="307">
                  <c:v>345</c:v>
                </c:pt>
                <c:pt idx="308">
                  <c:v>346</c:v>
                </c:pt>
                <c:pt idx="309">
                  <c:v>351</c:v>
                </c:pt>
                <c:pt idx="310">
                  <c:v>358</c:v>
                </c:pt>
                <c:pt idx="311">
                  <c:v>334</c:v>
                </c:pt>
                <c:pt idx="312">
                  <c:v>319</c:v>
                </c:pt>
                <c:pt idx="313">
                  <c:v>325</c:v>
                </c:pt>
                <c:pt idx="314">
                  <c:v>331</c:v>
                </c:pt>
                <c:pt idx="315">
                  <c:v>321</c:v>
                </c:pt>
                <c:pt idx="316">
                  <c:v>312</c:v>
                </c:pt>
                <c:pt idx="317">
                  <c:v>325</c:v>
                </c:pt>
                <c:pt idx="318">
                  <c:v>318</c:v>
                </c:pt>
                <c:pt idx="319">
                  <c:v>317</c:v>
                </c:pt>
                <c:pt idx="320">
                  <c:v>319</c:v>
                </c:pt>
                <c:pt idx="321">
                  <c:v>314</c:v>
                </c:pt>
                <c:pt idx="322">
                  <c:v>300</c:v>
                </c:pt>
                <c:pt idx="323">
                  <c:v>297</c:v>
                </c:pt>
                <c:pt idx="324">
                  <c:v>296</c:v>
                </c:pt>
                <c:pt idx="325">
                  <c:v>303</c:v>
                </c:pt>
                <c:pt idx="326">
                  <c:v>299</c:v>
                </c:pt>
                <c:pt idx="327">
                  <c:v>305</c:v>
                </c:pt>
                <c:pt idx="328">
                  <c:v>294</c:v>
                </c:pt>
                <c:pt idx="329">
                  <c:v>284</c:v>
                </c:pt>
                <c:pt idx="330">
                  <c:v>288</c:v>
                </c:pt>
                <c:pt idx="331">
                  <c:v>300</c:v>
                </c:pt>
                <c:pt idx="332">
                  <c:v>307</c:v>
                </c:pt>
                <c:pt idx="333">
                  <c:v>311</c:v>
                </c:pt>
                <c:pt idx="334">
                  <c:v>297</c:v>
                </c:pt>
                <c:pt idx="335">
                  <c:v>299</c:v>
                </c:pt>
                <c:pt idx="336">
                  <c:v>294</c:v>
                </c:pt>
                <c:pt idx="337">
                  <c:v>302</c:v>
                </c:pt>
                <c:pt idx="338">
                  <c:v>311</c:v>
                </c:pt>
                <c:pt idx="339">
                  <c:v>315</c:v>
                </c:pt>
                <c:pt idx="340">
                  <c:v>309</c:v>
                </c:pt>
                <c:pt idx="341">
                  <c:v>293</c:v>
                </c:pt>
                <c:pt idx="342">
                  <c:v>305</c:v>
                </c:pt>
                <c:pt idx="343">
                  <c:v>315</c:v>
                </c:pt>
                <c:pt idx="344">
                  <c:v>317</c:v>
                </c:pt>
                <c:pt idx="345">
                  <c:v>320</c:v>
                </c:pt>
                <c:pt idx="346">
                  <c:v>323</c:v>
                </c:pt>
                <c:pt idx="347">
                  <c:v>321</c:v>
                </c:pt>
                <c:pt idx="348">
                  <c:v>307</c:v>
                </c:pt>
                <c:pt idx="349">
                  <c:v>313</c:v>
                </c:pt>
                <c:pt idx="350">
                  <c:v>327</c:v>
                </c:pt>
                <c:pt idx="351">
                  <c:v>311</c:v>
                </c:pt>
                <c:pt idx="352">
                  <c:v>305</c:v>
                </c:pt>
                <c:pt idx="353">
                  <c:v>319</c:v>
                </c:pt>
                <c:pt idx="354">
                  <c:v>328</c:v>
                </c:pt>
                <c:pt idx="355">
                  <c:v>337</c:v>
                </c:pt>
                <c:pt idx="356">
                  <c:v>336</c:v>
                </c:pt>
                <c:pt idx="357">
                  <c:v>331</c:v>
                </c:pt>
                <c:pt idx="358">
                  <c:v>345</c:v>
                </c:pt>
                <c:pt idx="359">
                  <c:v>353</c:v>
                </c:pt>
                <c:pt idx="360">
                  <c:v>328</c:v>
                </c:pt>
                <c:pt idx="361">
                  <c:v>349</c:v>
                </c:pt>
                <c:pt idx="362">
                  <c:v>341</c:v>
                </c:pt>
                <c:pt idx="363">
                  <c:v>367</c:v>
                </c:pt>
                <c:pt idx="364">
                  <c:v>372</c:v>
                </c:pt>
                <c:pt idx="365">
                  <c:v>386</c:v>
                </c:pt>
                <c:pt idx="366">
                  <c:v>387</c:v>
                </c:pt>
                <c:pt idx="367">
                  <c:v>382</c:v>
                </c:pt>
                <c:pt idx="368">
                  <c:v>398</c:v>
                </c:pt>
                <c:pt idx="369">
                  <c:v>394</c:v>
                </c:pt>
                <c:pt idx="370">
                  <c:v>414</c:v>
                </c:pt>
                <c:pt idx="371">
                  <c:v>411</c:v>
                </c:pt>
                <c:pt idx="372">
                  <c:v>448</c:v>
                </c:pt>
                <c:pt idx="373">
                  <c:v>458</c:v>
                </c:pt>
                <c:pt idx="374">
                  <c:v>456</c:v>
                </c:pt>
                <c:pt idx="375">
                  <c:v>461</c:v>
                </c:pt>
                <c:pt idx="376">
                  <c:v>466</c:v>
                </c:pt>
                <c:pt idx="377">
                  <c:v>481</c:v>
                </c:pt>
                <c:pt idx="378">
                  <c:v>479</c:v>
                </c:pt>
                <c:pt idx="379">
                  <c:v>482</c:v>
                </c:pt>
                <c:pt idx="380">
                  <c:v>468</c:v>
                </c:pt>
                <c:pt idx="381">
                  <c:v>469</c:v>
                </c:pt>
                <c:pt idx="382">
                  <c:v>440</c:v>
                </c:pt>
                <c:pt idx="383">
                  <c:v>448</c:v>
                </c:pt>
                <c:pt idx="384">
                  <c:v>466</c:v>
                </c:pt>
                <c:pt idx="385">
                  <c:v>456</c:v>
                </c:pt>
                <c:pt idx="386">
                  <c:v>432</c:v>
                </c:pt>
                <c:pt idx="387">
                  <c:v>429</c:v>
                </c:pt>
                <c:pt idx="388">
                  <c:v>425</c:v>
                </c:pt>
                <c:pt idx="389">
                  <c:v>421</c:v>
                </c:pt>
                <c:pt idx="390">
                  <c:v>420</c:v>
                </c:pt>
                <c:pt idx="391">
                  <c:v>442</c:v>
                </c:pt>
                <c:pt idx="392">
                  <c:v>433</c:v>
                </c:pt>
                <c:pt idx="393">
                  <c:v>449</c:v>
                </c:pt>
                <c:pt idx="394">
                  <c:v>466</c:v>
                </c:pt>
                <c:pt idx="395">
                  <c:v>463</c:v>
                </c:pt>
                <c:pt idx="396">
                  <c:v>478</c:v>
                </c:pt>
                <c:pt idx="397">
                  <c:v>478</c:v>
                </c:pt>
                <c:pt idx="398">
                  <c:v>468</c:v>
                </c:pt>
                <c:pt idx="399">
                  <c:v>462</c:v>
                </c:pt>
                <c:pt idx="400">
                  <c:v>454</c:v>
                </c:pt>
                <c:pt idx="401">
                  <c:v>465</c:v>
                </c:pt>
                <c:pt idx="402">
                  <c:v>469</c:v>
                </c:pt>
                <c:pt idx="403">
                  <c:v>468</c:v>
                </c:pt>
                <c:pt idx="404">
                  <c:v>471</c:v>
                </c:pt>
                <c:pt idx="405">
                  <c:v>472</c:v>
                </c:pt>
                <c:pt idx="406">
                  <c:v>501</c:v>
                </c:pt>
                <c:pt idx="407">
                  <c:v>530</c:v>
                </c:pt>
                <c:pt idx="408">
                  <c:v>537</c:v>
                </c:pt>
                <c:pt idx="409">
                  <c:v>549</c:v>
                </c:pt>
                <c:pt idx="410">
                  <c:v>562</c:v>
                </c:pt>
                <c:pt idx="411">
                  <c:v>556</c:v>
                </c:pt>
                <c:pt idx="412">
                  <c:v>542</c:v>
                </c:pt>
                <c:pt idx="413">
                  <c:v>549</c:v>
                </c:pt>
                <c:pt idx="414">
                  <c:v>551</c:v>
                </c:pt>
                <c:pt idx="415">
                  <c:v>552</c:v>
                </c:pt>
                <c:pt idx="416">
                  <c:v>549</c:v>
                </c:pt>
                <c:pt idx="417">
                  <c:v>544</c:v>
                </c:pt>
                <c:pt idx="418">
                  <c:v>551</c:v>
                </c:pt>
                <c:pt idx="419">
                  <c:v>564</c:v>
                </c:pt>
                <c:pt idx="420">
                  <c:v>578</c:v>
                </c:pt>
                <c:pt idx="421">
                  <c:v>594</c:v>
                </c:pt>
                <c:pt idx="422">
                  <c:v>570</c:v>
                </c:pt>
                <c:pt idx="423">
                  <c:v>584</c:v>
                </c:pt>
                <c:pt idx="424">
                  <c:v>590</c:v>
                </c:pt>
                <c:pt idx="425">
                  <c:v>593</c:v>
                </c:pt>
                <c:pt idx="426">
                  <c:v>603</c:v>
                </c:pt>
                <c:pt idx="427">
                  <c:v>650</c:v>
                </c:pt>
                <c:pt idx="428">
                  <c:v>660</c:v>
                </c:pt>
                <c:pt idx="429">
                  <c:v>709</c:v>
                </c:pt>
                <c:pt idx="430">
                  <c:v>697</c:v>
                </c:pt>
                <c:pt idx="431">
                  <c:v>616</c:v>
                </c:pt>
                <c:pt idx="432">
                  <c:v>607</c:v>
                </c:pt>
                <c:pt idx="433">
                  <c:v>665</c:v>
                </c:pt>
                <c:pt idx="434">
                  <c:v>683</c:v>
                </c:pt>
                <c:pt idx="435">
                  <c:v>719</c:v>
                </c:pt>
                <c:pt idx="436">
                  <c:v>749</c:v>
                </c:pt>
                <c:pt idx="437">
                  <c:v>782</c:v>
                </c:pt>
                <c:pt idx="438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DE-4EF2-A021-E43EE53BC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8356319"/>
        <c:axId val="1"/>
      </c:lineChart>
      <c:catAx>
        <c:axId val="10983563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62"/>
        <c:tickMarkSkip val="2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8356319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5785619809663491E-3"/>
          <c:y val="0.77682403433476399"/>
          <c:w val="0.9827604592471475"/>
          <c:h val="0.193133047210300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136339217829425E-2"/>
          <c:y val="7.4866505646582676E-2"/>
          <c:w val="0.86573231006183271"/>
          <c:h val="0.6363652979959527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1.2.6'!$C$4</c:f>
              <c:strCache>
                <c:ptCount val="1"/>
                <c:pt idx="0">
                  <c:v>Россия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 1.2.6'!$B$5:$B$461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'График 1.2.6'!$C$5:$C$461</c:f>
              <c:numCache>
                <c:formatCode>0.00</c:formatCode>
                <c:ptCount val="457"/>
                <c:pt idx="0">
                  <c:v>43</c:v>
                </c:pt>
                <c:pt idx="1">
                  <c:v>43</c:v>
                </c:pt>
                <c:pt idx="2">
                  <c:v>41.7</c:v>
                </c:pt>
                <c:pt idx="3">
                  <c:v>42.4</c:v>
                </c:pt>
                <c:pt idx="4">
                  <c:v>44</c:v>
                </c:pt>
                <c:pt idx="5">
                  <c:v>45.2</c:v>
                </c:pt>
                <c:pt idx="6">
                  <c:v>46.2</c:v>
                </c:pt>
                <c:pt idx="7">
                  <c:v>48.2</c:v>
                </c:pt>
                <c:pt idx="8">
                  <c:v>44.2</c:v>
                </c:pt>
                <c:pt idx="9">
                  <c:v>44</c:v>
                </c:pt>
                <c:pt idx="10">
                  <c:v>44</c:v>
                </c:pt>
                <c:pt idx="11">
                  <c:v>45.2</c:v>
                </c:pt>
                <c:pt idx="12">
                  <c:v>45.9</c:v>
                </c:pt>
                <c:pt idx="13">
                  <c:v>44.3</c:v>
                </c:pt>
                <c:pt idx="14">
                  <c:v>45</c:v>
                </c:pt>
                <c:pt idx="15">
                  <c:v>44.2</c:v>
                </c:pt>
                <c:pt idx="16">
                  <c:v>45.1</c:v>
                </c:pt>
                <c:pt idx="17">
                  <c:v>45.4</c:v>
                </c:pt>
                <c:pt idx="18">
                  <c:v>45.8</c:v>
                </c:pt>
                <c:pt idx="19">
                  <c:v>46.5</c:v>
                </c:pt>
                <c:pt idx="20">
                  <c:v>46.3</c:v>
                </c:pt>
                <c:pt idx="21">
                  <c:v>46.9</c:v>
                </c:pt>
                <c:pt idx="22">
                  <c:v>45.3</c:v>
                </c:pt>
                <c:pt idx="23">
                  <c:v>44.5</c:v>
                </c:pt>
                <c:pt idx="24">
                  <c:v>44</c:v>
                </c:pt>
                <c:pt idx="25">
                  <c:v>44.5</c:v>
                </c:pt>
                <c:pt idx="26">
                  <c:v>44</c:v>
                </c:pt>
                <c:pt idx="27">
                  <c:v>44</c:v>
                </c:pt>
                <c:pt idx="28">
                  <c:v>44.5</c:v>
                </c:pt>
                <c:pt idx="29">
                  <c:v>44.5</c:v>
                </c:pt>
                <c:pt idx="30">
                  <c:v>44.2</c:v>
                </c:pt>
                <c:pt idx="31">
                  <c:v>44.1</c:v>
                </c:pt>
                <c:pt idx="32">
                  <c:v>43.8</c:v>
                </c:pt>
                <c:pt idx="33">
                  <c:v>44.2</c:v>
                </c:pt>
                <c:pt idx="34">
                  <c:v>44.5</c:v>
                </c:pt>
                <c:pt idx="35">
                  <c:v>44.5</c:v>
                </c:pt>
                <c:pt idx="36">
                  <c:v>44.4</c:v>
                </c:pt>
                <c:pt idx="37">
                  <c:v>44.3</c:v>
                </c:pt>
                <c:pt idx="38">
                  <c:v>44</c:v>
                </c:pt>
                <c:pt idx="39">
                  <c:v>43.9</c:v>
                </c:pt>
                <c:pt idx="40">
                  <c:v>44.5</c:v>
                </c:pt>
                <c:pt idx="41">
                  <c:v>48</c:v>
                </c:pt>
                <c:pt idx="42">
                  <c:v>49.9</c:v>
                </c:pt>
                <c:pt idx="43">
                  <c:v>49</c:v>
                </c:pt>
                <c:pt idx="44">
                  <c:v>52.2</c:v>
                </c:pt>
                <c:pt idx="45">
                  <c:v>57.7</c:v>
                </c:pt>
                <c:pt idx="46">
                  <c:v>57</c:v>
                </c:pt>
                <c:pt idx="47">
                  <c:v>56.3</c:v>
                </c:pt>
                <c:pt idx="48">
                  <c:v>53</c:v>
                </c:pt>
                <c:pt idx="49">
                  <c:v>52.7</c:v>
                </c:pt>
                <c:pt idx="50">
                  <c:v>50.2</c:v>
                </c:pt>
                <c:pt idx="51">
                  <c:v>52.3</c:v>
                </c:pt>
                <c:pt idx="52">
                  <c:v>57.3</c:v>
                </c:pt>
                <c:pt idx="53">
                  <c:v>54.1</c:v>
                </c:pt>
                <c:pt idx="54">
                  <c:v>55.6</c:v>
                </c:pt>
                <c:pt idx="55">
                  <c:v>52</c:v>
                </c:pt>
                <c:pt idx="56">
                  <c:v>51.3</c:v>
                </c:pt>
                <c:pt idx="57">
                  <c:v>51.5</c:v>
                </c:pt>
                <c:pt idx="58">
                  <c:v>49.3</c:v>
                </c:pt>
                <c:pt idx="59">
                  <c:v>50</c:v>
                </c:pt>
                <c:pt idx="60">
                  <c:v>49.2</c:v>
                </c:pt>
                <c:pt idx="61">
                  <c:v>49.5</c:v>
                </c:pt>
                <c:pt idx="62">
                  <c:v>50.5</c:v>
                </c:pt>
                <c:pt idx="63">
                  <c:v>48.8</c:v>
                </c:pt>
                <c:pt idx="64">
                  <c:v>48</c:v>
                </c:pt>
                <c:pt idx="65">
                  <c:v>48</c:v>
                </c:pt>
                <c:pt idx="66">
                  <c:v>47.7</c:v>
                </c:pt>
                <c:pt idx="67">
                  <c:v>46.7</c:v>
                </c:pt>
                <c:pt idx="68">
                  <c:v>46.7</c:v>
                </c:pt>
                <c:pt idx="69">
                  <c:v>46.7</c:v>
                </c:pt>
                <c:pt idx="70">
                  <c:v>47</c:v>
                </c:pt>
                <c:pt idx="71">
                  <c:v>44.4</c:v>
                </c:pt>
                <c:pt idx="72">
                  <c:v>44</c:v>
                </c:pt>
                <c:pt idx="73">
                  <c:v>44.2</c:v>
                </c:pt>
                <c:pt idx="74">
                  <c:v>44</c:v>
                </c:pt>
                <c:pt idx="75">
                  <c:v>42</c:v>
                </c:pt>
                <c:pt idx="76">
                  <c:v>41.6</c:v>
                </c:pt>
                <c:pt idx="77">
                  <c:v>41</c:v>
                </c:pt>
                <c:pt idx="78">
                  <c:v>42</c:v>
                </c:pt>
                <c:pt idx="79">
                  <c:v>41</c:v>
                </c:pt>
                <c:pt idx="80">
                  <c:v>40</c:v>
                </c:pt>
                <c:pt idx="81">
                  <c:v>40.200000000000003</c:v>
                </c:pt>
                <c:pt idx="82">
                  <c:v>39.5</c:v>
                </c:pt>
                <c:pt idx="83">
                  <c:v>39.5</c:v>
                </c:pt>
                <c:pt idx="84">
                  <c:v>40</c:v>
                </c:pt>
                <c:pt idx="85">
                  <c:v>41</c:v>
                </c:pt>
                <c:pt idx="86">
                  <c:v>42.1</c:v>
                </c:pt>
                <c:pt idx="87">
                  <c:v>41</c:v>
                </c:pt>
                <c:pt idx="88">
                  <c:v>41</c:v>
                </c:pt>
                <c:pt idx="89">
                  <c:v>40.700000000000003</c:v>
                </c:pt>
                <c:pt idx="90">
                  <c:v>41.3</c:v>
                </c:pt>
                <c:pt idx="91">
                  <c:v>39.700000000000003</c:v>
                </c:pt>
                <c:pt idx="92">
                  <c:v>40</c:v>
                </c:pt>
                <c:pt idx="93">
                  <c:v>39.5</c:v>
                </c:pt>
                <c:pt idx="94">
                  <c:v>40.9</c:v>
                </c:pt>
                <c:pt idx="95">
                  <c:v>41</c:v>
                </c:pt>
                <c:pt idx="96">
                  <c:v>41.3</c:v>
                </c:pt>
                <c:pt idx="97">
                  <c:v>41</c:v>
                </c:pt>
                <c:pt idx="98">
                  <c:v>40</c:v>
                </c:pt>
                <c:pt idx="99">
                  <c:v>39</c:v>
                </c:pt>
                <c:pt idx="100">
                  <c:v>38.299999999999997</c:v>
                </c:pt>
                <c:pt idx="101">
                  <c:v>38.5</c:v>
                </c:pt>
                <c:pt idx="102">
                  <c:v>38.6</c:v>
                </c:pt>
                <c:pt idx="103">
                  <c:v>38.799999999999997</c:v>
                </c:pt>
                <c:pt idx="104">
                  <c:v>38.799999999999997</c:v>
                </c:pt>
                <c:pt idx="105">
                  <c:v>38.5</c:v>
                </c:pt>
                <c:pt idx="106">
                  <c:v>38.1</c:v>
                </c:pt>
                <c:pt idx="107">
                  <c:v>39</c:v>
                </c:pt>
                <c:pt idx="108">
                  <c:v>38.5</c:v>
                </c:pt>
                <c:pt idx="109">
                  <c:v>37.6</c:v>
                </c:pt>
                <c:pt idx="110">
                  <c:v>37.200000000000003</c:v>
                </c:pt>
                <c:pt idx="111">
                  <c:v>37</c:v>
                </c:pt>
                <c:pt idx="112">
                  <c:v>37.6</c:v>
                </c:pt>
                <c:pt idx="113">
                  <c:v>38.5</c:v>
                </c:pt>
                <c:pt idx="114">
                  <c:v>40.700000000000003</c:v>
                </c:pt>
                <c:pt idx="115">
                  <c:v>40.1</c:v>
                </c:pt>
                <c:pt idx="116">
                  <c:v>40.1</c:v>
                </c:pt>
                <c:pt idx="117">
                  <c:v>41.5</c:v>
                </c:pt>
                <c:pt idx="118">
                  <c:v>40.9</c:v>
                </c:pt>
                <c:pt idx="119">
                  <c:v>40</c:v>
                </c:pt>
                <c:pt idx="120">
                  <c:v>39</c:v>
                </c:pt>
                <c:pt idx="121">
                  <c:v>38.5</c:v>
                </c:pt>
                <c:pt idx="122">
                  <c:v>38.700000000000003</c:v>
                </c:pt>
                <c:pt idx="123">
                  <c:v>40.4</c:v>
                </c:pt>
                <c:pt idx="124">
                  <c:v>41.2</c:v>
                </c:pt>
                <c:pt idx="125">
                  <c:v>42.3</c:v>
                </c:pt>
                <c:pt idx="126">
                  <c:v>43</c:v>
                </c:pt>
                <c:pt idx="127">
                  <c:v>44.1</c:v>
                </c:pt>
                <c:pt idx="128">
                  <c:v>43</c:v>
                </c:pt>
                <c:pt idx="129">
                  <c:v>43</c:v>
                </c:pt>
                <c:pt idx="130">
                  <c:v>43.4</c:v>
                </c:pt>
                <c:pt idx="131">
                  <c:v>43</c:v>
                </c:pt>
                <c:pt idx="132">
                  <c:v>43</c:v>
                </c:pt>
                <c:pt idx="133">
                  <c:v>41.3</c:v>
                </c:pt>
                <c:pt idx="134">
                  <c:v>42.3</c:v>
                </c:pt>
                <c:pt idx="135">
                  <c:v>41.1</c:v>
                </c:pt>
                <c:pt idx="136">
                  <c:v>43</c:v>
                </c:pt>
                <c:pt idx="137">
                  <c:v>45.3</c:v>
                </c:pt>
                <c:pt idx="138">
                  <c:v>43.7</c:v>
                </c:pt>
                <c:pt idx="139">
                  <c:v>42</c:v>
                </c:pt>
                <c:pt idx="140">
                  <c:v>42.5</c:v>
                </c:pt>
                <c:pt idx="141">
                  <c:v>44.3</c:v>
                </c:pt>
                <c:pt idx="142">
                  <c:v>45.8</c:v>
                </c:pt>
                <c:pt idx="143">
                  <c:v>44.5</c:v>
                </c:pt>
                <c:pt idx="144">
                  <c:v>46.8</c:v>
                </c:pt>
                <c:pt idx="145">
                  <c:v>49.1</c:v>
                </c:pt>
                <c:pt idx="146">
                  <c:v>51</c:v>
                </c:pt>
                <c:pt idx="147">
                  <c:v>55.8</c:v>
                </c:pt>
                <c:pt idx="148">
                  <c:v>68</c:v>
                </c:pt>
                <c:pt idx="149">
                  <c:v>75.8</c:v>
                </c:pt>
                <c:pt idx="150">
                  <c:v>80.3</c:v>
                </c:pt>
                <c:pt idx="151">
                  <c:v>76.3</c:v>
                </c:pt>
                <c:pt idx="152">
                  <c:v>80</c:v>
                </c:pt>
                <c:pt idx="153">
                  <c:v>72.099999999999994</c:v>
                </c:pt>
                <c:pt idx="154">
                  <c:v>70.2</c:v>
                </c:pt>
                <c:pt idx="155">
                  <c:v>74.3</c:v>
                </c:pt>
                <c:pt idx="156">
                  <c:v>71.3</c:v>
                </c:pt>
                <c:pt idx="157">
                  <c:v>66.7</c:v>
                </c:pt>
                <c:pt idx="158">
                  <c:v>70.8</c:v>
                </c:pt>
                <c:pt idx="159">
                  <c:v>77.8</c:v>
                </c:pt>
                <c:pt idx="160">
                  <c:v>75</c:v>
                </c:pt>
                <c:pt idx="161">
                  <c:v>78.3</c:v>
                </c:pt>
                <c:pt idx="162">
                  <c:v>85.5</c:v>
                </c:pt>
                <c:pt idx="163">
                  <c:v>100.8</c:v>
                </c:pt>
                <c:pt idx="164">
                  <c:v>97.3</c:v>
                </c:pt>
                <c:pt idx="165">
                  <c:v>93</c:v>
                </c:pt>
                <c:pt idx="166">
                  <c:v>96.4</c:v>
                </c:pt>
                <c:pt idx="167">
                  <c:v>85.8</c:v>
                </c:pt>
                <c:pt idx="168">
                  <c:v>80.2</c:v>
                </c:pt>
                <c:pt idx="169">
                  <c:v>84.3</c:v>
                </c:pt>
                <c:pt idx="170">
                  <c:v>84.3</c:v>
                </c:pt>
                <c:pt idx="171">
                  <c:v>88.4</c:v>
                </c:pt>
                <c:pt idx="172">
                  <c:v>88.2</c:v>
                </c:pt>
                <c:pt idx="173">
                  <c:v>87</c:v>
                </c:pt>
                <c:pt idx="174">
                  <c:v>83</c:v>
                </c:pt>
                <c:pt idx="175">
                  <c:v>84.5</c:v>
                </c:pt>
                <c:pt idx="176">
                  <c:v>83.2</c:v>
                </c:pt>
                <c:pt idx="177">
                  <c:v>82.8</c:v>
                </c:pt>
                <c:pt idx="178">
                  <c:v>82.8</c:v>
                </c:pt>
                <c:pt idx="179">
                  <c:v>85.6</c:v>
                </c:pt>
                <c:pt idx="180">
                  <c:v>86.1</c:v>
                </c:pt>
                <c:pt idx="181">
                  <c:v>87.3</c:v>
                </c:pt>
                <c:pt idx="182">
                  <c:v>85.2</c:v>
                </c:pt>
                <c:pt idx="183">
                  <c:v>82.7</c:v>
                </c:pt>
                <c:pt idx="184">
                  <c:v>81.400000000000006</c:v>
                </c:pt>
                <c:pt idx="185">
                  <c:v>81</c:v>
                </c:pt>
                <c:pt idx="186">
                  <c:v>78.7</c:v>
                </c:pt>
                <c:pt idx="187">
                  <c:v>68.400000000000006</c:v>
                </c:pt>
                <c:pt idx="188">
                  <c:v>69</c:v>
                </c:pt>
                <c:pt idx="189">
                  <c:v>68.2</c:v>
                </c:pt>
                <c:pt idx="190">
                  <c:v>64</c:v>
                </c:pt>
                <c:pt idx="191">
                  <c:v>67.8</c:v>
                </c:pt>
                <c:pt idx="192">
                  <c:v>67</c:v>
                </c:pt>
                <c:pt idx="193">
                  <c:v>69.400000000000006</c:v>
                </c:pt>
                <c:pt idx="194">
                  <c:v>71.400000000000006</c:v>
                </c:pt>
                <c:pt idx="195">
                  <c:v>75.099999999999994</c:v>
                </c:pt>
                <c:pt idx="196">
                  <c:v>71.7</c:v>
                </c:pt>
                <c:pt idx="197">
                  <c:v>73.8</c:v>
                </c:pt>
                <c:pt idx="198">
                  <c:v>73.8</c:v>
                </c:pt>
                <c:pt idx="199">
                  <c:v>70.7</c:v>
                </c:pt>
                <c:pt idx="200">
                  <c:v>68.5</c:v>
                </c:pt>
                <c:pt idx="201">
                  <c:v>67.8</c:v>
                </c:pt>
                <c:pt idx="202">
                  <c:v>64.8</c:v>
                </c:pt>
                <c:pt idx="203">
                  <c:v>59.8</c:v>
                </c:pt>
                <c:pt idx="204">
                  <c:v>61.3</c:v>
                </c:pt>
                <c:pt idx="205">
                  <c:v>61.4</c:v>
                </c:pt>
                <c:pt idx="206">
                  <c:v>63.5</c:v>
                </c:pt>
                <c:pt idx="207">
                  <c:v>63.7</c:v>
                </c:pt>
                <c:pt idx="208">
                  <c:v>67.3</c:v>
                </c:pt>
                <c:pt idx="209">
                  <c:v>71.3</c:v>
                </c:pt>
                <c:pt idx="210">
                  <c:v>75.2</c:v>
                </c:pt>
                <c:pt idx="211">
                  <c:v>71</c:v>
                </c:pt>
                <c:pt idx="212">
                  <c:v>73.5</c:v>
                </c:pt>
                <c:pt idx="213">
                  <c:v>72.400000000000006</c:v>
                </c:pt>
                <c:pt idx="214">
                  <c:v>71.3</c:v>
                </c:pt>
                <c:pt idx="215">
                  <c:v>68.5</c:v>
                </c:pt>
                <c:pt idx="216">
                  <c:v>70</c:v>
                </c:pt>
                <c:pt idx="217">
                  <c:v>69.400000000000006</c:v>
                </c:pt>
                <c:pt idx="218">
                  <c:v>71.8</c:v>
                </c:pt>
                <c:pt idx="219">
                  <c:v>75.7</c:v>
                </c:pt>
                <c:pt idx="220">
                  <c:v>78</c:v>
                </c:pt>
                <c:pt idx="221">
                  <c:v>75.3</c:v>
                </c:pt>
                <c:pt idx="222">
                  <c:v>76.099999999999994</c:v>
                </c:pt>
                <c:pt idx="223">
                  <c:v>79.099999999999994</c:v>
                </c:pt>
                <c:pt idx="224">
                  <c:v>83</c:v>
                </c:pt>
                <c:pt idx="225">
                  <c:v>84</c:v>
                </c:pt>
                <c:pt idx="226">
                  <c:v>85.9</c:v>
                </c:pt>
                <c:pt idx="227">
                  <c:v>85.9</c:v>
                </c:pt>
                <c:pt idx="228">
                  <c:v>90</c:v>
                </c:pt>
                <c:pt idx="229">
                  <c:v>96.8</c:v>
                </c:pt>
                <c:pt idx="230">
                  <c:v>98.9</c:v>
                </c:pt>
                <c:pt idx="231">
                  <c:v>101.7</c:v>
                </c:pt>
                <c:pt idx="232">
                  <c:v>113.8</c:v>
                </c:pt>
                <c:pt idx="233">
                  <c:v>114.8</c:v>
                </c:pt>
                <c:pt idx="234">
                  <c:v>115.2</c:v>
                </c:pt>
                <c:pt idx="235">
                  <c:v>111.1</c:v>
                </c:pt>
                <c:pt idx="236">
                  <c:v>115.4</c:v>
                </c:pt>
                <c:pt idx="237">
                  <c:v>106.5</c:v>
                </c:pt>
                <c:pt idx="238">
                  <c:v>98.5</c:v>
                </c:pt>
                <c:pt idx="239">
                  <c:v>94.2</c:v>
                </c:pt>
                <c:pt idx="240">
                  <c:v>93.7</c:v>
                </c:pt>
                <c:pt idx="241">
                  <c:v>97.5</c:v>
                </c:pt>
                <c:pt idx="242">
                  <c:v>92.1</c:v>
                </c:pt>
                <c:pt idx="243">
                  <c:v>89.8</c:v>
                </c:pt>
                <c:pt idx="244">
                  <c:v>87.2</c:v>
                </c:pt>
                <c:pt idx="245">
                  <c:v>82.8</c:v>
                </c:pt>
                <c:pt idx="246">
                  <c:v>81.5</c:v>
                </c:pt>
                <c:pt idx="247">
                  <c:v>81.599999999999994</c:v>
                </c:pt>
                <c:pt idx="248">
                  <c:v>84.8</c:v>
                </c:pt>
                <c:pt idx="249">
                  <c:v>84.8</c:v>
                </c:pt>
                <c:pt idx="250">
                  <c:v>88.7</c:v>
                </c:pt>
                <c:pt idx="251">
                  <c:v>89</c:v>
                </c:pt>
                <c:pt idx="252">
                  <c:v>89</c:v>
                </c:pt>
                <c:pt idx="253">
                  <c:v>89.2</c:v>
                </c:pt>
                <c:pt idx="254">
                  <c:v>89.3</c:v>
                </c:pt>
                <c:pt idx="255">
                  <c:v>89.3</c:v>
                </c:pt>
                <c:pt idx="256">
                  <c:v>89.3</c:v>
                </c:pt>
                <c:pt idx="257">
                  <c:v>89.3</c:v>
                </c:pt>
                <c:pt idx="258">
                  <c:v>85</c:v>
                </c:pt>
                <c:pt idx="259">
                  <c:v>86.2</c:v>
                </c:pt>
                <c:pt idx="260">
                  <c:v>87.5</c:v>
                </c:pt>
                <c:pt idx="261">
                  <c:v>87.5</c:v>
                </c:pt>
                <c:pt idx="262">
                  <c:v>87</c:v>
                </c:pt>
                <c:pt idx="263">
                  <c:v>91.8</c:v>
                </c:pt>
                <c:pt idx="264">
                  <c:v>97.7</c:v>
                </c:pt>
                <c:pt idx="265">
                  <c:v>96.5</c:v>
                </c:pt>
                <c:pt idx="266">
                  <c:v>95.4</c:v>
                </c:pt>
                <c:pt idx="267">
                  <c:v>100.8</c:v>
                </c:pt>
                <c:pt idx="268">
                  <c:v>103.7</c:v>
                </c:pt>
                <c:pt idx="269">
                  <c:v>103.7</c:v>
                </c:pt>
                <c:pt idx="270">
                  <c:v>103.8</c:v>
                </c:pt>
                <c:pt idx="271">
                  <c:v>106</c:v>
                </c:pt>
                <c:pt idx="272">
                  <c:v>109</c:v>
                </c:pt>
                <c:pt idx="273">
                  <c:v>112.2</c:v>
                </c:pt>
                <c:pt idx="274">
                  <c:v>115</c:v>
                </c:pt>
                <c:pt idx="275">
                  <c:v>124.3</c:v>
                </c:pt>
                <c:pt idx="276">
                  <c:v>126.7</c:v>
                </c:pt>
                <c:pt idx="277">
                  <c:v>135.5</c:v>
                </c:pt>
                <c:pt idx="278">
                  <c:v>121.9</c:v>
                </c:pt>
                <c:pt idx="279">
                  <c:v>117.7</c:v>
                </c:pt>
                <c:pt idx="280">
                  <c:v>122.9</c:v>
                </c:pt>
                <c:pt idx="281">
                  <c:v>117.5</c:v>
                </c:pt>
                <c:pt idx="282">
                  <c:v>118.2</c:v>
                </c:pt>
                <c:pt idx="283">
                  <c:v>118</c:v>
                </c:pt>
                <c:pt idx="284">
                  <c:v>117.8</c:v>
                </c:pt>
                <c:pt idx="285">
                  <c:v>118.5</c:v>
                </c:pt>
                <c:pt idx="286">
                  <c:v>127.2</c:v>
                </c:pt>
                <c:pt idx="287">
                  <c:v>125.5</c:v>
                </c:pt>
                <c:pt idx="288">
                  <c:v>129.69999999999999</c:v>
                </c:pt>
                <c:pt idx="289">
                  <c:v>135.80000000000001</c:v>
                </c:pt>
                <c:pt idx="290">
                  <c:v>137.30000000000001</c:v>
                </c:pt>
                <c:pt idx="291">
                  <c:v>136.30000000000001</c:v>
                </c:pt>
                <c:pt idx="292">
                  <c:v>135.5</c:v>
                </c:pt>
                <c:pt idx="293">
                  <c:v>133.30000000000001</c:v>
                </c:pt>
                <c:pt idx="294">
                  <c:v>135.69999999999999</c:v>
                </c:pt>
                <c:pt idx="295">
                  <c:v>133</c:v>
                </c:pt>
                <c:pt idx="296">
                  <c:v>132.30000000000001</c:v>
                </c:pt>
                <c:pt idx="297">
                  <c:v>135.80000000000001</c:v>
                </c:pt>
                <c:pt idx="298">
                  <c:v>133</c:v>
                </c:pt>
                <c:pt idx="299">
                  <c:v>134.4</c:v>
                </c:pt>
                <c:pt idx="300">
                  <c:v>129.69999999999999</c:v>
                </c:pt>
                <c:pt idx="301">
                  <c:v>124</c:v>
                </c:pt>
                <c:pt idx="302">
                  <c:v>122.3</c:v>
                </c:pt>
                <c:pt idx="303">
                  <c:v>125.8</c:v>
                </c:pt>
                <c:pt idx="304">
                  <c:v>133.80000000000001</c:v>
                </c:pt>
                <c:pt idx="305">
                  <c:v>137.4</c:v>
                </c:pt>
                <c:pt idx="306">
                  <c:v>136.30000000000001</c:v>
                </c:pt>
                <c:pt idx="307">
                  <c:v>133.30000000000001</c:v>
                </c:pt>
                <c:pt idx="308">
                  <c:v>138.5</c:v>
                </c:pt>
                <c:pt idx="309">
                  <c:v>145.5</c:v>
                </c:pt>
                <c:pt idx="310">
                  <c:v>143</c:v>
                </c:pt>
                <c:pt idx="311">
                  <c:v>142.5</c:v>
                </c:pt>
                <c:pt idx="312">
                  <c:v>134.69999999999999</c:v>
                </c:pt>
                <c:pt idx="313">
                  <c:v>147.30000000000001</c:v>
                </c:pt>
                <c:pt idx="314">
                  <c:v>148.69999999999999</c:v>
                </c:pt>
                <c:pt idx="315">
                  <c:v>157.5</c:v>
                </c:pt>
                <c:pt idx="316">
                  <c:v>146.19999999999999</c:v>
                </c:pt>
                <c:pt idx="317">
                  <c:v>140.30000000000001</c:v>
                </c:pt>
                <c:pt idx="318">
                  <c:v>140.80000000000001</c:v>
                </c:pt>
                <c:pt idx="319">
                  <c:v>140.80000000000001</c:v>
                </c:pt>
                <c:pt idx="320">
                  <c:v>138.6</c:v>
                </c:pt>
                <c:pt idx="321">
                  <c:v>135.19999999999999</c:v>
                </c:pt>
                <c:pt idx="322">
                  <c:v>141.80000000000001</c:v>
                </c:pt>
                <c:pt idx="323">
                  <c:v>139.5</c:v>
                </c:pt>
                <c:pt idx="324">
                  <c:v>141.9</c:v>
                </c:pt>
                <c:pt idx="325">
                  <c:v>147</c:v>
                </c:pt>
                <c:pt idx="326">
                  <c:v>138.9</c:v>
                </c:pt>
                <c:pt idx="327">
                  <c:v>138.5</c:v>
                </c:pt>
                <c:pt idx="328">
                  <c:v>133.80000000000001</c:v>
                </c:pt>
                <c:pt idx="329">
                  <c:v>129.30000000000001</c:v>
                </c:pt>
                <c:pt idx="330">
                  <c:v>121.3</c:v>
                </c:pt>
                <c:pt idx="331">
                  <c:v>127.4</c:v>
                </c:pt>
                <c:pt idx="332">
                  <c:v>130.1</c:v>
                </c:pt>
                <c:pt idx="333">
                  <c:v>130.69999999999999</c:v>
                </c:pt>
                <c:pt idx="334">
                  <c:v>128.69999999999999</c:v>
                </c:pt>
                <c:pt idx="335">
                  <c:v>131.69999999999999</c:v>
                </c:pt>
                <c:pt idx="336">
                  <c:v>127.1</c:v>
                </c:pt>
                <c:pt idx="337">
                  <c:v>120.2</c:v>
                </c:pt>
                <c:pt idx="338">
                  <c:v>118.7</c:v>
                </c:pt>
                <c:pt idx="339">
                  <c:v>112.2</c:v>
                </c:pt>
                <c:pt idx="340">
                  <c:v>117.5</c:v>
                </c:pt>
                <c:pt idx="341">
                  <c:v>116.8</c:v>
                </c:pt>
                <c:pt idx="342">
                  <c:v>113.2</c:v>
                </c:pt>
                <c:pt idx="343">
                  <c:v>110.2</c:v>
                </c:pt>
                <c:pt idx="344">
                  <c:v>103.9</c:v>
                </c:pt>
                <c:pt idx="345">
                  <c:v>97.8</c:v>
                </c:pt>
                <c:pt idx="346">
                  <c:v>100.7</c:v>
                </c:pt>
                <c:pt idx="347">
                  <c:v>100.5</c:v>
                </c:pt>
                <c:pt idx="348">
                  <c:v>100.4</c:v>
                </c:pt>
                <c:pt idx="349">
                  <c:v>95.6</c:v>
                </c:pt>
                <c:pt idx="350">
                  <c:v>96.4</c:v>
                </c:pt>
                <c:pt idx="351">
                  <c:v>92.8</c:v>
                </c:pt>
                <c:pt idx="352">
                  <c:v>90.8</c:v>
                </c:pt>
                <c:pt idx="353">
                  <c:v>95</c:v>
                </c:pt>
                <c:pt idx="354">
                  <c:v>97</c:v>
                </c:pt>
                <c:pt idx="355">
                  <c:v>95.7</c:v>
                </c:pt>
                <c:pt idx="356">
                  <c:v>93.3</c:v>
                </c:pt>
                <c:pt idx="357">
                  <c:v>90</c:v>
                </c:pt>
                <c:pt idx="358">
                  <c:v>87</c:v>
                </c:pt>
                <c:pt idx="359">
                  <c:v>87.7</c:v>
                </c:pt>
                <c:pt idx="360">
                  <c:v>84.8</c:v>
                </c:pt>
                <c:pt idx="361">
                  <c:v>87.8</c:v>
                </c:pt>
                <c:pt idx="362">
                  <c:v>87.7</c:v>
                </c:pt>
                <c:pt idx="363">
                  <c:v>89.3</c:v>
                </c:pt>
                <c:pt idx="364">
                  <c:v>90</c:v>
                </c:pt>
                <c:pt idx="365">
                  <c:v>89.5</c:v>
                </c:pt>
                <c:pt idx="366">
                  <c:v>90.7</c:v>
                </c:pt>
                <c:pt idx="367">
                  <c:v>88</c:v>
                </c:pt>
                <c:pt idx="368">
                  <c:v>86.7</c:v>
                </c:pt>
                <c:pt idx="369">
                  <c:v>85.3</c:v>
                </c:pt>
                <c:pt idx="370">
                  <c:v>88.2</c:v>
                </c:pt>
                <c:pt idx="371">
                  <c:v>88.3</c:v>
                </c:pt>
                <c:pt idx="372">
                  <c:v>90.1</c:v>
                </c:pt>
                <c:pt idx="373">
                  <c:v>86.8</c:v>
                </c:pt>
                <c:pt idx="374">
                  <c:v>88.8</c:v>
                </c:pt>
                <c:pt idx="375">
                  <c:v>90.2</c:v>
                </c:pt>
                <c:pt idx="376">
                  <c:v>91.8</c:v>
                </c:pt>
                <c:pt idx="377">
                  <c:v>90.7</c:v>
                </c:pt>
                <c:pt idx="378">
                  <c:v>87</c:v>
                </c:pt>
                <c:pt idx="379">
                  <c:v>88.2</c:v>
                </c:pt>
                <c:pt idx="380">
                  <c:v>85.7</c:v>
                </c:pt>
                <c:pt idx="381">
                  <c:v>83</c:v>
                </c:pt>
                <c:pt idx="382">
                  <c:v>84</c:v>
                </c:pt>
                <c:pt idx="383">
                  <c:v>84.4</c:v>
                </c:pt>
                <c:pt idx="384">
                  <c:v>86</c:v>
                </c:pt>
                <c:pt idx="385">
                  <c:v>88.2</c:v>
                </c:pt>
                <c:pt idx="386">
                  <c:v>94.7</c:v>
                </c:pt>
                <c:pt idx="387">
                  <c:v>94.6</c:v>
                </c:pt>
                <c:pt idx="388">
                  <c:v>100.3</c:v>
                </c:pt>
                <c:pt idx="389">
                  <c:v>109.5</c:v>
                </c:pt>
                <c:pt idx="390">
                  <c:v>108.2</c:v>
                </c:pt>
                <c:pt idx="391">
                  <c:v>111.5</c:v>
                </c:pt>
                <c:pt idx="392">
                  <c:v>112.1</c:v>
                </c:pt>
                <c:pt idx="393">
                  <c:v>115.7</c:v>
                </c:pt>
                <c:pt idx="394">
                  <c:v>116</c:v>
                </c:pt>
                <c:pt idx="395">
                  <c:v>113.5</c:v>
                </c:pt>
                <c:pt idx="396">
                  <c:v>116.4</c:v>
                </c:pt>
                <c:pt idx="397">
                  <c:v>108</c:v>
                </c:pt>
                <c:pt idx="398">
                  <c:v>108.8</c:v>
                </c:pt>
                <c:pt idx="399">
                  <c:v>109.7</c:v>
                </c:pt>
                <c:pt idx="400">
                  <c:v>106.4</c:v>
                </c:pt>
                <c:pt idx="401">
                  <c:v>112.2</c:v>
                </c:pt>
                <c:pt idx="402">
                  <c:v>107.5</c:v>
                </c:pt>
                <c:pt idx="403">
                  <c:v>100.2</c:v>
                </c:pt>
                <c:pt idx="404">
                  <c:v>98.5</c:v>
                </c:pt>
                <c:pt idx="405">
                  <c:v>93.8</c:v>
                </c:pt>
                <c:pt idx="406">
                  <c:v>95.9</c:v>
                </c:pt>
                <c:pt idx="407">
                  <c:v>91.2</c:v>
                </c:pt>
                <c:pt idx="408">
                  <c:v>98</c:v>
                </c:pt>
                <c:pt idx="409">
                  <c:v>98.8</c:v>
                </c:pt>
                <c:pt idx="410">
                  <c:v>99.5</c:v>
                </c:pt>
                <c:pt idx="411">
                  <c:v>98</c:v>
                </c:pt>
                <c:pt idx="412">
                  <c:v>96</c:v>
                </c:pt>
                <c:pt idx="413">
                  <c:v>99.6</c:v>
                </c:pt>
                <c:pt idx="414">
                  <c:v>102.2</c:v>
                </c:pt>
                <c:pt idx="415">
                  <c:v>104.2</c:v>
                </c:pt>
                <c:pt idx="416">
                  <c:v>103</c:v>
                </c:pt>
                <c:pt idx="417">
                  <c:v>102.2</c:v>
                </c:pt>
                <c:pt idx="418">
                  <c:v>102</c:v>
                </c:pt>
                <c:pt idx="419">
                  <c:v>117</c:v>
                </c:pt>
                <c:pt idx="420">
                  <c:v>116.9</c:v>
                </c:pt>
                <c:pt idx="421">
                  <c:v>111.5</c:v>
                </c:pt>
                <c:pt idx="422">
                  <c:v>114.6</c:v>
                </c:pt>
                <c:pt idx="423">
                  <c:v>119.3</c:v>
                </c:pt>
                <c:pt idx="424">
                  <c:v>125.1</c:v>
                </c:pt>
                <c:pt idx="425">
                  <c:v>125.8</c:v>
                </c:pt>
                <c:pt idx="426">
                  <c:v>131.19999999999999</c:v>
                </c:pt>
                <c:pt idx="427">
                  <c:v>128.30000000000001</c:v>
                </c:pt>
                <c:pt idx="428">
                  <c:v>130.30000000000001</c:v>
                </c:pt>
                <c:pt idx="429">
                  <c:v>128</c:v>
                </c:pt>
                <c:pt idx="430">
                  <c:v>128</c:v>
                </c:pt>
                <c:pt idx="431">
                  <c:v>135.9</c:v>
                </c:pt>
                <c:pt idx="432">
                  <c:v>134.19999999999999</c:v>
                </c:pt>
                <c:pt idx="433">
                  <c:v>131.19999999999999</c:v>
                </c:pt>
                <c:pt idx="434">
                  <c:v>131.9</c:v>
                </c:pt>
                <c:pt idx="435">
                  <c:v>133</c:v>
                </c:pt>
                <c:pt idx="436">
                  <c:v>135.80000000000001</c:v>
                </c:pt>
                <c:pt idx="437">
                  <c:v>145.80000000000001</c:v>
                </c:pt>
                <c:pt idx="438">
                  <c:v>152.19999999999999</c:v>
                </c:pt>
                <c:pt idx="439">
                  <c:v>165.3</c:v>
                </c:pt>
                <c:pt idx="440">
                  <c:v>148.4</c:v>
                </c:pt>
                <c:pt idx="441">
                  <c:v>163.80000000000001</c:v>
                </c:pt>
                <c:pt idx="442">
                  <c:v>165.4</c:v>
                </c:pt>
                <c:pt idx="443">
                  <c:v>170.2</c:v>
                </c:pt>
                <c:pt idx="444">
                  <c:v>167.8</c:v>
                </c:pt>
                <c:pt idx="445">
                  <c:v>212.2</c:v>
                </c:pt>
                <c:pt idx="446">
                  <c:v>253.7</c:v>
                </c:pt>
                <c:pt idx="447">
                  <c:v>276.7</c:v>
                </c:pt>
                <c:pt idx="448">
                  <c:v>284.5</c:v>
                </c:pt>
                <c:pt idx="449">
                  <c:v>237.5</c:v>
                </c:pt>
                <c:pt idx="450">
                  <c:v>243.5</c:v>
                </c:pt>
                <c:pt idx="451">
                  <c:v>256.60000000000002</c:v>
                </c:pt>
                <c:pt idx="452">
                  <c:v>254.7</c:v>
                </c:pt>
                <c:pt idx="453">
                  <c:v>243.2</c:v>
                </c:pt>
                <c:pt idx="454">
                  <c:v>242.7</c:v>
                </c:pt>
                <c:pt idx="455">
                  <c:v>258.2</c:v>
                </c:pt>
                <c:pt idx="456">
                  <c:v>263.3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97-47AA-90DD-D692937B831C}"/>
            </c:ext>
          </c:extLst>
        </c:ser>
        <c:ser>
          <c:idx val="2"/>
          <c:order val="1"/>
          <c:tx>
            <c:strRef>
              <c:f>'График 1.2.6'!$E$4</c:f>
              <c:strCache>
                <c:ptCount val="1"/>
                <c:pt idx="0">
                  <c:v>Польша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1.2.6'!$B$5:$B$461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'График 1.2.6'!$E$5:$E$461</c:f>
              <c:numCache>
                <c:formatCode>0.00</c:formatCode>
                <c:ptCount val="457"/>
                <c:pt idx="0">
                  <c:v>13.2</c:v>
                </c:pt>
                <c:pt idx="1">
                  <c:v>13</c:v>
                </c:pt>
                <c:pt idx="2">
                  <c:v>12</c:v>
                </c:pt>
                <c:pt idx="3">
                  <c:v>12.2</c:v>
                </c:pt>
                <c:pt idx="4">
                  <c:v>13</c:v>
                </c:pt>
                <c:pt idx="5">
                  <c:v>13.1</c:v>
                </c:pt>
                <c:pt idx="6">
                  <c:v>13</c:v>
                </c:pt>
                <c:pt idx="7">
                  <c:v>14</c:v>
                </c:pt>
                <c:pt idx="8">
                  <c:v>13.2</c:v>
                </c:pt>
                <c:pt idx="9">
                  <c:v>13.5</c:v>
                </c:pt>
                <c:pt idx="10">
                  <c:v>13.5</c:v>
                </c:pt>
                <c:pt idx="11">
                  <c:v>13.4</c:v>
                </c:pt>
                <c:pt idx="12">
                  <c:v>13.5</c:v>
                </c:pt>
                <c:pt idx="13">
                  <c:v>13.2</c:v>
                </c:pt>
                <c:pt idx="14">
                  <c:v>12</c:v>
                </c:pt>
                <c:pt idx="15">
                  <c:v>12</c:v>
                </c:pt>
                <c:pt idx="16">
                  <c:v>11.9</c:v>
                </c:pt>
                <c:pt idx="17">
                  <c:v>13.2</c:v>
                </c:pt>
                <c:pt idx="18">
                  <c:v>13.5</c:v>
                </c:pt>
                <c:pt idx="19">
                  <c:v>13.7</c:v>
                </c:pt>
                <c:pt idx="20">
                  <c:v>13.5</c:v>
                </c:pt>
                <c:pt idx="21">
                  <c:v>13.8</c:v>
                </c:pt>
                <c:pt idx="22">
                  <c:v>13.7</c:v>
                </c:pt>
                <c:pt idx="23">
                  <c:v>13.7</c:v>
                </c:pt>
                <c:pt idx="24">
                  <c:v>13.8</c:v>
                </c:pt>
                <c:pt idx="25">
                  <c:v>14</c:v>
                </c:pt>
                <c:pt idx="26">
                  <c:v>13.2</c:v>
                </c:pt>
                <c:pt idx="27">
                  <c:v>13.9</c:v>
                </c:pt>
                <c:pt idx="28">
                  <c:v>13.9</c:v>
                </c:pt>
                <c:pt idx="29">
                  <c:v>13.2</c:v>
                </c:pt>
                <c:pt idx="30">
                  <c:v>13.8</c:v>
                </c:pt>
                <c:pt idx="31">
                  <c:v>13.9</c:v>
                </c:pt>
                <c:pt idx="32">
                  <c:v>13.9</c:v>
                </c:pt>
                <c:pt idx="33">
                  <c:v>13.5</c:v>
                </c:pt>
                <c:pt idx="34">
                  <c:v>13.5</c:v>
                </c:pt>
                <c:pt idx="35">
                  <c:v>13.7</c:v>
                </c:pt>
                <c:pt idx="36">
                  <c:v>13.8</c:v>
                </c:pt>
                <c:pt idx="37">
                  <c:v>13.2</c:v>
                </c:pt>
                <c:pt idx="38">
                  <c:v>12.9</c:v>
                </c:pt>
                <c:pt idx="39">
                  <c:v>13.2</c:v>
                </c:pt>
                <c:pt idx="40">
                  <c:v>13</c:v>
                </c:pt>
                <c:pt idx="41">
                  <c:v>13</c:v>
                </c:pt>
                <c:pt idx="42">
                  <c:v>13.7</c:v>
                </c:pt>
                <c:pt idx="43">
                  <c:v>13.8</c:v>
                </c:pt>
                <c:pt idx="44">
                  <c:v>14</c:v>
                </c:pt>
                <c:pt idx="45">
                  <c:v>14.8</c:v>
                </c:pt>
                <c:pt idx="46">
                  <c:v>14.2</c:v>
                </c:pt>
                <c:pt idx="47">
                  <c:v>14</c:v>
                </c:pt>
                <c:pt idx="48">
                  <c:v>13.4</c:v>
                </c:pt>
                <c:pt idx="49">
                  <c:v>13.3</c:v>
                </c:pt>
                <c:pt idx="50">
                  <c:v>13.1</c:v>
                </c:pt>
                <c:pt idx="51">
                  <c:v>13.2</c:v>
                </c:pt>
                <c:pt idx="52">
                  <c:v>13.7</c:v>
                </c:pt>
                <c:pt idx="53">
                  <c:v>13.9</c:v>
                </c:pt>
                <c:pt idx="54">
                  <c:v>13.5</c:v>
                </c:pt>
                <c:pt idx="55">
                  <c:v>13.6</c:v>
                </c:pt>
                <c:pt idx="56">
                  <c:v>13</c:v>
                </c:pt>
                <c:pt idx="57">
                  <c:v>13</c:v>
                </c:pt>
                <c:pt idx="58">
                  <c:v>12.8</c:v>
                </c:pt>
                <c:pt idx="59">
                  <c:v>12.8</c:v>
                </c:pt>
                <c:pt idx="60">
                  <c:v>12.8</c:v>
                </c:pt>
                <c:pt idx="61">
                  <c:v>12.6</c:v>
                </c:pt>
                <c:pt idx="62">
                  <c:v>12.9</c:v>
                </c:pt>
                <c:pt idx="63">
                  <c:v>12.8</c:v>
                </c:pt>
                <c:pt idx="64">
                  <c:v>10.7</c:v>
                </c:pt>
                <c:pt idx="65">
                  <c:v>10.7</c:v>
                </c:pt>
                <c:pt idx="66">
                  <c:v>10.8</c:v>
                </c:pt>
                <c:pt idx="67">
                  <c:v>9.6999999999999993</c:v>
                </c:pt>
                <c:pt idx="68">
                  <c:v>9.8000000000000007</c:v>
                </c:pt>
                <c:pt idx="69">
                  <c:v>9.8000000000000007</c:v>
                </c:pt>
                <c:pt idx="70">
                  <c:v>10.6</c:v>
                </c:pt>
                <c:pt idx="71">
                  <c:v>9.8000000000000007</c:v>
                </c:pt>
                <c:pt idx="72">
                  <c:v>10.199999999999999</c:v>
                </c:pt>
                <c:pt idx="73">
                  <c:v>10</c:v>
                </c:pt>
                <c:pt idx="74">
                  <c:v>9.6999999999999993</c:v>
                </c:pt>
                <c:pt idx="75">
                  <c:v>9.6999999999999993</c:v>
                </c:pt>
                <c:pt idx="76">
                  <c:v>9.5</c:v>
                </c:pt>
                <c:pt idx="77">
                  <c:v>9.8000000000000007</c:v>
                </c:pt>
                <c:pt idx="78">
                  <c:v>9.6999999999999993</c:v>
                </c:pt>
                <c:pt idx="79">
                  <c:v>9.3000000000000007</c:v>
                </c:pt>
                <c:pt idx="80">
                  <c:v>9.6999999999999993</c:v>
                </c:pt>
                <c:pt idx="81">
                  <c:v>9.3000000000000007</c:v>
                </c:pt>
                <c:pt idx="82">
                  <c:v>8.6</c:v>
                </c:pt>
                <c:pt idx="83">
                  <c:v>7.5</c:v>
                </c:pt>
                <c:pt idx="84">
                  <c:v>7.7</c:v>
                </c:pt>
                <c:pt idx="85">
                  <c:v>8.1</c:v>
                </c:pt>
                <c:pt idx="86">
                  <c:v>7.7</c:v>
                </c:pt>
                <c:pt idx="87">
                  <c:v>7.6</c:v>
                </c:pt>
                <c:pt idx="88">
                  <c:v>7.7</c:v>
                </c:pt>
                <c:pt idx="89">
                  <c:v>7.6</c:v>
                </c:pt>
                <c:pt idx="90">
                  <c:v>8.1</c:v>
                </c:pt>
                <c:pt idx="91">
                  <c:v>7.8</c:v>
                </c:pt>
                <c:pt idx="92">
                  <c:v>7.8</c:v>
                </c:pt>
                <c:pt idx="93">
                  <c:v>8.5</c:v>
                </c:pt>
                <c:pt idx="94">
                  <c:v>8.1999999999999993</c:v>
                </c:pt>
                <c:pt idx="95">
                  <c:v>8</c:v>
                </c:pt>
                <c:pt idx="96">
                  <c:v>7.9</c:v>
                </c:pt>
                <c:pt idx="97">
                  <c:v>7.9</c:v>
                </c:pt>
                <c:pt idx="98">
                  <c:v>8.1999999999999993</c:v>
                </c:pt>
                <c:pt idx="99">
                  <c:v>8.3000000000000007</c:v>
                </c:pt>
                <c:pt idx="100">
                  <c:v>8</c:v>
                </c:pt>
                <c:pt idx="101">
                  <c:v>8</c:v>
                </c:pt>
                <c:pt idx="102">
                  <c:v>8</c:v>
                </c:pt>
                <c:pt idx="103">
                  <c:v>8.5</c:v>
                </c:pt>
                <c:pt idx="104">
                  <c:v>7.8</c:v>
                </c:pt>
                <c:pt idx="105">
                  <c:v>8.4</c:v>
                </c:pt>
                <c:pt idx="106">
                  <c:v>7.5</c:v>
                </c:pt>
                <c:pt idx="107">
                  <c:v>8</c:v>
                </c:pt>
                <c:pt idx="108">
                  <c:v>8</c:v>
                </c:pt>
                <c:pt idx="109">
                  <c:v>7.6</c:v>
                </c:pt>
                <c:pt idx="110">
                  <c:v>7.8</c:v>
                </c:pt>
                <c:pt idx="111">
                  <c:v>7.8</c:v>
                </c:pt>
                <c:pt idx="112">
                  <c:v>7.8</c:v>
                </c:pt>
                <c:pt idx="113">
                  <c:v>7.5</c:v>
                </c:pt>
                <c:pt idx="114">
                  <c:v>7.6</c:v>
                </c:pt>
                <c:pt idx="115">
                  <c:v>6.8</c:v>
                </c:pt>
                <c:pt idx="116">
                  <c:v>8</c:v>
                </c:pt>
                <c:pt idx="117">
                  <c:v>8.5</c:v>
                </c:pt>
                <c:pt idx="118">
                  <c:v>8.5</c:v>
                </c:pt>
                <c:pt idx="119">
                  <c:v>8.5</c:v>
                </c:pt>
                <c:pt idx="120">
                  <c:v>9.8000000000000007</c:v>
                </c:pt>
                <c:pt idx="121">
                  <c:v>8.5</c:v>
                </c:pt>
                <c:pt idx="122">
                  <c:v>8.3000000000000007</c:v>
                </c:pt>
                <c:pt idx="123">
                  <c:v>8.1999999999999993</c:v>
                </c:pt>
                <c:pt idx="124">
                  <c:v>7.8</c:v>
                </c:pt>
                <c:pt idx="125">
                  <c:v>8.5</c:v>
                </c:pt>
                <c:pt idx="126">
                  <c:v>8.5</c:v>
                </c:pt>
                <c:pt idx="127">
                  <c:v>8.8000000000000007</c:v>
                </c:pt>
                <c:pt idx="128">
                  <c:v>8.5</c:v>
                </c:pt>
                <c:pt idx="129">
                  <c:v>8.5</c:v>
                </c:pt>
                <c:pt idx="130">
                  <c:v>8.5</c:v>
                </c:pt>
                <c:pt idx="131">
                  <c:v>8.5</c:v>
                </c:pt>
                <c:pt idx="132">
                  <c:v>8.6</c:v>
                </c:pt>
                <c:pt idx="133">
                  <c:v>9.1</c:v>
                </c:pt>
                <c:pt idx="134">
                  <c:v>8.9</c:v>
                </c:pt>
                <c:pt idx="135">
                  <c:v>8.8000000000000007</c:v>
                </c:pt>
                <c:pt idx="136">
                  <c:v>8.6999999999999993</c:v>
                </c:pt>
                <c:pt idx="137">
                  <c:v>9.1999999999999993</c:v>
                </c:pt>
                <c:pt idx="138">
                  <c:v>9.3000000000000007</c:v>
                </c:pt>
                <c:pt idx="139">
                  <c:v>8.8000000000000007</c:v>
                </c:pt>
                <c:pt idx="140">
                  <c:v>8.5</c:v>
                </c:pt>
                <c:pt idx="141">
                  <c:v>8.5</c:v>
                </c:pt>
                <c:pt idx="142">
                  <c:v>8.4</c:v>
                </c:pt>
                <c:pt idx="143">
                  <c:v>8</c:v>
                </c:pt>
                <c:pt idx="144">
                  <c:v>8</c:v>
                </c:pt>
                <c:pt idx="145">
                  <c:v>8.1999999999999993</c:v>
                </c:pt>
                <c:pt idx="146">
                  <c:v>8</c:v>
                </c:pt>
                <c:pt idx="147">
                  <c:v>8</c:v>
                </c:pt>
                <c:pt idx="148">
                  <c:v>8</c:v>
                </c:pt>
                <c:pt idx="149">
                  <c:v>12</c:v>
                </c:pt>
                <c:pt idx="150">
                  <c:v>21.8</c:v>
                </c:pt>
                <c:pt idx="151">
                  <c:v>13.2</c:v>
                </c:pt>
                <c:pt idx="152">
                  <c:v>15.5</c:v>
                </c:pt>
                <c:pt idx="153">
                  <c:v>14.9</c:v>
                </c:pt>
                <c:pt idx="154">
                  <c:v>12.4</c:v>
                </c:pt>
                <c:pt idx="155">
                  <c:v>13.5</c:v>
                </c:pt>
                <c:pt idx="156">
                  <c:v>12.7</c:v>
                </c:pt>
                <c:pt idx="157">
                  <c:v>12.2</c:v>
                </c:pt>
                <c:pt idx="158">
                  <c:v>11.5</c:v>
                </c:pt>
                <c:pt idx="159">
                  <c:v>11.5</c:v>
                </c:pt>
                <c:pt idx="160">
                  <c:v>12.5</c:v>
                </c:pt>
                <c:pt idx="161">
                  <c:v>13.1</c:v>
                </c:pt>
                <c:pt idx="162">
                  <c:v>14.2</c:v>
                </c:pt>
                <c:pt idx="163">
                  <c:v>15.5</c:v>
                </c:pt>
                <c:pt idx="164">
                  <c:v>15.5</c:v>
                </c:pt>
                <c:pt idx="165">
                  <c:v>15.8</c:v>
                </c:pt>
                <c:pt idx="166">
                  <c:v>15</c:v>
                </c:pt>
                <c:pt idx="167">
                  <c:v>14.5</c:v>
                </c:pt>
                <c:pt idx="168">
                  <c:v>13.5</c:v>
                </c:pt>
                <c:pt idx="169">
                  <c:v>13.8</c:v>
                </c:pt>
                <c:pt idx="170">
                  <c:v>13.9</c:v>
                </c:pt>
                <c:pt idx="171">
                  <c:v>14</c:v>
                </c:pt>
                <c:pt idx="172">
                  <c:v>14.2</c:v>
                </c:pt>
                <c:pt idx="173">
                  <c:v>14.5</c:v>
                </c:pt>
                <c:pt idx="174">
                  <c:v>14.5</c:v>
                </c:pt>
                <c:pt idx="175">
                  <c:v>14.7</c:v>
                </c:pt>
                <c:pt idx="176">
                  <c:v>14.5</c:v>
                </c:pt>
                <c:pt idx="177">
                  <c:v>14.5</c:v>
                </c:pt>
                <c:pt idx="178">
                  <c:v>14.5</c:v>
                </c:pt>
                <c:pt idx="179">
                  <c:v>15.5</c:v>
                </c:pt>
                <c:pt idx="180">
                  <c:v>16.3</c:v>
                </c:pt>
                <c:pt idx="181">
                  <c:v>15.8</c:v>
                </c:pt>
                <c:pt idx="182">
                  <c:v>15.6</c:v>
                </c:pt>
                <c:pt idx="183">
                  <c:v>15.5</c:v>
                </c:pt>
                <c:pt idx="184">
                  <c:v>15.3</c:v>
                </c:pt>
                <c:pt idx="185">
                  <c:v>15.5</c:v>
                </c:pt>
                <c:pt idx="186">
                  <c:v>15.5</c:v>
                </c:pt>
                <c:pt idx="187">
                  <c:v>13.5</c:v>
                </c:pt>
                <c:pt idx="188">
                  <c:v>13.5</c:v>
                </c:pt>
                <c:pt idx="189">
                  <c:v>13.7</c:v>
                </c:pt>
                <c:pt idx="190">
                  <c:v>13.5</c:v>
                </c:pt>
                <c:pt idx="191">
                  <c:v>14.5</c:v>
                </c:pt>
                <c:pt idx="192">
                  <c:v>14.5</c:v>
                </c:pt>
                <c:pt idx="193">
                  <c:v>13.5</c:v>
                </c:pt>
                <c:pt idx="194">
                  <c:v>13.5</c:v>
                </c:pt>
                <c:pt idx="195">
                  <c:v>14.5</c:v>
                </c:pt>
                <c:pt idx="196">
                  <c:v>14.3</c:v>
                </c:pt>
                <c:pt idx="197">
                  <c:v>13.8</c:v>
                </c:pt>
                <c:pt idx="198">
                  <c:v>13.7</c:v>
                </c:pt>
                <c:pt idx="199">
                  <c:v>14</c:v>
                </c:pt>
                <c:pt idx="200">
                  <c:v>13.9</c:v>
                </c:pt>
                <c:pt idx="201">
                  <c:v>13.7</c:v>
                </c:pt>
                <c:pt idx="202">
                  <c:v>13.7</c:v>
                </c:pt>
                <c:pt idx="203">
                  <c:v>13</c:v>
                </c:pt>
                <c:pt idx="204">
                  <c:v>13.2</c:v>
                </c:pt>
                <c:pt idx="205">
                  <c:v>12.8</c:v>
                </c:pt>
                <c:pt idx="206">
                  <c:v>12.7</c:v>
                </c:pt>
                <c:pt idx="207">
                  <c:v>13</c:v>
                </c:pt>
                <c:pt idx="208">
                  <c:v>12.5</c:v>
                </c:pt>
                <c:pt idx="209">
                  <c:v>13.2</c:v>
                </c:pt>
                <c:pt idx="210">
                  <c:v>13.8</c:v>
                </c:pt>
                <c:pt idx="211">
                  <c:v>13.3</c:v>
                </c:pt>
                <c:pt idx="212">
                  <c:v>13.4</c:v>
                </c:pt>
                <c:pt idx="213">
                  <c:v>13.2</c:v>
                </c:pt>
                <c:pt idx="214">
                  <c:v>12.6</c:v>
                </c:pt>
                <c:pt idx="215">
                  <c:v>11.7</c:v>
                </c:pt>
                <c:pt idx="216">
                  <c:v>12.2</c:v>
                </c:pt>
                <c:pt idx="217">
                  <c:v>11.7</c:v>
                </c:pt>
                <c:pt idx="218">
                  <c:v>12.3</c:v>
                </c:pt>
                <c:pt idx="219">
                  <c:v>12.5</c:v>
                </c:pt>
                <c:pt idx="220">
                  <c:v>13.5</c:v>
                </c:pt>
                <c:pt idx="221">
                  <c:v>13</c:v>
                </c:pt>
                <c:pt idx="222">
                  <c:v>13.7</c:v>
                </c:pt>
                <c:pt idx="223">
                  <c:v>13.1</c:v>
                </c:pt>
                <c:pt idx="224">
                  <c:v>13.8</c:v>
                </c:pt>
                <c:pt idx="225">
                  <c:v>14.2</c:v>
                </c:pt>
                <c:pt idx="226">
                  <c:v>15.3</c:v>
                </c:pt>
                <c:pt idx="227">
                  <c:v>16.2</c:v>
                </c:pt>
                <c:pt idx="228">
                  <c:v>21.7</c:v>
                </c:pt>
                <c:pt idx="229">
                  <c:v>25.4</c:v>
                </c:pt>
                <c:pt idx="230">
                  <c:v>26.8</c:v>
                </c:pt>
                <c:pt idx="231">
                  <c:v>27.3</c:v>
                </c:pt>
                <c:pt idx="232">
                  <c:v>30.2</c:v>
                </c:pt>
                <c:pt idx="233">
                  <c:v>30.2</c:v>
                </c:pt>
                <c:pt idx="234">
                  <c:v>28.2</c:v>
                </c:pt>
                <c:pt idx="235">
                  <c:v>27.5</c:v>
                </c:pt>
                <c:pt idx="236">
                  <c:v>26.8</c:v>
                </c:pt>
                <c:pt idx="237">
                  <c:v>25.2</c:v>
                </c:pt>
                <c:pt idx="238">
                  <c:v>23.4</c:v>
                </c:pt>
                <c:pt idx="239">
                  <c:v>23.5</c:v>
                </c:pt>
                <c:pt idx="240">
                  <c:v>23.2</c:v>
                </c:pt>
                <c:pt idx="241">
                  <c:v>21.9</c:v>
                </c:pt>
                <c:pt idx="242">
                  <c:v>20.5</c:v>
                </c:pt>
                <c:pt idx="243">
                  <c:v>20.5</c:v>
                </c:pt>
                <c:pt idx="244">
                  <c:v>21.2</c:v>
                </c:pt>
                <c:pt idx="245">
                  <c:v>21.2</c:v>
                </c:pt>
                <c:pt idx="246">
                  <c:v>21.3</c:v>
                </c:pt>
                <c:pt idx="247">
                  <c:v>21.5</c:v>
                </c:pt>
                <c:pt idx="248">
                  <c:v>21.2</c:v>
                </c:pt>
                <c:pt idx="249">
                  <c:v>22.8</c:v>
                </c:pt>
                <c:pt idx="250">
                  <c:v>25</c:v>
                </c:pt>
                <c:pt idx="251">
                  <c:v>25.7</c:v>
                </c:pt>
                <c:pt idx="252">
                  <c:v>25.6</c:v>
                </c:pt>
                <c:pt idx="253">
                  <c:v>27.1</c:v>
                </c:pt>
                <c:pt idx="254">
                  <c:v>26.9</c:v>
                </c:pt>
                <c:pt idx="255">
                  <c:v>26.9</c:v>
                </c:pt>
                <c:pt idx="256">
                  <c:v>26.9</c:v>
                </c:pt>
                <c:pt idx="257">
                  <c:v>26.9</c:v>
                </c:pt>
                <c:pt idx="258">
                  <c:v>26.9</c:v>
                </c:pt>
                <c:pt idx="259">
                  <c:v>27.5</c:v>
                </c:pt>
                <c:pt idx="260">
                  <c:v>26.3</c:v>
                </c:pt>
                <c:pt idx="261">
                  <c:v>26.3</c:v>
                </c:pt>
                <c:pt idx="262">
                  <c:v>26.2</c:v>
                </c:pt>
                <c:pt idx="263">
                  <c:v>29.5</c:v>
                </c:pt>
                <c:pt idx="264">
                  <c:v>31.2</c:v>
                </c:pt>
                <c:pt idx="265">
                  <c:v>38.5</c:v>
                </c:pt>
                <c:pt idx="266">
                  <c:v>41.2</c:v>
                </c:pt>
                <c:pt idx="267">
                  <c:v>45.6</c:v>
                </c:pt>
                <c:pt idx="268">
                  <c:v>50.1</c:v>
                </c:pt>
                <c:pt idx="269">
                  <c:v>49.9</c:v>
                </c:pt>
                <c:pt idx="270">
                  <c:v>49.8</c:v>
                </c:pt>
                <c:pt idx="271">
                  <c:v>47.3</c:v>
                </c:pt>
                <c:pt idx="272">
                  <c:v>48</c:v>
                </c:pt>
                <c:pt idx="273">
                  <c:v>45.9</c:v>
                </c:pt>
                <c:pt idx="274">
                  <c:v>49</c:v>
                </c:pt>
                <c:pt idx="275">
                  <c:v>51.2</c:v>
                </c:pt>
                <c:pt idx="276">
                  <c:v>52.5</c:v>
                </c:pt>
                <c:pt idx="277">
                  <c:v>49.5</c:v>
                </c:pt>
                <c:pt idx="278">
                  <c:v>46</c:v>
                </c:pt>
                <c:pt idx="279">
                  <c:v>44.8</c:v>
                </c:pt>
                <c:pt idx="280">
                  <c:v>45.5</c:v>
                </c:pt>
                <c:pt idx="281">
                  <c:v>44.4</c:v>
                </c:pt>
                <c:pt idx="282">
                  <c:v>44.2</c:v>
                </c:pt>
                <c:pt idx="283">
                  <c:v>45.5</c:v>
                </c:pt>
                <c:pt idx="284">
                  <c:v>44.3</c:v>
                </c:pt>
                <c:pt idx="285">
                  <c:v>43.2</c:v>
                </c:pt>
                <c:pt idx="286">
                  <c:v>44</c:v>
                </c:pt>
                <c:pt idx="287">
                  <c:v>47.3</c:v>
                </c:pt>
                <c:pt idx="288">
                  <c:v>55.1</c:v>
                </c:pt>
                <c:pt idx="289">
                  <c:v>62.8</c:v>
                </c:pt>
                <c:pt idx="290">
                  <c:v>64</c:v>
                </c:pt>
                <c:pt idx="291">
                  <c:v>60.3</c:v>
                </c:pt>
                <c:pt idx="292">
                  <c:v>58.3</c:v>
                </c:pt>
                <c:pt idx="293">
                  <c:v>55.6</c:v>
                </c:pt>
                <c:pt idx="294">
                  <c:v>61.6</c:v>
                </c:pt>
                <c:pt idx="295">
                  <c:v>61.1</c:v>
                </c:pt>
                <c:pt idx="296">
                  <c:v>59.7</c:v>
                </c:pt>
                <c:pt idx="297">
                  <c:v>61.5</c:v>
                </c:pt>
                <c:pt idx="298">
                  <c:v>57.8</c:v>
                </c:pt>
                <c:pt idx="299">
                  <c:v>60.3</c:v>
                </c:pt>
                <c:pt idx="300">
                  <c:v>60.5</c:v>
                </c:pt>
                <c:pt idx="301">
                  <c:v>59.3</c:v>
                </c:pt>
                <c:pt idx="302">
                  <c:v>57.2</c:v>
                </c:pt>
                <c:pt idx="303">
                  <c:v>59.6</c:v>
                </c:pt>
                <c:pt idx="304">
                  <c:v>65.3</c:v>
                </c:pt>
                <c:pt idx="305">
                  <c:v>66.400000000000006</c:v>
                </c:pt>
                <c:pt idx="306">
                  <c:v>66</c:v>
                </c:pt>
                <c:pt idx="307">
                  <c:v>66.599999999999994</c:v>
                </c:pt>
                <c:pt idx="308">
                  <c:v>71.3</c:v>
                </c:pt>
                <c:pt idx="309">
                  <c:v>90</c:v>
                </c:pt>
                <c:pt idx="310">
                  <c:v>90</c:v>
                </c:pt>
                <c:pt idx="311">
                  <c:v>93</c:v>
                </c:pt>
                <c:pt idx="312">
                  <c:v>87.3</c:v>
                </c:pt>
                <c:pt idx="313">
                  <c:v>95.2</c:v>
                </c:pt>
                <c:pt idx="314">
                  <c:v>94.2</c:v>
                </c:pt>
                <c:pt idx="315">
                  <c:v>97.8</c:v>
                </c:pt>
                <c:pt idx="316">
                  <c:v>91.4</c:v>
                </c:pt>
                <c:pt idx="317">
                  <c:v>82</c:v>
                </c:pt>
                <c:pt idx="318">
                  <c:v>74.2</c:v>
                </c:pt>
                <c:pt idx="319">
                  <c:v>74.3</c:v>
                </c:pt>
                <c:pt idx="320">
                  <c:v>75.7</c:v>
                </c:pt>
                <c:pt idx="321">
                  <c:v>69.5</c:v>
                </c:pt>
                <c:pt idx="322">
                  <c:v>70.2</c:v>
                </c:pt>
                <c:pt idx="323">
                  <c:v>69.3</c:v>
                </c:pt>
                <c:pt idx="324">
                  <c:v>69.599999999999994</c:v>
                </c:pt>
                <c:pt idx="325">
                  <c:v>72.8</c:v>
                </c:pt>
                <c:pt idx="326">
                  <c:v>68.5</c:v>
                </c:pt>
                <c:pt idx="327">
                  <c:v>68.3</c:v>
                </c:pt>
                <c:pt idx="328">
                  <c:v>60.6</c:v>
                </c:pt>
                <c:pt idx="329">
                  <c:v>53.5</c:v>
                </c:pt>
                <c:pt idx="330">
                  <c:v>51.8</c:v>
                </c:pt>
                <c:pt idx="331">
                  <c:v>51.5</c:v>
                </c:pt>
                <c:pt idx="332">
                  <c:v>49.5</c:v>
                </c:pt>
                <c:pt idx="333">
                  <c:v>48.2</c:v>
                </c:pt>
                <c:pt idx="334">
                  <c:v>47.2</c:v>
                </c:pt>
                <c:pt idx="335">
                  <c:v>48.4</c:v>
                </c:pt>
                <c:pt idx="336">
                  <c:v>48.3</c:v>
                </c:pt>
                <c:pt idx="337">
                  <c:v>47.5</c:v>
                </c:pt>
                <c:pt idx="338">
                  <c:v>46.5</c:v>
                </c:pt>
                <c:pt idx="339">
                  <c:v>42.5</c:v>
                </c:pt>
                <c:pt idx="340">
                  <c:v>43</c:v>
                </c:pt>
                <c:pt idx="341">
                  <c:v>42.5</c:v>
                </c:pt>
                <c:pt idx="342">
                  <c:v>41.6</c:v>
                </c:pt>
                <c:pt idx="343">
                  <c:v>38.200000000000003</c:v>
                </c:pt>
                <c:pt idx="344">
                  <c:v>37.799999999999997</c:v>
                </c:pt>
                <c:pt idx="345">
                  <c:v>36</c:v>
                </c:pt>
                <c:pt idx="346">
                  <c:v>35.200000000000003</c:v>
                </c:pt>
                <c:pt idx="347">
                  <c:v>35.5</c:v>
                </c:pt>
                <c:pt idx="348">
                  <c:v>35.6</c:v>
                </c:pt>
                <c:pt idx="349">
                  <c:v>34.299999999999997</c:v>
                </c:pt>
                <c:pt idx="350">
                  <c:v>34.299999999999997</c:v>
                </c:pt>
                <c:pt idx="351">
                  <c:v>35</c:v>
                </c:pt>
                <c:pt idx="352">
                  <c:v>32.700000000000003</c:v>
                </c:pt>
                <c:pt idx="353">
                  <c:v>34.299999999999997</c:v>
                </c:pt>
                <c:pt idx="354">
                  <c:v>35</c:v>
                </c:pt>
                <c:pt idx="355">
                  <c:v>36.5</c:v>
                </c:pt>
                <c:pt idx="356">
                  <c:v>37</c:v>
                </c:pt>
                <c:pt idx="357">
                  <c:v>38.299999999999997</c:v>
                </c:pt>
                <c:pt idx="358">
                  <c:v>37.5</c:v>
                </c:pt>
                <c:pt idx="359">
                  <c:v>36.6</c:v>
                </c:pt>
                <c:pt idx="360">
                  <c:v>35.799999999999997</c:v>
                </c:pt>
                <c:pt idx="361">
                  <c:v>35.5</c:v>
                </c:pt>
                <c:pt idx="362">
                  <c:v>35.299999999999997</c:v>
                </c:pt>
                <c:pt idx="363">
                  <c:v>37.5</c:v>
                </c:pt>
                <c:pt idx="364">
                  <c:v>39.200000000000003</c:v>
                </c:pt>
                <c:pt idx="365">
                  <c:v>39.700000000000003</c:v>
                </c:pt>
                <c:pt idx="366">
                  <c:v>42</c:v>
                </c:pt>
                <c:pt idx="367">
                  <c:v>40.5</c:v>
                </c:pt>
                <c:pt idx="368">
                  <c:v>40.299999999999997</c:v>
                </c:pt>
                <c:pt idx="369">
                  <c:v>40</c:v>
                </c:pt>
                <c:pt idx="370">
                  <c:v>38.799999999999997</c:v>
                </c:pt>
                <c:pt idx="371">
                  <c:v>38</c:v>
                </c:pt>
                <c:pt idx="372">
                  <c:v>38.799999999999997</c:v>
                </c:pt>
                <c:pt idx="373">
                  <c:v>38.700000000000003</c:v>
                </c:pt>
                <c:pt idx="374">
                  <c:v>39.700000000000003</c:v>
                </c:pt>
                <c:pt idx="375">
                  <c:v>43</c:v>
                </c:pt>
                <c:pt idx="376">
                  <c:v>43.6</c:v>
                </c:pt>
                <c:pt idx="377">
                  <c:v>40</c:v>
                </c:pt>
                <c:pt idx="378">
                  <c:v>40.5</c:v>
                </c:pt>
                <c:pt idx="379">
                  <c:v>40</c:v>
                </c:pt>
                <c:pt idx="380">
                  <c:v>40.299999999999997</c:v>
                </c:pt>
                <c:pt idx="381">
                  <c:v>40</c:v>
                </c:pt>
                <c:pt idx="382">
                  <c:v>40.5</c:v>
                </c:pt>
                <c:pt idx="383">
                  <c:v>41.4</c:v>
                </c:pt>
                <c:pt idx="384">
                  <c:v>41.8</c:v>
                </c:pt>
                <c:pt idx="385">
                  <c:v>45</c:v>
                </c:pt>
                <c:pt idx="386">
                  <c:v>45.3</c:v>
                </c:pt>
                <c:pt idx="387">
                  <c:v>45.5</c:v>
                </c:pt>
                <c:pt idx="388">
                  <c:v>45.7</c:v>
                </c:pt>
                <c:pt idx="389">
                  <c:v>51.3</c:v>
                </c:pt>
                <c:pt idx="390">
                  <c:v>52.1</c:v>
                </c:pt>
                <c:pt idx="391">
                  <c:v>52.4</c:v>
                </c:pt>
                <c:pt idx="392">
                  <c:v>52.3</c:v>
                </c:pt>
                <c:pt idx="393">
                  <c:v>55</c:v>
                </c:pt>
                <c:pt idx="394">
                  <c:v>54.8</c:v>
                </c:pt>
                <c:pt idx="395">
                  <c:v>53.5</c:v>
                </c:pt>
                <c:pt idx="396">
                  <c:v>53.8</c:v>
                </c:pt>
                <c:pt idx="397">
                  <c:v>51</c:v>
                </c:pt>
                <c:pt idx="398">
                  <c:v>50.2</c:v>
                </c:pt>
                <c:pt idx="399">
                  <c:v>49.8</c:v>
                </c:pt>
                <c:pt idx="400">
                  <c:v>49.5</c:v>
                </c:pt>
                <c:pt idx="401">
                  <c:v>50.2</c:v>
                </c:pt>
                <c:pt idx="402">
                  <c:v>51</c:v>
                </c:pt>
                <c:pt idx="403">
                  <c:v>50.7</c:v>
                </c:pt>
                <c:pt idx="404">
                  <c:v>50.9</c:v>
                </c:pt>
                <c:pt idx="405">
                  <c:v>51.9</c:v>
                </c:pt>
                <c:pt idx="406">
                  <c:v>53.2</c:v>
                </c:pt>
                <c:pt idx="407">
                  <c:v>52.3</c:v>
                </c:pt>
                <c:pt idx="408">
                  <c:v>52</c:v>
                </c:pt>
                <c:pt idx="409">
                  <c:v>53.8</c:v>
                </c:pt>
                <c:pt idx="410">
                  <c:v>53.4</c:v>
                </c:pt>
                <c:pt idx="411">
                  <c:v>53.5</c:v>
                </c:pt>
                <c:pt idx="412">
                  <c:v>52.2</c:v>
                </c:pt>
                <c:pt idx="413">
                  <c:v>51.2</c:v>
                </c:pt>
                <c:pt idx="414">
                  <c:v>50.9</c:v>
                </c:pt>
                <c:pt idx="415">
                  <c:v>51.6</c:v>
                </c:pt>
                <c:pt idx="416">
                  <c:v>51.5</c:v>
                </c:pt>
                <c:pt idx="417">
                  <c:v>51.3</c:v>
                </c:pt>
                <c:pt idx="418">
                  <c:v>51.5</c:v>
                </c:pt>
                <c:pt idx="419">
                  <c:v>54.5</c:v>
                </c:pt>
                <c:pt idx="420">
                  <c:v>52.8</c:v>
                </c:pt>
                <c:pt idx="421">
                  <c:v>53.5</c:v>
                </c:pt>
                <c:pt idx="422">
                  <c:v>56.8</c:v>
                </c:pt>
                <c:pt idx="423">
                  <c:v>59.2</c:v>
                </c:pt>
                <c:pt idx="424">
                  <c:v>62.9</c:v>
                </c:pt>
                <c:pt idx="425">
                  <c:v>63.5</c:v>
                </c:pt>
                <c:pt idx="426">
                  <c:v>69.400000000000006</c:v>
                </c:pt>
                <c:pt idx="427">
                  <c:v>68.099999999999994</c:v>
                </c:pt>
                <c:pt idx="428">
                  <c:v>69.8</c:v>
                </c:pt>
                <c:pt idx="429">
                  <c:v>68.599999999999994</c:v>
                </c:pt>
                <c:pt idx="430">
                  <c:v>68.599999999999994</c:v>
                </c:pt>
                <c:pt idx="431">
                  <c:v>69.3</c:v>
                </c:pt>
                <c:pt idx="432">
                  <c:v>69.7</c:v>
                </c:pt>
                <c:pt idx="433">
                  <c:v>69.099999999999994</c:v>
                </c:pt>
                <c:pt idx="434">
                  <c:v>68</c:v>
                </c:pt>
                <c:pt idx="435">
                  <c:v>68</c:v>
                </c:pt>
                <c:pt idx="436">
                  <c:v>67.8</c:v>
                </c:pt>
                <c:pt idx="437">
                  <c:v>69.7</c:v>
                </c:pt>
                <c:pt idx="438">
                  <c:v>75.8</c:v>
                </c:pt>
                <c:pt idx="439">
                  <c:v>83.9</c:v>
                </c:pt>
                <c:pt idx="440">
                  <c:v>79</c:v>
                </c:pt>
                <c:pt idx="441">
                  <c:v>81.7</c:v>
                </c:pt>
                <c:pt idx="442">
                  <c:v>76.3</c:v>
                </c:pt>
                <c:pt idx="443">
                  <c:v>77.599999999999994</c:v>
                </c:pt>
                <c:pt idx="444">
                  <c:v>72.3</c:v>
                </c:pt>
                <c:pt idx="445">
                  <c:v>90.2</c:v>
                </c:pt>
                <c:pt idx="446">
                  <c:v>95</c:v>
                </c:pt>
                <c:pt idx="447">
                  <c:v>81.7</c:v>
                </c:pt>
                <c:pt idx="448">
                  <c:v>74.8</c:v>
                </c:pt>
                <c:pt idx="449">
                  <c:v>64.099999999999994</c:v>
                </c:pt>
                <c:pt idx="450">
                  <c:v>62.9</c:v>
                </c:pt>
                <c:pt idx="451">
                  <c:v>60.1</c:v>
                </c:pt>
                <c:pt idx="452">
                  <c:v>58</c:v>
                </c:pt>
                <c:pt idx="453">
                  <c:v>57.3</c:v>
                </c:pt>
                <c:pt idx="454">
                  <c:v>60.8</c:v>
                </c:pt>
                <c:pt idx="455">
                  <c:v>73</c:v>
                </c:pt>
                <c:pt idx="456">
                  <c:v>72.7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97-47AA-90DD-D692937B831C}"/>
            </c:ext>
          </c:extLst>
        </c:ser>
        <c:ser>
          <c:idx val="3"/>
          <c:order val="2"/>
          <c:tx>
            <c:strRef>
              <c:f>'График 1.2.6'!$F$4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'График 1.2.6'!$B$5:$B$461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'График 1.2.6'!$F$5:$F$461</c:f>
              <c:numCache>
                <c:formatCode>0.00</c:formatCode>
                <c:ptCount val="457"/>
                <c:pt idx="0">
                  <c:v>20.8</c:v>
                </c:pt>
                <c:pt idx="1">
                  <c:v>20.8</c:v>
                </c:pt>
                <c:pt idx="2">
                  <c:v>20.8</c:v>
                </c:pt>
                <c:pt idx="3">
                  <c:v>20.8</c:v>
                </c:pt>
                <c:pt idx="4">
                  <c:v>20.8</c:v>
                </c:pt>
                <c:pt idx="5">
                  <c:v>20.8</c:v>
                </c:pt>
                <c:pt idx="6">
                  <c:v>20.8</c:v>
                </c:pt>
                <c:pt idx="7">
                  <c:v>20.8</c:v>
                </c:pt>
                <c:pt idx="8">
                  <c:v>20.8</c:v>
                </c:pt>
                <c:pt idx="9">
                  <c:v>20.8</c:v>
                </c:pt>
                <c:pt idx="10">
                  <c:v>20.8</c:v>
                </c:pt>
                <c:pt idx="11">
                  <c:v>20.8</c:v>
                </c:pt>
                <c:pt idx="12">
                  <c:v>20.8</c:v>
                </c:pt>
                <c:pt idx="13">
                  <c:v>20.8</c:v>
                </c:pt>
                <c:pt idx="14">
                  <c:v>20.8</c:v>
                </c:pt>
                <c:pt idx="15">
                  <c:v>20.8</c:v>
                </c:pt>
                <c:pt idx="16">
                  <c:v>20.8</c:v>
                </c:pt>
                <c:pt idx="17">
                  <c:v>20.8</c:v>
                </c:pt>
                <c:pt idx="18">
                  <c:v>20.8</c:v>
                </c:pt>
                <c:pt idx="19">
                  <c:v>20.8</c:v>
                </c:pt>
                <c:pt idx="20">
                  <c:v>20.8</c:v>
                </c:pt>
                <c:pt idx="21">
                  <c:v>20.8</c:v>
                </c:pt>
                <c:pt idx="22">
                  <c:v>20.8</c:v>
                </c:pt>
                <c:pt idx="23">
                  <c:v>20.8</c:v>
                </c:pt>
                <c:pt idx="24">
                  <c:v>20.8</c:v>
                </c:pt>
                <c:pt idx="25">
                  <c:v>20.8</c:v>
                </c:pt>
                <c:pt idx="26">
                  <c:v>20.8</c:v>
                </c:pt>
                <c:pt idx="27">
                  <c:v>20.8</c:v>
                </c:pt>
                <c:pt idx="28">
                  <c:v>20.8</c:v>
                </c:pt>
                <c:pt idx="29">
                  <c:v>20.8</c:v>
                </c:pt>
                <c:pt idx="30">
                  <c:v>20.8</c:v>
                </c:pt>
                <c:pt idx="31">
                  <c:v>20.8</c:v>
                </c:pt>
                <c:pt idx="32">
                  <c:v>20.8</c:v>
                </c:pt>
                <c:pt idx="33">
                  <c:v>20.8</c:v>
                </c:pt>
                <c:pt idx="34">
                  <c:v>20.8</c:v>
                </c:pt>
                <c:pt idx="35">
                  <c:v>20.8</c:v>
                </c:pt>
                <c:pt idx="36">
                  <c:v>20.8</c:v>
                </c:pt>
                <c:pt idx="37">
                  <c:v>20.8</c:v>
                </c:pt>
                <c:pt idx="38">
                  <c:v>20.8</c:v>
                </c:pt>
                <c:pt idx="39">
                  <c:v>20.8</c:v>
                </c:pt>
                <c:pt idx="40">
                  <c:v>20.8</c:v>
                </c:pt>
                <c:pt idx="41">
                  <c:v>20.8</c:v>
                </c:pt>
                <c:pt idx="42">
                  <c:v>20.8</c:v>
                </c:pt>
                <c:pt idx="43">
                  <c:v>20.8</c:v>
                </c:pt>
                <c:pt idx="44">
                  <c:v>20.8</c:v>
                </c:pt>
                <c:pt idx="45">
                  <c:v>20.8</c:v>
                </c:pt>
                <c:pt idx="46">
                  <c:v>20.8</c:v>
                </c:pt>
                <c:pt idx="47">
                  <c:v>20.8</c:v>
                </c:pt>
                <c:pt idx="48">
                  <c:v>20.8</c:v>
                </c:pt>
                <c:pt idx="49">
                  <c:v>20.8</c:v>
                </c:pt>
                <c:pt idx="50">
                  <c:v>20.8</c:v>
                </c:pt>
                <c:pt idx="51">
                  <c:v>20.8</c:v>
                </c:pt>
                <c:pt idx="52">
                  <c:v>20.8</c:v>
                </c:pt>
                <c:pt idx="53">
                  <c:v>20.8</c:v>
                </c:pt>
                <c:pt idx="54">
                  <c:v>20.8</c:v>
                </c:pt>
                <c:pt idx="55">
                  <c:v>20.8</c:v>
                </c:pt>
                <c:pt idx="56">
                  <c:v>20.8</c:v>
                </c:pt>
                <c:pt idx="57">
                  <c:v>20.8</c:v>
                </c:pt>
                <c:pt idx="58">
                  <c:v>20.8</c:v>
                </c:pt>
                <c:pt idx="59">
                  <c:v>20.8</c:v>
                </c:pt>
                <c:pt idx="60">
                  <c:v>20.8</c:v>
                </c:pt>
                <c:pt idx="61">
                  <c:v>20.8</c:v>
                </c:pt>
                <c:pt idx="62">
                  <c:v>20.8</c:v>
                </c:pt>
                <c:pt idx="63">
                  <c:v>20.8</c:v>
                </c:pt>
                <c:pt idx="64">
                  <c:v>20.8</c:v>
                </c:pt>
                <c:pt idx="65">
                  <c:v>20.8</c:v>
                </c:pt>
                <c:pt idx="66">
                  <c:v>20.8</c:v>
                </c:pt>
                <c:pt idx="67">
                  <c:v>20.8</c:v>
                </c:pt>
                <c:pt idx="68">
                  <c:v>20.8</c:v>
                </c:pt>
                <c:pt idx="69">
                  <c:v>20.8</c:v>
                </c:pt>
                <c:pt idx="70">
                  <c:v>20.8</c:v>
                </c:pt>
                <c:pt idx="71">
                  <c:v>20.8</c:v>
                </c:pt>
                <c:pt idx="72">
                  <c:v>20.8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20.8</c:v>
                </c:pt>
                <c:pt idx="82">
                  <c:v>20.8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20.8</c:v>
                </c:pt>
                <c:pt idx="88">
                  <c:v>20.8</c:v>
                </c:pt>
                <c:pt idx="89">
                  <c:v>20.8</c:v>
                </c:pt>
                <c:pt idx="90">
                  <c:v>20.8</c:v>
                </c:pt>
                <c:pt idx="91">
                  <c:v>18.5</c:v>
                </c:pt>
                <c:pt idx="92">
                  <c:v>17.8</c:v>
                </c:pt>
                <c:pt idx="93">
                  <c:v>17.5</c:v>
                </c:pt>
                <c:pt idx="94">
                  <c:v>17.899999999999999</c:v>
                </c:pt>
                <c:pt idx="95">
                  <c:v>17.8</c:v>
                </c:pt>
                <c:pt idx="96">
                  <c:v>18.100000000000001</c:v>
                </c:pt>
                <c:pt idx="97">
                  <c:v>18</c:v>
                </c:pt>
                <c:pt idx="98">
                  <c:v>18</c:v>
                </c:pt>
                <c:pt idx="99">
                  <c:v>18</c:v>
                </c:pt>
                <c:pt idx="100">
                  <c:v>18.399999999999999</c:v>
                </c:pt>
                <c:pt idx="101">
                  <c:v>18.2</c:v>
                </c:pt>
                <c:pt idx="102">
                  <c:v>17.7</c:v>
                </c:pt>
                <c:pt idx="103">
                  <c:v>18</c:v>
                </c:pt>
                <c:pt idx="104">
                  <c:v>18</c:v>
                </c:pt>
                <c:pt idx="105">
                  <c:v>19.3</c:v>
                </c:pt>
                <c:pt idx="106">
                  <c:v>18</c:v>
                </c:pt>
                <c:pt idx="107">
                  <c:v>18</c:v>
                </c:pt>
                <c:pt idx="108">
                  <c:v>18</c:v>
                </c:pt>
                <c:pt idx="109">
                  <c:v>17.7</c:v>
                </c:pt>
                <c:pt idx="110">
                  <c:v>17.5</c:v>
                </c:pt>
                <c:pt idx="111">
                  <c:v>17.5</c:v>
                </c:pt>
                <c:pt idx="112">
                  <c:v>17.7</c:v>
                </c:pt>
                <c:pt idx="113">
                  <c:v>17.7</c:v>
                </c:pt>
                <c:pt idx="114">
                  <c:v>17.899999999999999</c:v>
                </c:pt>
                <c:pt idx="115">
                  <c:v>16.100000000000001</c:v>
                </c:pt>
                <c:pt idx="116">
                  <c:v>18.2</c:v>
                </c:pt>
                <c:pt idx="117">
                  <c:v>18.5</c:v>
                </c:pt>
                <c:pt idx="118">
                  <c:v>18.600000000000001</c:v>
                </c:pt>
                <c:pt idx="119">
                  <c:v>18</c:v>
                </c:pt>
                <c:pt idx="120">
                  <c:v>20.8</c:v>
                </c:pt>
                <c:pt idx="121">
                  <c:v>18</c:v>
                </c:pt>
                <c:pt idx="122">
                  <c:v>18.100000000000001</c:v>
                </c:pt>
                <c:pt idx="123">
                  <c:v>18.5</c:v>
                </c:pt>
                <c:pt idx="124">
                  <c:v>18.100000000000001</c:v>
                </c:pt>
                <c:pt idx="125">
                  <c:v>18.2</c:v>
                </c:pt>
                <c:pt idx="126">
                  <c:v>18.3</c:v>
                </c:pt>
                <c:pt idx="127">
                  <c:v>18.399999999999999</c:v>
                </c:pt>
                <c:pt idx="128">
                  <c:v>19.100000000000001</c:v>
                </c:pt>
                <c:pt idx="129">
                  <c:v>19.100000000000001</c:v>
                </c:pt>
                <c:pt idx="130">
                  <c:v>19</c:v>
                </c:pt>
                <c:pt idx="131">
                  <c:v>18.8</c:v>
                </c:pt>
                <c:pt idx="132">
                  <c:v>19.100000000000001</c:v>
                </c:pt>
                <c:pt idx="133">
                  <c:v>19</c:v>
                </c:pt>
                <c:pt idx="134">
                  <c:v>19</c:v>
                </c:pt>
                <c:pt idx="135">
                  <c:v>19</c:v>
                </c:pt>
                <c:pt idx="136">
                  <c:v>18.8</c:v>
                </c:pt>
                <c:pt idx="137">
                  <c:v>20</c:v>
                </c:pt>
                <c:pt idx="138">
                  <c:v>20.9</c:v>
                </c:pt>
                <c:pt idx="139">
                  <c:v>20.8</c:v>
                </c:pt>
                <c:pt idx="140">
                  <c:v>21.2</c:v>
                </c:pt>
                <c:pt idx="141">
                  <c:v>21.1</c:v>
                </c:pt>
                <c:pt idx="142">
                  <c:v>20.7</c:v>
                </c:pt>
                <c:pt idx="143">
                  <c:v>20.3</c:v>
                </c:pt>
                <c:pt idx="144">
                  <c:v>20.2</c:v>
                </c:pt>
                <c:pt idx="145">
                  <c:v>21.2</c:v>
                </c:pt>
                <c:pt idx="146">
                  <c:v>21.9</c:v>
                </c:pt>
                <c:pt idx="147">
                  <c:v>22.5</c:v>
                </c:pt>
                <c:pt idx="148">
                  <c:v>23</c:v>
                </c:pt>
                <c:pt idx="149">
                  <c:v>30.9</c:v>
                </c:pt>
                <c:pt idx="150">
                  <c:v>52</c:v>
                </c:pt>
                <c:pt idx="151">
                  <c:v>33.5</c:v>
                </c:pt>
                <c:pt idx="152">
                  <c:v>35.4</c:v>
                </c:pt>
                <c:pt idx="153">
                  <c:v>36</c:v>
                </c:pt>
                <c:pt idx="154">
                  <c:v>32</c:v>
                </c:pt>
                <c:pt idx="155">
                  <c:v>33</c:v>
                </c:pt>
                <c:pt idx="156">
                  <c:v>30.5</c:v>
                </c:pt>
                <c:pt idx="157">
                  <c:v>28.4</c:v>
                </c:pt>
                <c:pt idx="158">
                  <c:v>26.5</c:v>
                </c:pt>
                <c:pt idx="159">
                  <c:v>26.5</c:v>
                </c:pt>
                <c:pt idx="160">
                  <c:v>26.5</c:v>
                </c:pt>
                <c:pt idx="161">
                  <c:v>27.5</c:v>
                </c:pt>
                <c:pt idx="162">
                  <c:v>30</c:v>
                </c:pt>
                <c:pt idx="163">
                  <c:v>36.5</c:v>
                </c:pt>
                <c:pt idx="164">
                  <c:v>36.5</c:v>
                </c:pt>
                <c:pt idx="165">
                  <c:v>37.5</c:v>
                </c:pt>
                <c:pt idx="166">
                  <c:v>39.5</c:v>
                </c:pt>
                <c:pt idx="167">
                  <c:v>36.5</c:v>
                </c:pt>
                <c:pt idx="168">
                  <c:v>35.200000000000003</c:v>
                </c:pt>
                <c:pt idx="169">
                  <c:v>35.700000000000003</c:v>
                </c:pt>
                <c:pt idx="170">
                  <c:v>35.9</c:v>
                </c:pt>
                <c:pt idx="171">
                  <c:v>34</c:v>
                </c:pt>
                <c:pt idx="172">
                  <c:v>37.299999999999997</c:v>
                </c:pt>
                <c:pt idx="173">
                  <c:v>37.4</c:v>
                </c:pt>
                <c:pt idx="174">
                  <c:v>35.299999999999997</c:v>
                </c:pt>
                <c:pt idx="175">
                  <c:v>35.9</c:v>
                </c:pt>
                <c:pt idx="176">
                  <c:v>35.4</c:v>
                </c:pt>
                <c:pt idx="177">
                  <c:v>34.799999999999997</c:v>
                </c:pt>
                <c:pt idx="178">
                  <c:v>37.4</c:v>
                </c:pt>
                <c:pt idx="179">
                  <c:v>37.700000000000003</c:v>
                </c:pt>
                <c:pt idx="180">
                  <c:v>40.799999999999997</c:v>
                </c:pt>
                <c:pt idx="181">
                  <c:v>40.799999999999997</c:v>
                </c:pt>
                <c:pt idx="182">
                  <c:v>40.700000000000003</c:v>
                </c:pt>
                <c:pt idx="183">
                  <c:v>41.4</c:v>
                </c:pt>
                <c:pt idx="184">
                  <c:v>40</c:v>
                </c:pt>
                <c:pt idx="185">
                  <c:v>39</c:v>
                </c:pt>
                <c:pt idx="186">
                  <c:v>39</c:v>
                </c:pt>
                <c:pt idx="187">
                  <c:v>34.799999999999997</c:v>
                </c:pt>
                <c:pt idx="188">
                  <c:v>35.299999999999997</c:v>
                </c:pt>
                <c:pt idx="189">
                  <c:v>33.799999999999997</c:v>
                </c:pt>
                <c:pt idx="190">
                  <c:v>33</c:v>
                </c:pt>
                <c:pt idx="191">
                  <c:v>33.5</c:v>
                </c:pt>
                <c:pt idx="192">
                  <c:v>32</c:v>
                </c:pt>
                <c:pt idx="193">
                  <c:v>31</c:v>
                </c:pt>
                <c:pt idx="194">
                  <c:v>31.5</c:v>
                </c:pt>
                <c:pt idx="195">
                  <c:v>32.299999999999997</c:v>
                </c:pt>
                <c:pt idx="196">
                  <c:v>32</c:v>
                </c:pt>
                <c:pt idx="197">
                  <c:v>31.7</c:v>
                </c:pt>
                <c:pt idx="198">
                  <c:v>31.8</c:v>
                </c:pt>
                <c:pt idx="199">
                  <c:v>31.5</c:v>
                </c:pt>
                <c:pt idx="200">
                  <c:v>31.3</c:v>
                </c:pt>
                <c:pt idx="201">
                  <c:v>30.7</c:v>
                </c:pt>
                <c:pt idx="202">
                  <c:v>30</c:v>
                </c:pt>
                <c:pt idx="203">
                  <c:v>29.7</c:v>
                </c:pt>
                <c:pt idx="204">
                  <c:v>28.5</c:v>
                </c:pt>
                <c:pt idx="205">
                  <c:v>29.1</c:v>
                </c:pt>
                <c:pt idx="206">
                  <c:v>29.2</c:v>
                </c:pt>
                <c:pt idx="207">
                  <c:v>29</c:v>
                </c:pt>
                <c:pt idx="208">
                  <c:v>29.5</c:v>
                </c:pt>
                <c:pt idx="209">
                  <c:v>29.5</c:v>
                </c:pt>
                <c:pt idx="210">
                  <c:v>30</c:v>
                </c:pt>
                <c:pt idx="211">
                  <c:v>30</c:v>
                </c:pt>
                <c:pt idx="212">
                  <c:v>28.5</c:v>
                </c:pt>
                <c:pt idx="213">
                  <c:v>28.8</c:v>
                </c:pt>
                <c:pt idx="214">
                  <c:v>29.7</c:v>
                </c:pt>
                <c:pt idx="215">
                  <c:v>29</c:v>
                </c:pt>
                <c:pt idx="216">
                  <c:v>29.3</c:v>
                </c:pt>
                <c:pt idx="217">
                  <c:v>28.8</c:v>
                </c:pt>
                <c:pt idx="218">
                  <c:v>28.2</c:v>
                </c:pt>
                <c:pt idx="219">
                  <c:v>29.7</c:v>
                </c:pt>
                <c:pt idx="220">
                  <c:v>31.5</c:v>
                </c:pt>
                <c:pt idx="221">
                  <c:v>32.200000000000003</c:v>
                </c:pt>
                <c:pt idx="222">
                  <c:v>33</c:v>
                </c:pt>
                <c:pt idx="223">
                  <c:v>34.6</c:v>
                </c:pt>
                <c:pt idx="224">
                  <c:v>35.700000000000003</c:v>
                </c:pt>
                <c:pt idx="225">
                  <c:v>36.700000000000003</c:v>
                </c:pt>
                <c:pt idx="226">
                  <c:v>42</c:v>
                </c:pt>
                <c:pt idx="227">
                  <c:v>42.2</c:v>
                </c:pt>
                <c:pt idx="228">
                  <c:v>44.8</c:v>
                </c:pt>
                <c:pt idx="229">
                  <c:v>47.5</c:v>
                </c:pt>
                <c:pt idx="230">
                  <c:v>47.5</c:v>
                </c:pt>
                <c:pt idx="231">
                  <c:v>51.1</c:v>
                </c:pt>
                <c:pt idx="232">
                  <c:v>58.5</c:v>
                </c:pt>
                <c:pt idx="233">
                  <c:v>58.4</c:v>
                </c:pt>
                <c:pt idx="234">
                  <c:v>61</c:v>
                </c:pt>
                <c:pt idx="235">
                  <c:v>59</c:v>
                </c:pt>
                <c:pt idx="236">
                  <c:v>61.1</c:v>
                </c:pt>
                <c:pt idx="237">
                  <c:v>58.6</c:v>
                </c:pt>
                <c:pt idx="238">
                  <c:v>52.4</c:v>
                </c:pt>
                <c:pt idx="239">
                  <c:v>53.5</c:v>
                </c:pt>
                <c:pt idx="240">
                  <c:v>48.9</c:v>
                </c:pt>
                <c:pt idx="241">
                  <c:v>48.4</c:v>
                </c:pt>
                <c:pt idx="242">
                  <c:v>45.9</c:v>
                </c:pt>
                <c:pt idx="243">
                  <c:v>46.5</c:v>
                </c:pt>
                <c:pt idx="244">
                  <c:v>46.7</c:v>
                </c:pt>
                <c:pt idx="245">
                  <c:v>46.2</c:v>
                </c:pt>
                <c:pt idx="246">
                  <c:v>45</c:v>
                </c:pt>
                <c:pt idx="247">
                  <c:v>43.4</c:v>
                </c:pt>
                <c:pt idx="248">
                  <c:v>44.1</c:v>
                </c:pt>
                <c:pt idx="249">
                  <c:v>44.3</c:v>
                </c:pt>
                <c:pt idx="250">
                  <c:v>48.5</c:v>
                </c:pt>
                <c:pt idx="251">
                  <c:v>55.5</c:v>
                </c:pt>
                <c:pt idx="252">
                  <c:v>57.8</c:v>
                </c:pt>
                <c:pt idx="253">
                  <c:v>57.8</c:v>
                </c:pt>
                <c:pt idx="254">
                  <c:v>57.9</c:v>
                </c:pt>
                <c:pt idx="255">
                  <c:v>57.9</c:v>
                </c:pt>
                <c:pt idx="256">
                  <c:v>57.9</c:v>
                </c:pt>
                <c:pt idx="257">
                  <c:v>57.9</c:v>
                </c:pt>
                <c:pt idx="258">
                  <c:v>57.9</c:v>
                </c:pt>
                <c:pt idx="259">
                  <c:v>56.5</c:v>
                </c:pt>
                <c:pt idx="260">
                  <c:v>54.8</c:v>
                </c:pt>
                <c:pt idx="261">
                  <c:v>54.8</c:v>
                </c:pt>
                <c:pt idx="262">
                  <c:v>54.5</c:v>
                </c:pt>
                <c:pt idx="263">
                  <c:v>59.9</c:v>
                </c:pt>
                <c:pt idx="264">
                  <c:v>60.8</c:v>
                </c:pt>
                <c:pt idx="265">
                  <c:v>72</c:v>
                </c:pt>
                <c:pt idx="266">
                  <c:v>70.2</c:v>
                </c:pt>
                <c:pt idx="267">
                  <c:v>79.5</c:v>
                </c:pt>
                <c:pt idx="268">
                  <c:v>82.2</c:v>
                </c:pt>
                <c:pt idx="269">
                  <c:v>79.900000000000006</c:v>
                </c:pt>
                <c:pt idx="270">
                  <c:v>79.3</c:v>
                </c:pt>
                <c:pt idx="271">
                  <c:v>76.400000000000006</c:v>
                </c:pt>
                <c:pt idx="272">
                  <c:v>77.3</c:v>
                </c:pt>
                <c:pt idx="273">
                  <c:v>78.3</c:v>
                </c:pt>
                <c:pt idx="274">
                  <c:v>80</c:v>
                </c:pt>
                <c:pt idx="275">
                  <c:v>82.9</c:v>
                </c:pt>
                <c:pt idx="276">
                  <c:v>87.5</c:v>
                </c:pt>
                <c:pt idx="277">
                  <c:v>84.4</c:v>
                </c:pt>
                <c:pt idx="278">
                  <c:v>80.2</c:v>
                </c:pt>
                <c:pt idx="279">
                  <c:v>75.8</c:v>
                </c:pt>
                <c:pt idx="280">
                  <c:v>79.2</c:v>
                </c:pt>
                <c:pt idx="281">
                  <c:v>76.8</c:v>
                </c:pt>
                <c:pt idx="282">
                  <c:v>76.599999999999994</c:v>
                </c:pt>
                <c:pt idx="283">
                  <c:v>79.5</c:v>
                </c:pt>
                <c:pt idx="284">
                  <c:v>79</c:v>
                </c:pt>
                <c:pt idx="285">
                  <c:v>78.5</c:v>
                </c:pt>
                <c:pt idx="286">
                  <c:v>80.7</c:v>
                </c:pt>
                <c:pt idx="287">
                  <c:v>92</c:v>
                </c:pt>
                <c:pt idx="288">
                  <c:v>109.3</c:v>
                </c:pt>
                <c:pt idx="289">
                  <c:v>117.7</c:v>
                </c:pt>
                <c:pt idx="290">
                  <c:v>119.7</c:v>
                </c:pt>
                <c:pt idx="291">
                  <c:v>105.5</c:v>
                </c:pt>
                <c:pt idx="292">
                  <c:v>100.9</c:v>
                </c:pt>
                <c:pt idx="293">
                  <c:v>102.8</c:v>
                </c:pt>
                <c:pt idx="294">
                  <c:v>115.4</c:v>
                </c:pt>
                <c:pt idx="295">
                  <c:v>114.5</c:v>
                </c:pt>
                <c:pt idx="296">
                  <c:v>117</c:v>
                </c:pt>
                <c:pt idx="297">
                  <c:v>119.8</c:v>
                </c:pt>
                <c:pt idx="298">
                  <c:v>108.7</c:v>
                </c:pt>
                <c:pt idx="299">
                  <c:v>114</c:v>
                </c:pt>
                <c:pt idx="300">
                  <c:v>114.2</c:v>
                </c:pt>
                <c:pt idx="301">
                  <c:v>112.7</c:v>
                </c:pt>
                <c:pt idx="302">
                  <c:v>112</c:v>
                </c:pt>
                <c:pt idx="303">
                  <c:v>115.9</c:v>
                </c:pt>
                <c:pt idx="304">
                  <c:v>132.69999999999999</c:v>
                </c:pt>
                <c:pt idx="305">
                  <c:v>145.80000000000001</c:v>
                </c:pt>
                <c:pt idx="306">
                  <c:v>152</c:v>
                </c:pt>
                <c:pt idx="307">
                  <c:v>150.5</c:v>
                </c:pt>
                <c:pt idx="308">
                  <c:v>153.5</c:v>
                </c:pt>
                <c:pt idx="309">
                  <c:v>171.2</c:v>
                </c:pt>
                <c:pt idx="310">
                  <c:v>175.3</c:v>
                </c:pt>
                <c:pt idx="311">
                  <c:v>190.2</c:v>
                </c:pt>
                <c:pt idx="312">
                  <c:v>184.8</c:v>
                </c:pt>
                <c:pt idx="313">
                  <c:v>196.8</c:v>
                </c:pt>
                <c:pt idx="314">
                  <c:v>201.5</c:v>
                </c:pt>
                <c:pt idx="315">
                  <c:v>210.7</c:v>
                </c:pt>
                <c:pt idx="316">
                  <c:v>190</c:v>
                </c:pt>
                <c:pt idx="317">
                  <c:v>167</c:v>
                </c:pt>
                <c:pt idx="318">
                  <c:v>165</c:v>
                </c:pt>
                <c:pt idx="319">
                  <c:v>165.2</c:v>
                </c:pt>
                <c:pt idx="320">
                  <c:v>168.3</c:v>
                </c:pt>
                <c:pt idx="321">
                  <c:v>154.80000000000001</c:v>
                </c:pt>
                <c:pt idx="322">
                  <c:v>164.7</c:v>
                </c:pt>
                <c:pt idx="323">
                  <c:v>164.3</c:v>
                </c:pt>
                <c:pt idx="324">
                  <c:v>168.2</c:v>
                </c:pt>
                <c:pt idx="325">
                  <c:v>175.8</c:v>
                </c:pt>
                <c:pt idx="326">
                  <c:v>168.7</c:v>
                </c:pt>
                <c:pt idx="327">
                  <c:v>161.19999999999999</c:v>
                </c:pt>
                <c:pt idx="328">
                  <c:v>158.5</c:v>
                </c:pt>
                <c:pt idx="329">
                  <c:v>151.80000000000001</c:v>
                </c:pt>
                <c:pt idx="330">
                  <c:v>143.69999999999999</c:v>
                </c:pt>
                <c:pt idx="331">
                  <c:v>145.69999999999999</c:v>
                </c:pt>
                <c:pt idx="332">
                  <c:v>144</c:v>
                </c:pt>
                <c:pt idx="333">
                  <c:v>141.5</c:v>
                </c:pt>
                <c:pt idx="334">
                  <c:v>139.80000000000001</c:v>
                </c:pt>
                <c:pt idx="335">
                  <c:v>143.6</c:v>
                </c:pt>
                <c:pt idx="336">
                  <c:v>143.5</c:v>
                </c:pt>
                <c:pt idx="337">
                  <c:v>140.4</c:v>
                </c:pt>
                <c:pt idx="338">
                  <c:v>135.1</c:v>
                </c:pt>
                <c:pt idx="339">
                  <c:v>130.69999999999999</c:v>
                </c:pt>
                <c:pt idx="340">
                  <c:v>132</c:v>
                </c:pt>
                <c:pt idx="341">
                  <c:v>131</c:v>
                </c:pt>
                <c:pt idx="342">
                  <c:v>124.8</c:v>
                </c:pt>
                <c:pt idx="343">
                  <c:v>121.8</c:v>
                </c:pt>
                <c:pt idx="344">
                  <c:v>117.5</c:v>
                </c:pt>
                <c:pt idx="345">
                  <c:v>111.5</c:v>
                </c:pt>
                <c:pt idx="346">
                  <c:v>114.8</c:v>
                </c:pt>
                <c:pt idx="347">
                  <c:v>113.1</c:v>
                </c:pt>
                <c:pt idx="348">
                  <c:v>110.1</c:v>
                </c:pt>
                <c:pt idx="349">
                  <c:v>103.5</c:v>
                </c:pt>
                <c:pt idx="350">
                  <c:v>103.5</c:v>
                </c:pt>
                <c:pt idx="351">
                  <c:v>102.2</c:v>
                </c:pt>
                <c:pt idx="352">
                  <c:v>99.7</c:v>
                </c:pt>
                <c:pt idx="353">
                  <c:v>100.9</c:v>
                </c:pt>
                <c:pt idx="354">
                  <c:v>102.3</c:v>
                </c:pt>
                <c:pt idx="355">
                  <c:v>100.2</c:v>
                </c:pt>
                <c:pt idx="356">
                  <c:v>100.2</c:v>
                </c:pt>
                <c:pt idx="357">
                  <c:v>100.8</c:v>
                </c:pt>
                <c:pt idx="358">
                  <c:v>100.6</c:v>
                </c:pt>
                <c:pt idx="359">
                  <c:v>94.8</c:v>
                </c:pt>
                <c:pt idx="360">
                  <c:v>88.3</c:v>
                </c:pt>
                <c:pt idx="361">
                  <c:v>90.2</c:v>
                </c:pt>
                <c:pt idx="362">
                  <c:v>87.3</c:v>
                </c:pt>
                <c:pt idx="363">
                  <c:v>94.3</c:v>
                </c:pt>
                <c:pt idx="364">
                  <c:v>100</c:v>
                </c:pt>
                <c:pt idx="365">
                  <c:v>101.2</c:v>
                </c:pt>
                <c:pt idx="366">
                  <c:v>102.4</c:v>
                </c:pt>
                <c:pt idx="367">
                  <c:v>99.1</c:v>
                </c:pt>
                <c:pt idx="368">
                  <c:v>95.1</c:v>
                </c:pt>
                <c:pt idx="369">
                  <c:v>94.5</c:v>
                </c:pt>
                <c:pt idx="370">
                  <c:v>94.8</c:v>
                </c:pt>
                <c:pt idx="371">
                  <c:v>96.3</c:v>
                </c:pt>
                <c:pt idx="372">
                  <c:v>97.5</c:v>
                </c:pt>
                <c:pt idx="373">
                  <c:v>95.8</c:v>
                </c:pt>
                <c:pt idx="374">
                  <c:v>107.3</c:v>
                </c:pt>
                <c:pt idx="375">
                  <c:v>111</c:v>
                </c:pt>
                <c:pt idx="376">
                  <c:v>121.7</c:v>
                </c:pt>
                <c:pt idx="377">
                  <c:v>120.3</c:v>
                </c:pt>
                <c:pt idx="378">
                  <c:v>116.8</c:v>
                </c:pt>
                <c:pt idx="379">
                  <c:v>115.4</c:v>
                </c:pt>
                <c:pt idx="380">
                  <c:v>112.7</c:v>
                </c:pt>
                <c:pt idx="381">
                  <c:v>114.7</c:v>
                </c:pt>
                <c:pt idx="382">
                  <c:v>116.7</c:v>
                </c:pt>
                <c:pt idx="383">
                  <c:v>116.8</c:v>
                </c:pt>
                <c:pt idx="384">
                  <c:v>120.7</c:v>
                </c:pt>
                <c:pt idx="385">
                  <c:v>120.8</c:v>
                </c:pt>
                <c:pt idx="386">
                  <c:v>124.7</c:v>
                </c:pt>
                <c:pt idx="387">
                  <c:v>121.8</c:v>
                </c:pt>
                <c:pt idx="388">
                  <c:v>122.5</c:v>
                </c:pt>
                <c:pt idx="389">
                  <c:v>134.30000000000001</c:v>
                </c:pt>
                <c:pt idx="390">
                  <c:v>133.80000000000001</c:v>
                </c:pt>
                <c:pt idx="391">
                  <c:v>136.19999999999999</c:v>
                </c:pt>
                <c:pt idx="392">
                  <c:v>135.1</c:v>
                </c:pt>
                <c:pt idx="393">
                  <c:v>137.6</c:v>
                </c:pt>
                <c:pt idx="394">
                  <c:v>135.6</c:v>
                </c:pt>
                <c:pt idx="395">
                  <c:v>133.80000000000001</c:v>
                </c:pt>
                <c:pt idx="396">
                  <c:v>136.80000000000001</c:v>
                </c:pt>
                <c:pt idx="397">
                  <c:v>119.7</c:v>
                </c:pt>
                <c:pt idx="398">
                  <c:v>121.8</c:v>
                </c:pt>
                <c:pt idx="399">
                  <c:v>123.1</c:v>
                </c:pt>
                <c:pt idx="400">
                  <c:v>119.8</c:v>
                </c:pt>
                <c:pt idx="401">
                  <c:v>122</c:v>
                </c:pt>
                <c:pt idx="402">
                  <c:v>121.1</c:v>
                </c:pt>
                <c:pt idx="403">
                  <c:v>116.7</c:v>
                </c:pt>
                <c:pt idx="404">
                  <c:v>118.9</c:v>
                </c:pt>
                <c:pt idx="405">
                  <c:v>115</c:v>
                </c:pt>
                <c:pt idx="406">
                  <c:v>117</c:v>
                </c:pt>
                <c:pt idx="407">
                  <c:v>114</c:v>
                </c:pt>
                <c:pt idx="408">
                  <c:v>116</c:v>
                </c:pt>
                <c:pt idx="409">
                  <c:v>116.5</c:v>
                </c:pt>
                <c:pt idx="410">
                  <c:v>117.2</c:v>
                </c:pt>
                <c:pt idx="411">
                  <c:v>116.5</c:v>
                </c:pt>
                <c:pt idx="412">
                  <c:v>107.8</c:v>
                </c:pt>
                <c:pt idx="413">
                  <c:v>110.2</c:v>
                </c:pt>
                <c:pt idx="414">
                  <c:v>114.4</c:v>
                </c:pt>
                <c:pt idx="415">
                  <c:v>116.2</c:v>
                </c:pt>
                <c:pt idx="416">
                  <c:v>114.4</c:v>
                </c:pt>
                <c:pt idx="417">
                  <c:v>114.6</c:v>
                </c:pt>
                <c:pt idx="418">
                  <c:v>114.5</c:v>
                </c:pt>
                <c:pt idx="419">
                  <c:v>125.7</c:v>
                </c:pt>
                <c:pt idx="420">
                  <c:v>122.2</c:v>
                </c:pt>
                <c:pt idx="421">
                  <c:v>120.8</c:v>
                </c:pt>
                <c:pt idx="422">
                  <c:v>122.4</c:v>
                </c:pt>
                <c:pt idx="423">
                  <c:v>125.1</c:v>
                </c:pt>
                <c:pt idx="424">
                  <c:v>124.4</c:v>
                </c:pt>
                <c:pt idx="425">
                  <c:v>127.3</c:v>
                </c:pt>
                <c:pt idx="426">
                  <c:v>128.5</c:v>
                </c:pt>
                <c:pt idx="427">
                  <c:v>126.6</c:v>
                </c:pt>
                <c:pt idx="428">
                  <c:v>127.9</c:v>
                </c:pt>
                <c:pt idx="429">
                  <c:v>126.6</c:v>
                </c:pt>
                <c:pt idx="430">
                  <c:v>126.6</c:v>
                </c:pt>
                <c:pt idx="431">
                  <c:v>128.80000000000001</c:v>
                </c:pt>
                <c:pt idx="432">
                  <c:v>127.8</c:v>
                </c:pt>
                <c:pt idx="433">
                  <c:v>127.3</c:v>
                </c:pt>
                <c:pt idx="434">
                  <c:v>124.3</c:v>
                </c:pt>
                <c:pt idx="435">
                  <c:v>124.3</c:v>
                </c:pt>
                <c:pt idx="436">
                  <c:v>124.8</c:v>
                </c:pt>
                <c:pt idx="437">
                  <c:v>134.30000000000001</c:v>
                </c:pt>
                <c:pt idx="438">
                  <c:v>145.30000000000001</c:v>
                </c:pt>
                <c:pt idx="439">
                  <c:v>167.5</c:v>
                </c:pt>
                <c:pt idx="440">
                  <c:v>154.9</c:v>
                </c:pt>
                <c:pt idx="441">
                  <c:v>167.6</c:v>
                </c:pt>
                <c:pt idx="442">
                  <c:v>168.2</c:v>
                </c:pt>
                <c:pt idx="443">
                  <c:v>170.2</c:v>
                </c:pt>
                <c:pt idx="444">
                  <c:v>165</c:v>
                </c:pt>
                <c:pt idx="445">
                  <c:v>205</c:v>
                </c:pt>
                <c:pt idx="446">
                  <c:v>222.7</c:v>
                </c:pt>
                <c:pt idx="447">
                  <c:v>208.4</c:v>
                </c:pt>
                <c:pt idx="448">
                  <c:v>196</c:v>
                </c:pt>
                <c:pt idx="449">
                  <c:v>160</c:v>
                </c:pt>
                <c:pt idx="450">
                  <c:v>149</c:v>
                </c:pt>
                <c:pt idx="451">
                  <c:v>144.80000000000001</c:v>
                </c:pt>
                <c:pt idx="452">
                  <c:v>143.4</c:v>
                </c:pt>
                <c:pt idx="453">
                  <c:v>140.69999999999999</c:v>
                </c:pt>
                <c:pt idx="454">
                  <c:v>147.30000000000001</c:v>
                </c:pt>
                <c:pt idx="455">
                  <c:v>171</c:v>
                </c:pt>
                <c:pt idx="456">
                  <c:v>169.7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97-47AA-90DD-D692937B831C}"/>
            </c:ext>
          </c:extLst>
        </c:ser>
        <c:ser>
          <c:idx val="4"/>
          <c:order val="3"/>
          <c:tx>
            <c:strRef>
              <c:f>'График 1.2.6'!$G$4</c:f>
              <c:strCache>
                <c:ptCount val="1"/>
                <c:pt idx="0">
                  <c:v>Чехия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1.2.6'!$B$5:$B$461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'График 1.2.6'!$G$5:$G$461</c:f>
              <c:numCache>
                <c:formatCode>0.00</c:formatCode>
                <c:ptCount val="457"/>
                <c:pt idx="0">
                  <c:v>6.8</c:v>
                </c:pt>
                <c:pt idx="1">
                  <c:v>6.3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6.2</c:v>
                </c:pt>
                <c:pt idx="6">
                  <c:v>5.5</c:v>
                </c:pt>
                <c:pt idx="7">
                  <c:v>6</c:v>
                </c:pt>
                <c:pt idx="8">
                  <c:v>5.8</c:v>
                </c:pt>
                <c:pt idx="9">
                  <c:v>6</c:v>
                </c:pt>
                <c:pt idx="10">
                  <c:v>5.9</c:v>
                </c:pt>
                <c:pt idx="11">
                  <c:v>6.4</c:v>
                </c:pt>
                <c:pt idx="12">
                  <c:v>6.7</c:v>
                </c:pt>
                <c:pt idx="13">
                  <c:v>6.7</c:v>
                </c:pt>
                <c:pt idx="14">
                  <c:v>6.7</c:v>
                </c:pt>
                <c:pt idx="15">
                  <c:v>6.7</c:v>
                </c:pt>
                <c:pt idx="16">
                  <c:v>6.7</c:v>
                </c:pt>
                <c:pt idx="17">
                  <c:v>5</c:v>
                </c:pt>
                <c:pt idx="18">
                  <c:v>6.1</c:v>
                </c:pt>
                <c:pt idx="19">
                  <c:v>6.2</c:v>
                </c:pt>
                <c:pt idx="20">
                  <c:v>6.4</c:v>
                </c:pt>
                <c:pt idx="21">
                  <c:v>6.4</c:v>
                </c:pt>
                <c:pt idx="22">
                  <c:v>6.5</c:v>
                </c:pt>
                <c:pt idx="23">
                  <c:v>6.4</c:v>
                </c:pt>
                <c:pt idx="24">
                  <c:v>6.5</c:v>
                </c:pt>
                <c:pt idx="25">
                  <c:v>6.6</c:v>
                </c:pt>
                <c:pt idx="26">
                  <c:v>6.5</c:v>
                </c:pt>
                <c:pt idx="27">
                  <c:v>6.4</c:v>
                </c:pt>
                <c:pt idx="28">
                  <c:v>6.6</c:v>
                </c:pt>
                <c:pt idx="29">
                  <c:v>6.5</c:v>
                </c:pt>
                <c:pt idx="30">
                  <c:v>6.5</c:v>
                </c:pt>
                <c:pt idx="31">
                  <c:v>6.5</c:v>
                </c:pt>
                <c:pt idx="32">
                  <c:v>6.4</c:v>
                </c:pt>
                <c:pt idx="33">
                  <c:v>6.6</c:v>
                </c:pt>
                <c:pt idx="34">
                  <c:v>7</c:v>
                </c:pt>
                <c:pt idx="35">
                  <c:v>7</c:v>
                </c:pt>
                <c:pt idx="36">
                  <c:v>7.3</c:v>
                </c:pt>
                <c:pt idx="37">
                  <c:v>6.4</c:v>
                </c:pt>
                <c:pt idx="38">
                  <c:v>6.3</c:v>
                </c:pt>
                <c:pt idx="39">
                  <c:v>6.3</c:v>
                </c:pt>
                <c:pt idx="40">
                  <c:v>6.3</c:v>
                </c:pt>
                <c:pt idx="41">
                  <c:v>6.6</c:v>
                </c:pt>
                <c:pt idx="42">
                  <c:v>7</c:v>
                </c:pt>
                <c:pt idx="43">
                  <c:v>7</c:v>
                </c:pt>
                <c:pt idx="44">
                  <c:v>7.3</c:v>
                </c:pt>
                <c:pt idx="45">
                  <c:v>7.7</c:v>
                </c:pt>
                <c:pt idx="46">
                  <c:v>7.5</c:v>
                </c:pt>
                <c:pt idx="47">
                  <c:v>7.5</c:v>
                </c:pt>
                <c:pt idx="48">
                  <c:v>7.5</c:v>
                </c:pt>
                <c:pt idx="49">
                  <c:v>7.4</c:v>
                </c:pt>
                <c:pt idx="50">
                  <c:v>7.7</c:v>
                </c:pt>
                <c:pt idx="51">
                  <c:v>7.2</c:v>
                </c:pt>
                <c:pt idx="52">
                  <c:v>7.6</c:v>
                </c:pt>
                <c:pt idx="53">
                  <c:v>7.4</c:v>
                </c:pt>
                <c:pt idx="54">
                  <c:v>7.5</c:v>
                </c:pt>
                <c:pt idx="55">
                  <c:v>7</c:v>
                </c:pt>
                <c:pt idx="56">
                  <c:v>7.2</c:v>
                </c:pt>
                <c:pt idx="57">
                  <c:v>7</c:v>
                </c:pt>
                <c:pt idx="58">
                  <c:v>6.9</c:v>
                </c:pt>
                <c:pt idx="59">
                  <c:v>7</c:v>
                </c:pt>
                <c:pt idx="60">
                  <c:v>5</c:v>
                </c:pt>
                <c:pt idx="61">
                  <c:v>5</c:v>
                </c:pt>
                <c:pt idx="62">
                  <c:v>4.9000000000000004</c:v>
                </c:pt>
                <c:pt idx="63">
                  <c:v>4.9000000000000004</c:v>
                </c:pt>
                <c:pt idx="64">
                  <c:v>5</c:v>
                </c:pt>
                <c:pt idx="65">
                  <c:v>5.3</c:v>
                </c:pt>
                <c:pt idx="66">
                  <c:v>5.3</c:v>
                </c:pt>
                <c:pt idx="67">
                  <c:v>5.2</c:v>
                </c:pt>
                <c:pt idx="68">
                  <c:v>5.5</c:v>
                </c:pt>
                <c:pt idx="69">
                  <c:v>5.5</c:v>
                </c:pt>
                <c:pt idx="70">
                  <c:v>5.5</c:v>
                </c:pt>
                <c:pt idx="71">
                  <c:v>5.3</c:v>
                </c:pt>
                <c:pt idx="72">
                  <c:v>5</c:v>
                </c:pt>
                <c:pt idx="73">
                  <c:v>5.2</c:v>
                </c:pt>
                <c:pt idx="74">
                  <c:v>5.0999999999999996</c:v>
                </c:pt>
                <c:pt idx="75">
                  <c:v>5</c:v>
                </c:pt>
                <c:pt idx="76">
                  <c:v>5.2</c:v>
                </c:pt>
                <c:pt idx="77">
                  <c:v>5.3</c:v>
                </c:pt>
                <c:pt idx="78">
                  <c:v>5.2</c:v>
                </c:pt>
                <c:pt idx="79">
                  <c:v>5.3</c:v>
                </c:pt>
                <c:pt idx="80">
                  <c:v>5.2</c:v>
                </c:pt>
                <c:pt idx="81">
                  <c:v>5.0999999999999996</c:v>
                </c:pt>
                <c:pt idx="82">
                  <c:v>5</c:v>
                </c:pt>
                <c:pt idx="83">
                  <c:v>5</c:v>
                </c:pt>
                <c:pt idx="84">
                  <c:v>4.9000000000000004</c:v>
                </c:pt>
                <c:pt idx="85">
                  <c:v>5</c:v>
                </c:pt>
                <c:pt idx="86">
                  <c:v>5.0999999999999996</c:v>
                </c:pt>
                <c:pt idx="87">
                  <c:v>5.2</c:v>
                </c:pt>
                <c:pt idx="88">
                  <c:v>5</c:v>
                </c:pt>
                <c:pt idx="89">
                  <c:v>4.8</c:v>
                </c:pt>
                <c:pt idx="90">
                  <c:v>4.9000000000000004</c:v>
                </c:pt>
                <c:pt idx="91">
                  <c:v>4.8</c:v>
                </c:pt>
                <c:pt idx="92">
                  <c:v>4.7</c:v>
                </c:pt>
                <c:pt idx="93">
                  <c:v>4.8</c:v>
                </c:pt>
                <c:pt idx="94">
                  <c:v>4.8</c:v>
                </c:pt>
                <c:pt idx="95">
                  <c:v>4.8</c:v>
                </c:pt>
                <c:pt idx="96">
                  <c:v>4.8</c:v>
                </c:pt>
                <c:pt idx="97">
                  <c:v>4.8</c:v>
                </c:pt>
                <c:pt idx="98">
                  <c:v>4.8</c:v>
                </c:pt>
                <c:pt idx="99">
                  <c:v>4.7</c:v>
                </c:pt>
                <c:pt idx="100">
                  <c:v>4.5</c:v>
                </c:pt>
                <c:pt idx="101">
                  <c:v>4.5</c:v>
                </c:pt>
                <c:pt idx="102">
                  <c:v>4.5</c:v>
                </c:pt>
                <c:pt idx="103">
                  <c:v>4.5999999999999996</c:v>
                </c:pt>
                <c:pt idx="104">
                  <c:v>4.8</c:v>
                </c:pt>
                <c:pt idx="105">
                  <c:v>4.8</c:v>
                </c:pt>
                <c:pt idx="106">
                  <c:v>5.0999999999999996</c:v>
                </c:pt>
                <c:pt idx="107">
                  <c:v>5.3</c:v>
                </c:pt>
                <c:pt idx="108">
                  <c:v>6.5</c:v>
                </c:pt>
                <c:pt idx="109">
                  <c:v>6.4</c:v>
                </c:pt>
                <c:pt idx="110">
                  <c:v>6.6</c:v>
                </c:pt>
                <c:pt idx="111">
                  <c:v>6.1</c:v>
                </c:pt>
                <c:pt idx="112">
                  <c:v>6.1</c:v>
                </c:pt>
                <c:pt idx="113">
                  <c:v>6.7</c:v>
                </c:pt>
                <c:pt idx="114">
                  <c:v>6.9</c:v>
                </c:pt>
                <c:pt idx="115">
                  <c:v>6.8</c:v>
                </c:pt>
                <c:pt idx="116">
                  <c:v>6.8</c:v>
                </c:pt>
                <c:pt idx="117">
                  <c:v>6.9</c:v>
                </c:pt>
                <c:pt idx="118">
                  <c:v>6.8</c:v>
                </c:pt>
                <c:pt idx="119">
                  <c:v>6.8</c:v>
                </c:pt>
                <c:pt idx="120">
                  <c:v>6.7</c:v>
                </c:pt>
                <c:pt idx="121">
                  <c:v>6.4</c:v>
                </c:pt>
                <c:pt idx="122">
                  <c:v>6.5</c:v>
                </c:pt>
                <c:pt idx="123">
                  <c:v>6.7</c:v>
                </c:pt>
                <c:pt idx="124">
                  <c:v>6.7</c:v>
                </c:pt>
                <c:pt idx="125">
                  <c:v>6.8</c:v>
                </c:pt>
                <c:pt idx="126">
                  <c:v>6.9</c:v>
                </c:pt>
                <c:pt idx="127">
                  <c:v>7.2</c:v>
                </c:pt>
                <c:pt idx="128">
                  <c:v>7</c:v>
                </c:pt>
                <c:pt idx="129">
                  <c:v>7.3</c:v>
                </c:pt>
                <c:pt idx="130">
                  <c:v>7</c:v>
                </c:pt>
                <c:pt idx="131">
                  <c:v>7</c:v>
                </c:pt>
                <c:pt idx="132">
                  <c:v>6.9</c:v>
                </c:pt>
                <c:pt idx="133">
                  <c:v>6.8</c:v>
                </c:pt>
                <c:pt idx="134">
                  <c:v>6.8</c:v>
                </c:pt>
                <c:pt idx="135">
                  <c:v>6.8</c:v>
                </c:pt>
                <c:pt idx="136">
                  <c:v>7.1</c:v>
                </c:pt>
                <c:pt idx="137">
                  <c:v>7.2</c:v>
                </c:pt>
                <c:pt idx="138">
                  <c:v>7.2</c:v>
                </c:pt>
                <c:pt idx="139">
                  <c:v>7.1</c:v>
                </c:pt>
                <c:pt idx="140">
                  <c:v>7.3</c:v>
                </c:pt>
                <c:pt idx="141">
                  <c:v>7.5</c:v>
                </c:pt>
                <c:pt idx="142">
                  <c:v>7.6</c:v>
                </c:pt>
                <c:pt idx="143">
                  <c:v>7.6</c:v>
                </c:pt>
                <c:pt idx="144">
                  <c:v>7.8</c:v>
                </c:pt>
                <c:pt idx="145">
                  <c:v>8.3000000000000007</c:v>
                </c:pt>
                <c:pt idx="146">
                  <c:v>7.9</c:v>
                </c:pt>
                <c:pt idx="147">
                  <c:v>8.1</c:v>
                </c:pt>
                <c:pt idx="148">
                  <c:v>9.6999999999999993</c:v>
                </c:pt>
                <c:pt idx="149">
                  <c:v>11.9</c:v>
                </c:pt>
                <c:pt idx="150">
                  <c:v>10.3</c:v>
                </c:pt>
                <c:pt idx="151">
                  <c:v>9.5</c:v>
                </c:pt>
                <c:pt idx="152">
                  <c:v>9.3000000000000007</c:v>
                </c:pt>
                <c:pt idx="153">
                  <c:v>9.3000000000000007</c:v>
                </c:pt>
                <c:pt idx="154">
                  <c:v>9.3000000000000007</c:v>
                </c:pt>
                <c:pt idx="155">
                  <c:v>9.6</c:v>
                </c:pt>
                <c:pt idx="156">
                  <c:v>9.3000000000000007</c:v>
                </c:pt>
                <c:pt idx="157">
                  <c:v>10</c:v>
                </c:pt>
                <c:pt idx="158">
                  <c:v>10.6</c:v>
                </c:pt>
                <c:pt idx="159">
                  <c:v>11.3</c:v>
                </c:pt>
                <c:pt idx="160">
                  <c:v>9.9</c:v>
                </c:pt>
                <c:pt idx="161">
                  <c:v>9.4</c:v>
                </c:pt>
                <c:pt idx="162">
                  <c:v>6.5</c:v>
                </c:pt>
                <c:pt idx="163">
                  <c:v>7.3</c:v>
                </c:pt>
                <c:pt idx="164">
                  <c:v>10.8</c:v>
                </c:pt>
                <c:pt idx="165">
                  <c:v>10.5</c:v>
                </c:pt>
                <c:pt idx="166">
                  <c:v>8.5</c:v>
                </c:pt>
                <c:pt idx="167">
                  <c:v>8.5</c:v>
                </c:pt>
                <c:pt idx="168">
                  <c:v>8.1</c:v>
                </c:pt>
                <c:pt idx="169">
                  <c:v>8.1</c:v>
                </c:pt>
                <c:pt idx="170">
                  <c:v>8.1</c:v>
                </c:pt>
                <c:pt idx="171">
                  <c:v>9</c:v>
                </c:pt>
                <c:pt idx="172">
                  <c:v>9.5</c:v>
                </c:pt>
                <c:pt idx="173">
                  <c:v>8.8000000000000007</c:v>
                </c:pt>
                <c:pt idx="174">
                  <c:v>8.6999999999999993</c:v>
                </c:pt>
                <c:pt idx="175">
                  <c:v>8.9</c:v>
                </c:pt>
                <c:pt idx="176">
                  <c:v>9.1</c:v>
                </c:pt>
                <c:pt idx="177">
                  <c:v>10.4</c:v>
                </c:pt>
                <c:pt idx="178">
                  <c:v>10.4</c:v>
                </c:pt>
                <c:pt idx="179">
                  <c:v>10.7</c:v>
                </c:pt>
                <c:pt idx="180">
                  <c:v>8.5</c:v>
                </c:pt>
                <c:pt idx="181">
                  <c:v>8.5</c:v>
                </c:pt>
                <c:pt idx="182">
                  <c:v>8.5</c:v>
                </c:pt>
                <c:pt idx="183">
                  <c:v>7.7</c:v>
                </c:pt>
                <c:pt idx="184">
                  <c:v>7.7</c:v>
                </c:pt>
                <c:pt idx="185">
                  <c:v>7.7</c:v>
                </c:pt>
                <c:pt idx="186">
                  <c:v>8.5</c:v>
                </c:pt>
                <c:pt idx="187">
                  <c:v>8</c:v>
                </c:pt>
                <c:pt idx="188">
                  <c:v>8.1</c:v>
                </c:pt>
                <c:pt idx="189">
                  <c:v>8.1</c:v>
                </c:pt>
                <c:pt idx="190">
                  <c:v>7.7</c:v>
                </c:pt>
                <c:pt idx="191">
                  <c:v>8</c:v>
                </c:pt>
                <c:pt idx="192">
                  <c:v>8.5</c:v>
                </c:pt>
                <c:pt idx="193">
                  <c:v>8.6</c:v>
                </c:pt>
                <c:pt idx="194">
                  <c:v>9.1999999999999993</c:v>
                </c:pt>
                <c:pt idx="195">
                  <c:v>10.8</c:v>
                </c:pt>
                <c:pt idx="196">
                  <c:v>7.5</c:v>
                </c:pt>
                <c:pt idx="197">
                  <c:v>7.5</c:v>
                </c:pt>
                <c:pt idx="198">
                  <c:v>8.1</c:v>
                </c:pt>
                <c:pt idx="199">
                  <c:v>7.3</c:v>
                </c:pt>
                <c:pt idx="200">
                  <c:v>7.2</c:v>
                </c:pt>
                <c:pt idx="201">
                  <c:v>7</c:v>
                </c:pt>
                <c:pt idx="202">
                  <c:v>8.6999999999999993</c:v>
                </c:pt>
                <c:pt idx="203">
                  <c:v>8.6</c:v>
                </c:pt>
                <c:pt idx="204">
                  <c:v>8.8000000000000007</c:v>
                </c:pt>
                <c:pt idx="205">
                  <c:v>9.1</c:v>
                </c:pt>
                <c:pt idx="206">
                  <c:v>9.6999999999999993</c:v>
                </c:pt>
                <c:pt idx="207">
                  <c:v>9.1999999999999993</c:v>
                </c:pt>
                <c:pt idx="208">
                  <c:v>9.1999999999999993</c:v>
                </c:pt>
                <c:pt idx="209">
                  <c:v>7.5</c:v>
                </c:pt>
                <c:pt idx="210">
                  <c:v>7.9</c:v>
                </c:pt>
                <c:pt idx="211">
                  <c:v>7.4</c:v>
                </c:pt>
                <c:pt idx="212">
                  <c:v>7.7</c:v>
                </c:pt>
                <c:pt idx="213">
                  <c:v>8</c:v>
                </c:pt>
                <c:pt idx="214">
                  <c:v>8</c:v>
                </c:pt>
                <c:pt idx="215">
                  <c:v>8</c:v>
                </c:pt>
                <c:pt idx="216">
                  <c:v>8</c:v>
                </c:pt>
                <c:pt idx="217">
                  <c:v>8</c:v>
                </c:pt>
                <c:pt idx="218">
                  <c:v>8</c:v>
                </c:pt>
                <c:pt idx="219">
                  <c:v>8</c:v>
                </c:pt>
                <c:pt idx="220">
                  <c:v>8</c:v>
                </c:pt>
                <c:pt idx="221">
                  <c:v>7.5</c:v>
                </c:pt>
                <c:pt idx="222">
                  <c:v>7.5</c:v>
                </c:pt>
                <c:pt idx="223">
                  <c:v>9</c:v>
                </c:pt>
                <c:pt idx="224">
                  <c:v>8.5</c:v>
                </c:pt>
                <c:pt idx="225">
                  <c:v>8.6</c:v>
                </c:pt>
                <c:pt idx="226">
                  <c:v>9.1</c:v>
                </c:pt>
                <c:pt idx="227">
                  <c:v>9</c:v>
                </c:pt>
                <c:pt idx="228">
                  <c:v>11.8</c:v>
                </c:pt>
                <c:pt idx="229">
                  <c:v>12.5</c:v>
                </c:pt>
                <c:pt idx="230">
                  <c:v>17.2</c:v>
                </c:pt>
                <c:pt idx="231">
                  <c:v>16.2</c:v>
                </c:pt>
                <c:pt idx="232">
                  <c:v>21.5</c:v>
                </c:pt>
                <c:pt idx="233">
                  <c:v>22.3</c:v>
                </c:pt>
                <c:pt idx="234">
                  <c:v>21.7</c:v>
                </c:pt>
                <c:pt idx="235">
                  <c:v>19.600000000000001</c:v>
                </c:pt>
                <c:pt idx="236">
                  <c:v>20</c:v>
                </c:pt>
                <c:pt idx="237">
                  <c:v>19.2</c:v>
                </c:pt>
                <c:pt idx="238">
                  <c:v>18.100000000000001</c:v>
                </c:pt>
                <c:pt idx="239">
                  <c:v>16.5</c:v>
                </c:pt>
                <c:pt idx="240">
                  <c:v>16.3</c:v>
                </c:pt>
                <c:pt idx="241">
                  <c:v>16.8</c:v>
                </c:pt>
                <c:pt idx="242">
                  <c:v>16.600000000000001</c:v>
                </c:pt>
                <c:pt idx="243">
                  <c:v>17.2</c:v>
                </c:pt>
                <c:pt idx="244">
                  <c:v>15.7</c:v>
                </c:pt>
                <c:pt idx="245">
                  <c:v>15.5</c:v>
                </c:pt>
                <c:pt idx="246">
                  <c:v>15.8</c:v>
                </c:pt>
                <c:pt idx="247">
                  <c:v>16.399999999999999</c:v>
                </c:pt>
                <c:pt idx="248">
                  <c:v>16.7</c:v>
                </c:pt>
                <c:pt idx="249">
                  <c:v>17.100000000000001</c:v>
                </c:pt>
                <c:pt idx="250">
                  <c:v>18</c:v>
                </c:pt>
                <c:pt idx="251">
                  <c:v>14.8</c:v>
                </c:pt>
                <c:pt idx="252">
                  <c:v>15</c:v>
                </c:pt>
                <c:pt idx="253">
                  <c:v>15.7</c:v>
                </c:pt>
                <c:pt idx="254">
                  <c:v>15.8</c:v>
                </c:pt>
                <c:pt idx="255">
                  <c:v>15.8</c:v>
                </c:pt>
                <c:pt idx="256">
                  <c:v>15.8</c:v>
                </c:pt>
                <c:pt idx="257">
                  <c:v>15.8</c:v>
                </c:pt>
                <c:pt idx="258">
                  <c:v>15.7</c:v>
                </c:pt>
                <c:pt idx="259">
                  <c:v>15.6</c:v>
                </c:pt>
                <c:pt idx="260">
                  <c:v>15.6</c:v>
                </c:pt>
                <c:pt idx="261">
                  <c:v>15.6</c:v>
                </c:pt>
                <c:pt idx="262">
                  <c:v>15.8</c:v>
                </c:pt>
                <c:pt idx="263">
                  <c:v>16.3</c:v>
                </c:pt>
                <c:pt idx="264">
                  <c:v>17.3</c:v>
                </c:pt>
                <c:pt idx="265">
                  <c:v>16.399999999999999</c:v>
                </c:pt>
                <c:pt idx="266">
                  <c:v>20.5</c:v>
                </c:pt>
                <c:pt idx="267">
                  <c:v>22.2</c:v>
                </c:pt>
                <c:pt idx="268">
                  <c:v>29.3</c:v>
                </c:pt>
                <c:pt idx="269">
                  <c:v>31.2</c:v>
                </c:pt>
                <c:pt idx="270">
                  <c:v>32</c:v>
                </c:pt>
                <c:pt idx="271">
                  <c:v>31.2</c:v>
                </c:pt>
                <c:pt idx="272">
                  <c:v>31</c:v>
                </c:pt>
                <c:pt idx="273">
                  <c:v>30.5</c:v>
                </c:pt>
                <c:pt idx="274">
                  <c:v>31.1</c:v>
                </c:pt>
                <c:pt idx="275">
                  <c:v>31.8</c:v>
                </c:pt>
                <c:pt idx="276">
                  <c:v>33.5</c:v>
                </c:pt>
                <c:pt idx="277">
                  <c:v>31.2</c:v>
                </c:pt>
                <c:pt idx="278">
                  <c:v>30.5</c:v>
                </c:pt>
                <c:pt idx="279">
                  <c:v>30</c:v>
                </c:pt>
                <c:pt idx="280">
                  <c:v>31.1</c:v>
                </c:pt>
                <c:pt idx="281">
                  <c:v>28.8</c:v>
                </c:pt>
                <c:pt idx="282">
                  <c:v>25.1</c:v>
                </c:pt>
                <c:pt idx="283">
                  <c:v>31</c:v>
                </c:pt>
                <c:pt idx="284">
                  <c:v>30.5</c:v>
                </c:pt>
                <c:pt idx="285">
                  <c:v>26.8</c:v>
                </c:pt>
                <c:pt idx="286">
                  <c:v>26.5</c:v>
                </c:pt>
                <c:pt idx="287">
                  <c:v>29.2</c:v>
                </c:pt>
                <c:pt idx="288">
                  <c:v>29.9</c:v>
                </c:pt>
                <c:pt idx="289">
                  <c:v>31</c:v>
                </c:pt>
                <c:pt idx="290">
                  <c:v>36.5</c:v>
                </c:pt>
                <c:pt idx="291">
                  <c:v>36.5</c:v>
                </c:pt>
                <c:pt idx="292">
                  <c:v>35.799999999999997</c:v>
                </c:pt>
                <c:pt idx="293">
                  <c:v>35.799999999999997</c:v>
                </c:pt>
                <c:pt idx="294">
                  <c:v>37</c:v>
                </c:pt>
                <c:pt idx="295">
                  <c:v>37</c:v>
                </c:pt>
                <c:pt idx="296">
                  <c:v>37.4</c:v>
                </c:pt>
                <c:pt idx="297">
                  <c:v>40.700000000000003</c:v>
                </c:pt>
                <c:pt idx="298">
                  <c:v>44.8</c:v>
                </c:pt>
                <c:pt idx="299">
                  <c:v>41.2</c:v>
                </c:pt>
                <c:pt idx="300">
                  <c:v>40.5</c:v>
                </c:pt>
                <c:pt idx="301">
                  <c:v>39.799999999999997</c:v>
                </c:pt>
                <c:pt idx="302">
                  <c:v>37.799999999999997</c:v>
                </c:pt>
                <c:pt idx="303">
                  <c:v>39.1</c:v>
                </c:pt>
                <c:pt idx="304">
                  <c:v>45</c:v>
                </c:pt>
                <c:pt idx="305">
                  <c:v>45.9</c:v>
                </c:pt>
                <c:pt idx="306">
                  <c:v>46.3</c:v>
                </c:pt>
                <c:pt idx="307">
                  <c:v>46.1</c:v>
                </c:pt>
                <c:pt idx="308">
                  <c:v>49.1</c:v>
                </c:pt>
                <c:pt idx="309">
                  <c:v>51.7</c:v>
                </c:pt>
                <c:pt idx="310">
                  <c:v>51.7</c:v>
                </c:pt>
                <c:pt idx="311">
                  <c:v>49.9</c:v>
                </c:pt>
                <c:pt idx="312">
                  <c:v>53</c:v>
                </c:pt>
                <c:pt idx="313">
                  <c:v>66.2</c:v>
                </c:pt>
                <c:pt idx="314">
                  <c:v>63</c:v>
                </c:pt>
                <c:pt idx="315">
                  <c:v>65</c:v>
                </c:pt>
                <c:pt idx="316">
                  <c:v>57.5</c:v>
                </c:pt>
                <c:pt idx="317">
                  <c:v>55</c:v>
                </c:pt>
                <c:pt idx="318">
                  <c:v>51.5</c:v>
                </c:pt>
                <c:pt idx="319">
                  <c:v>51.5</c:v>
                </c:pt>
                <c:pt idx="320">
                  <c:v>50.7</c:v>
                </c:pt>
                <c:pt idx="321">
                  <c:v>48.3</c:v>
                </c:pt>
                <c:pt idx="322">
                  <c:v>48</c:v>
                </c:pt>
                <c:pt idx="323">
                  <c:v>48</c:v>
                </c:pt>
                <c:pt idx="324">
                  <c:v>49.3</c:v>
                </c:pt>
                <c:pt idx="325">
                  <c:v>51.3</c:v>
                </c:pt>
                <c:pt idx="326">
                  <c:v>51.6</c:v>
                </c:pt>
                <c:pt idx="327">
                  <c:v>50.5</c:v>
                </c:pt>
                <c:pt idx="328">
                  <c:v>46</c:v>
                </c:pt>
                <c:pt idx="329">
                  <c:v>41.7</c:v>
                </c:pt>
                <c:pt idx="330">
                  <c:v>39.6</c:v>
                </c:pt>
                <c:pt idx="331">
                  <c:v>38.5</c:v>
                </c:pt>
                <c:pt idx="332">
                  <c:v>40.200000000000003</c:v>
                </c:pt>
                <c:pt idx="333">
                  <c:v>40.1</c:v>
                </c:pt>
                <c:pt idx="334">
                  <c:v>39.700000000000003</c:v>
                </c:pt>
                <c:pt idx="335">
                  <c:v>40.299999999999997</c:v>
                </c:pt>
                <c:pt idx="336">
                  <c:v>42.5</c:v>
                </c:pt>
                <c:pt idx="337">
                  <c:v>41.6</c:v>
                </c:pt>
                <c:pt idx="338">
                  <c:v>41.6</c:v>
                </c:pt>
                <c:pt idx="339">
                  <c:v>41.6</c:v>
                </c:pt>
                <c:pt idx="340">
                  <c:v>41.6</c:v>
                </c:pt>
                <c:pt idx="341">
                  <c:v>41.6</c:v>
                </c:pt>
                <c:pt idx="342">
                  <c:v>41.6</c:v>
                </c:pt>
                <c:pt idx="343">
                  <c:v>41.6</c:v>
                </c:pt>
                <c:pt idx="344">
                  <c:v>41.6</c:v>
                </c:pt>
                <c:pt idx="345">
                  <c:v>41.6</c:v>
                </c:pt>
                <c:pt idx="346">
                  <c:v>26</c:v>
                </c:pt>
                <c:pt idx="347">
                  <c:v>26.3</c:v>
                </c:pt>
                <c:pt idx="348">
                  <c:v>26</c:v>
                </c:pt>
                <c:pt idx="349">
                  <c:v>25</c:v>
                </c:pt>
                <c:pt idx="350">
                  <c:v>25.2</c:v>
                </c:pt>
                <c:pt idx="351">
                  <c:v>25.2</c:v>
                </c:pt>
                <c:pt idx="352">
                  <c:v>25.5</c:v>
                </c:pt>
                <c:pt idx="353">
                  <c:v>26.2</c:v>
                </c:pt>
                <c:pt idx="354">
                  <c:v>26.9</c:v>
                </c:pt>
                <c:pt idx="355">
                  <c:v>26.8</c:v>
                </c:pt>
                <c:pt idx="356">
                  <c:v>26.7</c:v>
                </c:pt>
                <c:pt idx="357">
                  <c:v>26.7</c:v>
                </c:pt>
                <c:pt idx="358">
                  <c:v>26.7</c:v>
                </c:pt>
                <c:pt idx="359">
                  <c:v>26.7</c:v>
                </c:pt>
                <c:pt idx="360">
                  <c:v>26.7</c:v>
                </c:pt>
                <c:pt idx="361">
                  <c:v>26.7</c:v>
                </c:pt>
                <c:pt idx="362">
                  <c:v>26.7</c:v>
                </c:pt>
                <c:pt idx="363">
                  <c:v>26.7</c:v>
                </c:pt>
                <c:pt idx="364">
                  <c:v>26.7</c:v>
                </c:pt>
                <c:pt idx="365">
                  <c:v>26.7</c:v>
                </c:pt>
                <c:pt idx="366">
                  <c:v>26.7</c:v>
                </c:pt>
                <c:pt idx="367">
                  <c:v>26.8</c:v>
                </c:pt>
                <c:pt idx="368">
                  <c:v>27.5</c:v>
                </c:pt>
                <c:pt idx="369">
                  <c:v>25.5</c:v>
                </c:pt>
                <c:pt idx="370">
                  <c:v>26.4</c:v>
                </c:pt>
                <c:pt idx="371">
                  <c:v>25.8</c:v>
                </c:pt>
                <c:pt idx="372">
                  <c:v>26.2</c:v>
                </c:pt>
                <c:pt idx="373">
                  <c:v>25</c:v>
                </c:pt>
                <c:pt idx="374">
                  <c:v>25.5</c:v>
                </c:pt>
                <c:pt idx="375">
                  <c:v>28.7</c:v>
                </c:pt>
                <c:pt idx="376">
                  <c:v>30</c:v>
                </c:pt>
                <c:pt idx="377">
                  <c:v>28.2</c:v>
                </c:pt>
                <c:pt idx="378">
                  <c:v>27.5</c:v>
                </c:pt>
                <c:pt idx="379">
                  <c:v>27.5</c:v>
                </c:pt>
                <c:pt idx="380">
                  <c:v>27.5</c:v>
                </c:pt>
                <c:pt idx="381">
                  <c:v>27.5</c:v>
                </c:pt>
                <c:pt idx="382">
                  <c:v>27</c:v>
                </c:pt>
                <c:pt idx="383">
                  <c:v>29</c:v>
                </c:pt>
                <c:pt idx="384">
                  <c:v>28</c:v>
                </c:pt>
                <c:pt idx="385">
                  <c:v>28.6</c:v>
                </c:pt>
                <c:pt idx="386">
                  <c:v>27</c:v>
                </c:pt>
                <c:pt idx="387">
                  <c:v>28</c:v>
                </c:pt>
                <c:pt idx="388">
                  <c:v>28</c:v>
                </c:pt>
                <c:pt idx="389">
                  <c:v>31.5</c:v>
                </c:pt>
                <c:pt idx="390">
                  <c:v>29</c:v>
                </c:pt>
                <c:pt idx="391">
                  <c:v>29.5</c:v>
                </c:pt>
                <c:pt idx="392">
                  <c:v>29.9</c:v>
                </c:pt>
                <c:pt idx="393">
                  <c:v>31.1</c:v>
                </c:pt>
                <c:pt idx="394">
                  <c:v>34.5</c:v>
                </c:pt>
                <c:pt idx="395">
                  <c:v>33.5</c:v>
                </c:pt>
                <c:pt idx="396">
                  <c:v>33.5</c:v>
                </c:pt>
                <c:pt idx="397">
                  <c:v>32.5</c:v>
                </c:pt>
                <c:pt idx="398">
                  <c:v>32.5</c:v>
                </c:pt>
                <c:pt idx="399">
                  <c:v>32.5</c:v>
                </c:pt>
                <c:pt idx="400">
                  <c:v>32.5</c:v>
                </c:pt>
                <c:pt idx="401">
                  <c:v>34.299999999999997</c:v>
                </c:pt>
                <c:pt idx="402">
                  <c:v>35.200000000000003</c:v>
                </c:pt>
                <c:pt idx="403">
                  <c:v>36.1</c:v>
                </c:pt>
                <c:pt idx="404">
                  <c:v>35.200000000000003</c:v>
                </c:pt>
                <c:pt idx="405">
                  <c:v>36.799999999999997</c:v>
                </c:pt>
                <c:pt idx="406">
                  <c:v>37.200000000000003</c:v>
                </c:pt>
                <c:pt idx="407">
                  <c:v>35.5</c:v>
                </c:pt>
                <c:pt idx="408">
                  <c:v>35.799999999999997</c:v>
                </c:pt>
                <c:pt idx="409">
                  <c:v>36.1</c:v>
                </c:pt>
                <c:pt idx="410">
                  <c:v>36.4</c:v>
                </c:pt>
                <c:pt idx="411">
                  <c:v>36.5</c:v>
                </c:pt>
                <c:pt idx="412">
                  <c:v>36.4</c:v>
                </c:pt>
                <c:pt idx="413">
                  <c:v>36.799999999999997</c:v>
                </c:pt>
                <c:pt idx="414">
                  <c:v>37.200000000000003</c:v>
                </c:pt>
                <c:pt idx="415">
                  <c:v>38.200000000000003</c:v>
                </c:pt>
                <c:pt idx="416">
                  <c:v>37.799999999999997</c:v>
                </c:pt>
                <c:pt idx="417">
                  <c:v>37.700000000000003</c:v>
                </c:pt>
                <c:pt idx="418">
                  <c:v>37.799999999999997</c:v>
                </c:pt>
                <c:pt idx="419">
                  <c:v>40.4</c:v>
                </c:pt>
                <c:pt idx="420">
                  <c:v>40.4</c:v>
                </c:pt>
                <c:pt idx="421">
                  <c:v>39.5</c:v>
                </c:pt>
                <c:pt idx="422">
                  <c:v>40</c:v>
                </c:pt>
                <c:pt idx="423">
                  <c:v>40.700000000000003</c:v>
                </c:pt>
                <c:pt idx="424">
                  <c:v>43.6</c:v>
                </c:pt>
                <c:pt idx="425">
                  <c:v>42.6</c:v>
                </c:pt>
                <c:pt idx="426">
                  <c:v>44.1</c:v>
                </c:pt>
                <c:pt idx="427">
                  <c:v>44.2</c:v>
                </c:pt>
                <c:pt idx="428">
                  <c:v>44.5</c:v>
                </c:pt>
                <c:pt idx="429">
                  <c:v>43</c:v>
                </c:pt>
                <c:pt idx="430">
                  <c:v>43</c:v>
                </c:pt>
                <c:pt idx="431">
                  <c:v>43.6</c:v>
                </c:pt>
                <c:pt idx="432">
                  <c:v>44.6</c:v>
                </c:pt>
                <c:pt idx="433">
                  <c:v>44.5</c:v>
                </c:pt>
                <c:pt idx="434">
                  <c:v>43.5</c:v>
                </c:pt>
                <c:pt idx="435">
                  <c:v>43.5</c:v>
                </c:pt>
                <c:pt idx="436">
                  <c:v>43.2</c:v>
                </c:pt>
                <c:pt idx="437">
                  <c:v>45.2</c:v>
                </c:pt>
                <c:pt idx="438">
                  <c:v>46</c:v>
                </c:pt>
                <c:pt idx="439">
                  <c:v>50.3</c:v>
                </c:pt>
                <c:pt idx="440">
                  <c:v>46.8</c:v>
                </c:pt>
                <c:pt idx="441">
                  <c:v>47.3</c:v>
                </c:pt>
                <c:pt idx="442">
                  <c:v>47.8</c:v>
                </c:pt>
                <c:pt idx="443">
                  <c:v>48.7</c:v>
                </c:pt>
                <c:pt idx="444">
                  <c:v>48.3</c:v>
                </c:pt>
                <c:pt idx="445">
                  <c:v>70</c:v>
                </c:pt>
                <c:pt idx="446">
                  <c:v>68.5</c:v>
                </c:pt>
                <c:pt idx="447">
                  <c:v>61.2</c:v>
                </c:pt>
                <c:pt idx="448">
                  <c:v>60</c:v>
                </c:pt>
                <c:pt idx="449">
                  <c:v>52</c:v>
                </c:pt>
                <c:pt idx="450">
                  <c:v>52</c:v>
                </c:pt>
                <c:pt idx="451">
                  <c:v>50</c:v>
                </c:pt>
                <c:pt idx="452">
                  <c:v>49.4</c:v>
                </c:pt>
                <c:pt idx="453">
                  <c:v>49</c:v>
                </c:pt>
                <c:pt idx="454">
                  <c:v>49.8</c:v>
                </c:pt>
                <c:pt idx="455">
                  <c:v>61.3</c:v>
                </c:pt>
                <c:pt idx="456">
                  <c:v>62.7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97-47AA-90DD-D692937B831C}"/>
            </c:ext>
          </c:extLst>
        </c:ser>
        <c:ser>
          <c:idx val="5"/>
          <c:order val="4"/>
          <c:tx>
            <c:strRef>
              <c:f>'График 1.2.6'!$I$4</c:f>
              <c:strCache>
                <c:ptCount val="1"/>
                <c:pt idx="0">
                  <c:v>Казахстан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'График 1.2.6'!$B$5:$B$461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'График 1.2.6'!$I$5:$I$461</c:f>
              <c:numCache>
                <c:formatCode>0.00</c:formatCode>
                <c:ptCount val="457"/>
                <c:pt idx="0">
                  <c:v>51</c:v>
                </c:pt>
                <c:pt idx="1">
                  <c:v>51</c:v>
                </c:pt>
                <c:pt idx="2">
                  <c:v>47.3</c:v>
                </c:pt>
                <c:pt idx="3">
                  <c:v>46.5</c:v>
                </c:pt>
                <c:pt idx="4">
                  <c:v>47.6</c:v>
                </c:pt>
                <c:pt idx="5">
                  <c:v>49</c:v>
                </c:pt>
                <c:pt idx="6">
                  <c:v>49.4</c:v>
                </c:pt>
                <c:pt idx="7">
                  <c:v>51</c:v>
                </c:pt>
                <c:pt idx="8">
                  <c:v>49.8</c:v>
                </c:pt>
                <c:pt idx="9">
                  <c:v>49.3</c:v>
                </c:pt>
                <c:pt idx="10">
                  <c:v>48.3</c:v>
                </c:pt>
                <c:pt idx="11">
                  <c:v>48.3</c:v>
                </c:pt>
                <c:pt idx="12">
                  <c:v>49</c:v>
                </c:pt>
                <c:pt idx="13">
                  <c:v>47.5</c:v>
                </c:pt>
                <c:pt idx="14">
                  <c:v>48</c:v>
                </c:pt>
                <c:pt idx="15">
                  <c:v>47.5</c:v>
                </c:pt>
                <c:pt idx="16">
                  <c:v>46.5</c:v>
                </c:pt>
                <c:pt idx="17">
                  <c:v>46.4</c:v>
                </c:pt>
                <c:pt idx="18">
                  <c:v>46.2</c:v>
                </c:pt>
                <c:pt idx="19">
                  <c:v>47</c:v>
                </c:pt>
                <c:pt idx="20">
                  <c:v>46.6</c:v>
                </c:pt>
                <c:pt idx="21">
                  <c:v>46.8</c:v>
                </c:pt>
                <c:pt idx="22">
                  <c:v>47</c:v>
                </c:pt>
                <c:pt idx="23">
                  <c:v>46.5</c:v>
                </c:pt>
                <c:pt idx="24">
                  <c:v>46.5</c:v>
                </c:pt>
                <c:pt idx="25">
                  <c:v>46.5</c:v>
                </c:pt>
                <c:pt idx="26">
                  <c:v>45.8</c:v>
                </c:pt>
                <c:pt idx="27">
                  <c:v>45.8</c:v>
                </c:pt>
                <c:pt idx="28">
                  <c:v>46.3</c:v>
                </c:pt>
                <c:pt idx="29">
                  <c:v>46.4</c:v>
                </c:pt>
                <c:pt idx="30">
                  <c:v>46.3</c:v>
                </c:pt>
                <c:pt idx="31">
                  <c:v>46.5</c:v>
                </c:pt>
                <c:pt idx="32">
                  <c:v>46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45.5</c:v>
                </c:pt>
                <c:pt idx="38">
                  <c:v>45.6</c:v>
                </c:pt>
                <c:pt idx="39">
                  <c:v>45.4</c:v>
                </c:pt>
                <c:pt idx="40">
                  <c:v>45.6</c:v>
                </c:pt>
                <c:pt idx="41">
                  <c:v>46.2</c:v>
                </c:pt>
                <c:pt idx="42">
                  <c:v>49.6</c:v>
                </c:pt>
                <c:pt idx="43">
                  <c:v>47.6</c:v>
                </c:pt>
                <c:pt idx="44">
                  <c:v>48.7</c:v>
                </c:pt>
                <c:pt idx="45">
                  <c:v>59.9</c:v>
                </c:pt>
                <c:pt idx="46">
                  <c:v>57.7</c:v>
                </c:pt>
                <c:pt idx="47">
                  <c:v>56.2</c:v>
                </c:pt>
                <c:pt idx="48">
                  <c:v>52.3</c:v>
                </c:pt>
                <c:pt idx="49">
                  <c:v>51.8</c:v>
                </c:pt>
                <c:pt idx="50">
                  <c:v>50.8</c:v>
                </c:pt>
                <c:pt idx="51">
                  <c:v>52.8</c:v>
                </c:pt>
                <c:pt idx="52">
                  <c:v>57.3</c:v>
                </c:pt>
                <c:pt idx="53">
                  <c:v>54.2</c:v>
                </c:pt>
                <c:pt idx="54">
                  <c:v>60.7</c:v>
                </c:pt>
                <c:pt idx="55">
                  <c:v>56.4</c:v>
                </c:pt>
                <c:pt idx="56">
                  <c:v>55.1</c:v>
                </c:pt>
                <c:pt idx="57">
                  <c:v>53.8</c:v>
                </c:pt>
                <c:pt idx="58">
                  <c:v>51.4</c:v>
                </c:pt>
                <c:pt idx="59">
                  <c:v>51.5</c:v>
                </c:pt>
                <c:pt idx="60">
                  <c:v>51.3</c:v>
                </c:pt>
                <c:pt idx="61">
                  <c:v>51.5</c:v>
                </c:pt>
                <c:pt idx="62">
                  <c:v>51.9</c:v>
                </c:pt>
                <c:pt idx="63">
                  <c:v>51</c:v>
                </c:pt>
                <c:pt idx="64">
                  <c:v>50.7</c:v>
                </c:pt>
                <c:pt idx="65">
                  <c:v>50.5</c:v>
                </c:pt>
                <c:pt idx="66">
                  <c:v>51.8</c:v>
                </c:pt>
                <c:pt idx="67">
                  <c:v>51.3</c:v>
                </c:pt>
                <c:pt idx="68">
                  <c:v>50.5</c:v>
                </c:pt>
                <c:pt idx="69">
                  <c:v>50.5</c:v>
                </c:pt>
                <c:pt idx="70">
                  <c:v>50.8</c:v>
                </c:pt>
                <c:pt idx="71">
                  <c:v>50.5</c:v>
                </c:pt>
                <c:pt idx="72">
                  <c:v>49.6</c:v>
                </c:pt>
                <c:pt idx="73">
                  <c:v>51.3</c:v>
                </c:pt>
                <c:pt idx="74">
                  <c:v>51.2</c:v>
                </c:pt>
                <c:pt idx="75">
                  <c:v>50.5</c:v>
                </c:pt>
                <c:pt idx="76">
                  <c:v>50.2</c:v>
                </c:pt>
                <c:pt idx="77">
                  <c:v>47</c:v>
                </c:pt>
                <c:pt idx="78">
                  <c:v>47.7</c:v>
                </c:pt>
                <c:pt idx="79">
                  <c:v>47.5</c:v>
                </c:pt>
                <c:pt idx="80">
                  <c:v>47.5</c:v>
                </c:pt>
                <c:pt idx="81">
                  <c:v>47.5</c:v>
                </c:pt>
                <c:pt idx="82">
                  <c:v>46.7</c:v>
                </c:pt>
                <c:pt idx="83">
                  <c:v>46.8</c:v>
                </c:pt>
                <c:pt idx="84">
                  <c:v>46.5</c:v>
                </c:pt>
                <c:pt idx="85">
                  <c:v>47.3</c:v>
                </c:pt>
                <c:pt idx="86">
                  <c:v>47.3</c:v>
                </c:pt>
                <c:pt idx="87">
                  <c:v>46.8</c:v>
                </c:pt>
                <c:pt idx="88">
                  <c:v>44.7</c:v>
                </c:pt>
                <c:pt idx="89">
                  <c:v>39.6</c:v>
                </c:pt>
                <c:pt idx="90">
                  <c:v>40.200000000000003</c:v>
                </c:pt>
                <c:pt idx="91">
                  <c:v>37.4</c:v>
                </c:pt>
                <c:pt idx="92">
                  <c:v>37.200000000000003</c:v>
                </c:pt>
                <c:pt idx="93">
                  <c:v>37.5</c:v>
                </c:pt>
                <c:pt idx="94">
                  <c:v>35.799999999999997</c:v>
                </c:pt>
                <c:pt idx="95">
                  <c:v>35.200000000000003</c:v>
                </c:pt>
                <c:pt idx="96">
                  <c:v>35.5</c:v>
                </c:pt>
                <c:pt idx="97">
                  <c:v>35.200000000000003</c:v>
                </c:pt>
                <c:pt idx="98">
                  <c:v>34</c:v>
                </c:pt>
                <c:pt idx="99">
                  <c:v>33.6</c:v>
                </c:pt>
                <c:pt idx="100">
                  <c:v>33.799999999999997</c:v>
                </c:pt>
                <c:pt idx="101">
                  <c:v>34</c:v>
                </c:pt>
                <c:pt idx="102">
                  <c:v>34</c:v>
                </c:pt>
                <c:pt idx="103">
                  <c:v>34.299999999999997</c:v>
                </c:pt>
                <c:pt idx="104">
                  <c:v>34.4</c:v>
                </c:pt>
                <c:pt idx="105">
                  <c:v>34.1</c:v>
                </c:pt>
                <c:pt idx="106">
                  <c:v>34.5</c:v>
                </c:pt>
                <c:pt idx="107">
                  <c:v>34.5</c:v>
                </c:pt>
                <c:pt idx="108">
                  <c:v>34.5</c:v>
                </c:pt>
                <c:pt idx="109">
                  <c:v>33.5</c:v>
                </c:pt>
                <c:pt idx="110">
                  <c:v>33.299999999999997</c:v>
                </c:pt>
                <c:pt idx="111">
                  <c:v>33.5</c:v>
                </c:pt>
                <c:pt idx="112">
                  <c:v>33.5</c:v>
                </c:pt>
                <c:pt idx="113">
                  <c:v>34.5</c:v>
                </c:pt>
                <c:pt idx="114">
                  <c:v>36.6</c:v>
                </c:pt>
                <c:pt idx="115">
                  <c:v>37</c:v>
                </c:pt>
                <c:pt idx="116">
                  <c:v>36.799999999999997</c:v>
                </c:pt>
                <c:pt idx="117">
                  <c:v>38</c:v>
                </c:pt>
                <c:pt idx="118">
                  <c:v>37.5</c:v>
                </c:pt>
                <c:pt idx="119">
                  <c:v>36.200000000000003</c:v>
                </c:pt>
                <c:pt idx="120">
                  <c:v>35.9</c:v>
                </c:pt>
                <c:pt idx="121">
                  <c:v>36</c:v>
                </c:pt>
                <c:pt idx="122">
                  <c:v>36.5</c:v>
                </c:pt>
                <c:pt idx="123">
                  <c:v>36.5</c:v>
                </c:pt>
                <c:pt idx="124">
                  <c:v>36.200000000000003</c:v>
                </c:pt>
                <c:pt idx="125">
                  <c:v>36.9</c:v>
                </c:pt>
                <c:pt idx="126">
                  <c:v>37.5</c:v>
                </c:pt>
                <c:pt idx="127">
                  <c:v>38</c:v>
                </c:pt>
                <c:pt idx="128">
                  <c:v>37.5</c:v>
                </c:pt>
                <c:pt idx="129">
                  <c:v>38.299999999999997</c:v>
                </c:pt>
                <c:pt idx="130">
                  <c:v>40.200000000000003</c:v>
                </c:pt>
                <c:pt idx="131">
                  <c:v>39.5</c:v>
                </c:pt>
                <c:pt idx="132">
                  <c:v>39.5</c:v>
                </c:pt>
                <c:pt idx="133">
                  <c:v>38.4</c:v>
                </c:pt>
                <c:pt idx="134">
                  <c:v>39.5</c:v>
                </c:pt>
                <c:pt idx="135">
                  <c:v>38.5</c:v>
                </c:pt>
                <c:pt idx="136">
                  <c:v>40.799999999999997</c:v>
                </c:pt>
                <c:pt idx="137">
                  <c:v>42.7</c:v>
                </c:pt>
                <c:pt idx="138">
                  <c:v>42.2</c:v>
                </c:pt>
                <c:pt idx="139">
                  <c:v>40.700000000000003</c:v>
                </c:pt>
                <c:pt idx="140">
                  <c:v>40.5</c:v>
                </c:pt>
                <c:pt idx="141">
                  <c:v>42.5</c:v>
                </c:pt>
                <c:pt idx="142">
                  <c:v>45.5</c:v>
                </c:pt>
                <c:pt idx="143">
                  <c:v>43.5</c:v>
                </c:pt>
                <c:pt idx="144">
                  <c:v>48.5</c:v>
                </c:pt>
                <c:pt idx="145">
                  <c:v>50.4</c:v>
                </c:pt>
                <c:pt idx="146">
                  <c:v>51.1</c:v>
                </c:pt>
                <c:pt idx="147">
                  <c:v>55.3</c:v>
                </c:pt>
                <c:pt idx="148">
                  <c:v>65</c:v>
                </c:pt>
                <c:pt idx="149">
                  <c:v>73</c:v>
                </c:pt>
                <c:pt idx="150">
                  <c:v>79.7</c:v>
                </c:pt>
                <c:pt idx="151">
                  <c:v>72.400000000000006</c:v>
                </c:pt>
                <c:pt idx="152">
                  <c:v>80</c:v>
                </c:pt>
                <c:pt idx="153">
                  <c:v>77.099999999999994</c:v>
                </c:pt>
                <c:pt idx="154">
                  <c:v>72.5</c:v>
                </c:pt>
                <c:pt idx="155">
                  <c:v>77.2</c:v>
                </c:pt>
                <c:pt idx="156">
                  <c:v>75.5</c:v>
                </c:pt>
                <c:pt idx="157">
                  <c:v>74.7</c:v>
                </c:pt>
                <c:pt idx="158">
                  <c:v>70.5</c:v>
                </c:pt>
                <c:pt idx="159">
                  <c:v>79.7</c:v>
                </c:pt>
                <c:pt idx="160">
                  <c:v>77.5</c:v>
                </c:pt>
                <c:pt idx="161">
                  <c:v>81</c:v>
                </c:pt>
                <c:pt idx="162">
                  <c:v>89.5</c:v>
                </c:pt>
                <c:pt idx="163">
                  <c:v>113</c:v>
                </c:pt>
                <c:pt idx="164">
                  <c:v>108.6</c:v>
                </c:pt>
                <c:pt idx="165">
                  <c:v>99</c:v>
                </c:pt>
                <c:pt idx="166">
                  <c:v>101</c:v>
                </c:pt>
                <c:pt idx="167">
                  <c:v>93.8</c:v>
                </c:pt>
                <c:pt idx="168">
                  <c:v>89.4</c:v>
                </c:pt>
                <c:pt idx="169">
                  <c:v>88.7</c:v>
                </c:pt>
                <c:pt idx="170">
                  <c:v>88.7</c:v>
                </c:pt>
                <c:pt idx="171">
                  <c:v>89.2</c:v>
                </c:pt>
                <c:pt idx="172">
                  <c:v>91.6</c:v>
                </c:pt>
                <c:pt idx="173">
                  <c:v>89.2</c:v>
                </c:pt>
                <c:pt idx="174">
                  <c:v>86</c:v>
                </c:pt>
                <c:pt idx="175">
                  <c:v>87.5</c:v>
                </c:pt>
                <c:pt idx="176">
                  <c:v>86.2</c:v>
                </c:pt>
                <c:pt idx="177">
                  <c:v>84.8</c:v>
                </c:pt>
                <c:pt idx="178">
                  <c:v>85.9</c:v>
                </c:pt>
                <c:pt idx="179">
                  <c:v>85</c:v>
                </c:pt>
                <c:pt idx="180">
                  <c:v>90.3</c:v>
                </c:pt>
                <c:pt idx="181">
                  <c:v>92.1</c:v>
                </c:pt>
                <c:pt idx="182">
                  <c:v>91.7</c:v>
                </c:pt>
                <c:pt idx="183">
                  <c:v>86.1</c:v>
                </c:pt>
                <c:pt idx="184">
                  <c:v>85.7</c:v>
                </c:pt>
                <c:pt idx="185">
                  <c:v>85.5</c:v>
                </c:pt>
                <c:pt idx="186">
                  <c:v>83.5</c:v>
                </c:pt>
                <c:pt idx="187">
                  <c:v>80.2</c:v>
                </c:pt>
                <c:pt idx="188">
                  <c:v>82.2</c:v>
                </c:pt>
                <c:pt idx="189">
                  <c:v>86.5</c:v>
                </c:pt>
                <c:pt idx="190">
                  <c:v>87</c:v>
                </c:pt>
                <c:pt idx="191">
                  <c:v>90.2</c:v>
                </c:pt>
                <c:pt idx="192">
                  <c:v>90.7</c:v>
                </c:pt>
                <c:pt idx="193">
                  <c:v>95</c:v>
                </c:pt>
                <c:pt idx="194">
                  <c:v>112.5</c:v>
                </c:pt>
                <c:pt idx="195">
                  <c:v>134</c:v>
                </c:pt>
                <c:pt idx="196">
                  <c:v>132.9</c:v>
                </c:pt>
                <c:pt idx="197">
                  <c:v>151.19999999999999</c:v>
                </c:pt>
                <c:pt idx="198">
                  <c:v>146.9</c:v>
                </c:pt>
                <c:pt idx="199">
                  <c:v>134.80000000000001</c:v>
                </c:pt>
                <c:pt idx="200">
                  <c:v>130</c:v>
                </c:pt>
                <c:pt idx="201">
                  <c:v>116.8</c:v>
                </c:pt>
                <c:pt idx="202">
                  <c:v>100.2</c:v>
                </c:pt>
                <c:pt idx="203">
                  <c:v>95</c:v>
                </c:pt>
                <c:pt idx="204">
                  <c:v>89.7</c:v>
                </c:pt>
                <c:pt idx="205">
                  <c:v>91.2</c:v>
                </c:pt>
                <c:pt idx="206">
                  <c:v>102.8</c:v>
                </c:pt>
                <c:pt idx="207">
                  <c:v>100.8</c:v>
                </c:pt>
                <c:pt idx="208">
                  <c:v>110</c:v>
                </c:pt>
                <c:pt idx="209">
                  <c:v>117.8</c:v>
                </c:pt>
                <c:pt idx="210">
                  <c:v>131.80000000000001</c:v>
                </c:pt>
                <c:pt idx="211">
                  <c:v>123.3</c:v>
                </c:pt>
                <c:pt idx="212">
                  <c:v>126.4</c:v>
                </c:pt>
                <c:pt idx="213">
                  <c:v>124.2</c:v>
                </c:pt>
                <c:pt idx="214">
                  <c:v>125.1</c:v>
                </c:pt>
                <c:pt idx="215">
                  <c:v>124.2</c:v>
                </c:pt>
                <c:pt idx="216">
                  <c:v>124.3</c:v>
                </c:pt>
                <c:pt idx="217">
                  <c:v>127</c:v>
                </c:pt>
                <c:pt idx="218">
                  <c:v>138.69999999999999</c:v>
                </c:pt>
                <c:pt idx="219">
                  <c:v>145.6</c:v>
                </c:pt>
                <c:pt idx="220">
                  <c:v>150</c:v>
                </c:pt>
                <c:pt idx="221">
                  <c:v>145.19999999999999</c:v>
                </c:pt>
                <c:pt idx="222">
                  <c:v>154.19999999999999</c:v>
                </c:pt>
                <c:pt idx="223">
                  <c:v>163.19999999999999</c:v>
                </c:pt>
                <c:pt idx="224">
                  <c:v>170.8</c:v>
                </c:pt>
                <c:pt idx="225">
                  <c:v>172.2</c:v>
                </c:pt>
                <c:pt idx="226">
                  <c:v>186.2</c:v>
                </c:pt>
                <c:pt idx="227">
                  <c:v>184.3</c:v>
                </c:pt>
                <c:pt idx="228">
                  <c:v>194</c:v>
                </c:pt>
                <c:pt idx="229">
                  <c:v>205.2</c:v>
                </c:pt>
                <c:pt idx="230">
                  <c:v>213.2</c:v>
                </c:pt>
                <c:pt idx="231">
                  <c:v>217.2</c:v>
                </c:pt>
                <c:pt idx="232">
                  <c:v>237</c:v>
                </c:pt>
                <c:pt idx="233">
                  <c:v>238.2</c:v>
                </c:pt>
                <c:pt idx="234">
                  <c:v>237.8</c:v>
                </c:pt>
                <c:pt idx="235">
                  <c:v>234.8</c:v>
                </c:pt>
                <c:pt idx="236">
                  <c:v>241.3</c:v>
                </c:pt>
                <c:pt idx="237">
                  <c:v>227.3</c:v>
                </c:pt>
                <c:pt idx="238">
                  <c:v>218.7</c:v>
                </c:pt>
                <c:pt idx="239">
                  <c:v>208.2</c:v>
                </c:pt>
                <c:pt idx="240">
                  <c:v>204.6</c:v>
                </c:pt>
                <c:pt idx="241">
                  <c:v>210.6</c:v>
                </c:pt>
                <c:pt idx="242">
                  <c:v>201.9</c:v>
                </c:pt>
                <c:pt idx="243">
                  <c:v>197.6</c:v>
                </c:pt>
                <c:pt idx="244">
                  <c:v>191.5</c:v>
                </c:pt>
                <c:pt idx="245">
                  <c:v>180.1</c:v>
                </c:pt>
                <c:pt idx="246">
                  <c:v>176.8</c:v>
                </c:pt>
                <c:pt idx="247">
                  <c:v>170.5</c:v>
                </c:pt>
                <c:pt idx="248">
                  <c:v>175.7</c:v>
                </c:pt>
                <c:pt idx="249">
                  <c:v>180</c:v>
                </c:pt>
                <c:pt idx="250">
                  <c:v>193</c:v>
                </c:pt>
                <c:pt idx="251">
                  <c:v>196.2</c:v>
                </c:pt>
                <c:pt idx="252">
                  <c:v>195.8</c:v>
                </c:pt>
                <c:pt idx="253">
                  <c:v>198</c:v>
                </c:pt>
                <c:pt idx="254">
                  <c:v>201.7</c:v>
                </c:pt>
                <c:pt idx="255">
                  <c:v>201.7</c:v>
                </c:pt>
                <c:pt idx="256">
                  <c:v>201.7</c:v>
                </c:pt>
                <c:pt idx="257">
                  <c:v>201.7</c:v>
                </c:pt>
                <c:pt idx="258">
                  <c:v>203.7</c:v>
                </c:pt>
                <c:pt idx="259">
                  <c:v>201.7</c:v>
                </c:pt>
                <c:pt idx="260">
                  <c:v>201.8</c:v>
                </c:pt>
                <c:pt idx="261">
                  <c:v>201.8</c:v>
                </c:pt>
                <c:pt idx="262">
                  <c:v>205.7</c:v>
                </c:pt>
                <c:pt idx="263">
                  <c:v>211.2</c:v>
                </c:pt>
                <c:pt idx="264">
                  <c:v>227</c:v>
                </c:pt>
                <c:pt idx="265">
                  <c:v>233.7</c:v>
                </c:pt>
                <c:pt idx="266">
                  <c:v>229.6</c:v>
                </c:pt>
                <c:pt idx="267">
                  <c:v>238.8</c:v>
                </c:pt>
                <c:pt idx="268">
                  <c:v>240.2</c:v>
                </c:pt>
                <c:pt idx="269">
                  <c:v>243.1</c:v>
                </c:pt>
                <c:pt idx="270">
                  <c:v>246.3</c:v>
                </c:pt>
                <c:pt idx="271">
                  <c:v>248.2</c:v>
                </c:pt>
                <c:pt idx="272">
                  <c:v>253.2</c:v>
                </c:pt>
                <c:pt idx="273">
                  <c:v>250.8</c:v>
                </c:pt>
                <c:pt idx="274">
                  <c:v>253.8</c:v>
                </c:pt>
                <c:pt idx="275">
                  <c:v>264.5</c:v>
                </c:pt>
                <c:pt idx="276">
                  <c:v>268.3</c:v>
                </c:pt>
                <c:pt idx="277">
                  <c:v>260</c:v>
                </c:pt>
                <c:pt idx="278">
                  <c:v>237.9</c:v>
                </c:pt>
                <c:pt idx="279">
                  <c:v>231.8</c:v>
                </c:pt>
                <c:pt idx="280">
                  <c:v>234.3</c:v>
                </c:pt>
                <c:pt idx="281">
                  <c:v>221</c:v>
                </c:pt>
                <c:pt idx="282">
                  <c:v>217</c:v>
                </c:pt>
                <c:pt idx="283">
                  <c:v>220</c:v>
                </c:pt>
                <c:pt idx="284">
                  <c:v>216.7</c:v>
                </c:pt>
                <c:pt idx="285">
                  <c:v>220.5</c:v>
                </c:pt>
                <c:pt idx="286">
                  <c:v>233.8</c:v>
                </c:pt>
                <c:pt idx="287">
                  <c:v>232.6</c:v>
                </c:pt>
                <c:pt idx="288">
                  <c:v>236</c:v>
                </c:pt>
                <c:pt idx="289">
                  <c:v>242.2</c:v>
                </c:pt>
                <c:pt idx="290">
                  <c:v>248.5</c:v>
                </c:pt>
                <c:pt idx="291">
                  <c:v>252.3</c:v>
                </c:pt>
                <c:pt idx="292">
                  <c:v>248</c:v>
                </c:pt>
                <c:pt idx="293">
                  <c:v>246.1</c:v>
                </c:pt>
                <c:pt idx="294">
                  <c:v>251.8</c:v>
                </c:pt>
                <c:pt idx="295">
                  <c:v>250.3</c:v>
                </c:pt>
                <c:pt idx="296">
                  <c:v>247.3</c:v>
                </c:pt>
                <c:pt idx="297">
                  <c:v>252.9</c:v>
                </c:pt>
                <c:pt idx="298">
                  <c:v>249.8</c:v>
                </c:pt>
                <c:pt idx="299">
                  <c:v>251.5</c:v>
                </c:pt>
                <c:pt idx="300">
                  <c:v>246.3</c:v>
                </c:pt>
                <c:pt idx="301">
                  <c:v>244.4</c:v>
                </c:pt>
                <c:pt idx="302">
                  <c:v>246.6</c:v>
                </c:pt>
                <c:pt idx="303">
                  <c:v>257</c:v>
                </c:pt>
                <c:pt idx="304">
                  <c:v>266</c:v>
                </c:pt>
                <c:pt idx="305">
                  <c:v>270.7</c:v>
                </c:pt>
                <c:pt idx="306">
                  <c:v>267.10000000000002</c:v>
                </c:pt>
                <c:pt idx="307">
                  <c:v>263.3</c:v>
                </c:pt>
                <c:pt idx="308">
                  <c:v>265.2</c:v>
                </c:pt>
                <c:pt idx="309">
                  <c:v>273.2</c:v>
                </c:pt>
                <c:pt idx="310">
                  <c:v>271.7</c:v>
                </c:pt>
                <c:pt idx="311">
                  <c:v>266.8</c:v>
                </c:pt>
                <c:pt idx="312">
                  <c:v>259.3</c:v>
                </c:pt>
                <c:pt idx="313">
                  <c:v>273.3</c:v>
                </c:pt>
                <c:pt idx="314">
                  <c:v>273.8</c:v>
                </c:pt>
                <c:pt idx="315">
                  <c:v>285.2</c:v>
                </c:pt>
                <c:pt idx="316">
                  <c:v>272.2</c:v>
                </c:pt>
                <c:pt idx="317">
                  <c:v>267</c:v>
                </c:pt>
                <c:pt idx="318">
                  <c:v>268.8</c:v>
                </c:pt>
                <c:pt idx="319">
                  <c:v>268.8</c:v>
                </c:pt>
                <c:pt idx="320">
                  <c:v>264.7</c:v>
                </c:pt>
                <c:pt idx="321">
                  <c:v>260.7</c:v>
                </c:pt>
                <c:pt idx="322">
                  <c:v>263.2</c:v>
                </c:pt>
                <c:pt idx="323">
                  <c:v>263.2</c:v>
                </c:pt>
                <c:pt idx="324">
                  <c:v>278.2</c:v>
                </c:pt>
                <c:pt idx="325">
                  <c:v>280.3</c:v>
                </c:pt>
                <c:pt idx="326">
                  <c:v>271.60000000000002</c:v>
                </c:pt>
                <c:pt idx="327">
                  <c:v>272</c:v>
                </c:pt>
                <c:pt idx="328">
                  <c:v>267</c:v>
                </c:pt>
                <c:pt idx="329">
                  <c:v>255.1</c:v>
                </c:pt>
                <c:pt idx="330">
                  <c:v>252.7</c:v>
                </c:pt>
                <c:pt idx="331">
                  <c:v>262.5</c:v>
                </c:pt>
                <c:pt idx="332">
                  <c:v>260.39999999999998</c:v>
                </c:pt>
                <c:pt idx="333">
                  <c:v>258.39999999999998</c:v>
                </c:pt>
                <c:pt idx="334">
                  <c:v>253.2</c:v>
                </c:pt>
                <c:pt idx="335">
                  <c:v>256.8</c:v>
                </c:pt>
                <c:pt idx="336">
                  <c:v>253.2</c:v>
                </c:pt>
                <c:pt idx="337">
                  <c:v>249.8</c:v>
                </c:pt>
                <c:pt idx="338">
                  <c:v>241.7</c:v>
                </c:pt>
                <c:pt idx="339">
                  <c:v>234.8</c:v>
                </c:pt>
                <c:pt idx="340">
                  <c:v>241</c:v>
                </c:pt>
                <c:pt idx="341">
                  <c:v>241.7</c:v>
                </c:pt>
                <c:pt idx="342">
                  <c:v>238.6</c:v>
                </c:pt>
                <c:pt idx="343">
                  <c:v>235.8</c:v>
                </c:pt>
                <c:pt idx="344">
                  <c:v>229.8</c:v>
                </c:pt>
                <c:pt idx="345">
                  <c:v>219.7</c:v>
                </c:pt>
                <c:pt idx="346">
                  <c:v>228.8</c:v>
                </c:pt>
                <c:pt idx="347">
                  <c:v>226.7</c:v>
                </c:pt>
                <c:pt idx="348">
                  <c:v>224.7</c:v>
                </c:pt>
                <c:pt idx="349">
                  <c:v>218.7</c:v>
                </c:pt>
                <c:pt idx="350">
                  <c:v>220.6</c:v>
                </c:pt>
                <c:pt idx="351">
                  <c:v>216.4</c:v>
                </c:pt>
                <c:pt idx="352">
                  <c:v>212.2</c:v>
                </c:pt>
                <c:pt idx="353">
                  <c:v>215.8</c:v>
                </c:pt>
                <c:pt idx="354">
                  <c:v>219</c:v>
                </c:pt>
                <c:pt idx="355">
                  <c:v>215.6</c:v>
                </c:pt>
                <c:pt idx="356">
                  <c:v>210.3</c:v>
                </c:pt>
                <c:pt idx="357">
                  <c:v>204</c:v>
                </c:pt>
                <c:pt idx="358">
                  <c:v>177.1</c:v>
                </c:pt>
                <c:pt idx="359">
                  <c:v>175.3</c:v>
                </c:pt>
                <c:pt idx="360">
                  <c:v>174.5</c:v>
                </c:pt>
                <c:pt idx="361">
                  <c:v>177.6</c:v>
                </c:pt>
                <c:pt idx="362">
                  <c:v>179</c:v>
                </c:pt>
                <c:pt idx="363">
                  <c:v>184.6</c:v>
                </c:pt>
                <c:pt idx="364">
                  <c:v>185.7</c:v>
                </c:pt>
                <c:pt idx="365">
                  <c:v>184.7</c:v>
                </c:pt>
                <c:pt idx="366">
                  <c:v>190</c:v>
                </c:pt>
                <c:pt idx="367">
                  <c:v>185</c:v>
                </c:pt>
                <c:pt idx="368">
                  <c:v>180.7</c:v>
                </c:pt>
                <c:pt idx="369">
                  <c:v>178.2</c:v>
                </c:pt>
                <c:pt idx="370">
                  <c:v>183.1</c:v>
                </c:pt>
                <c:pt idx="371">
                  <c:v>184.8</c:v>
                </c:pt>
                <c:pt idx="372">
                  <c:v>188.3</c:v>
                </c:pt>
                <c:pt idx="373">
                  <c:v>185.4</c:v>
                </c:pt>
                <c:pt idx="374">
                  <c:v>189.7</c:v>
                </c:pt>
                <c:pt idx="375">
                  <c:v>185.8</c:v>
                </c:pt>
                <c:pt idx="376">
                  <c:v>192.3</c:v>
                </c:pt>
                <c:pt idx="377">
                  <c:v>189.2</c:v>
                </c:pt>
                <c:pt idx="378">
                  <c:v>189.8</c:v>
                </c:pt>
                <c:pt idx="379">
                  <c:v>194</c:v>
                </c:pt>
                <c:pt idx="380">
                  <c:v>189.8</c:v>
                </c:pt>
                <c:pt idx="381">
                  <c:v>187.8</c:v>
                </c:pt>
                <c:pt idx="382">
                  <c:v>192.5</c:v>
                </c:pt>
                <c:pt idx="383">
                  <c:v>192.7</c:v>
                </c:pt>
                <c:pt idx="384">
                  <c:v>194.2</c:v>
                </c:pt>
                <c:pt idx="385">
                  <c:v>202.8</c:v>
                </c:pt>
                <c:pt idx="386">
                  <c:v>206.3</c:v>
                </c:pt>
                <c:pt idx="387">
                  <c:v>200.3</c:v>
                </c:pt>
                <c:pt idx="388">
                  <c:v>214.2</c:v>
                </c:pt>
                <c:pt idx="389">
                  <c:v>222</c:v>
                </c:pt>
                <c:pt idx="390">
                  <c:v>221.8</c:v>
                </c:pt>
                <c:pt idx="391">
                  <c:v>229.4</c:v>
                </c:pt>
                <c:pt idx="392">
                  <c:v>232.3</c:v>
                </c:pt>
                <c:pt idx="393">
                  <c:v>245</c:v>
                </c:pt>
                <c:pt idx="394">
                  <c:v>242.7</c:v>
                </c:pt>
                <c:pt idx="395">
                  <c:v>238.5</c:v>
                </c:pt>
                <c:pt idx="396">
                  <c:v>241.7</c:v>
                </c:pt>
                <c:pt idx="397">
                  <c:v>229.9</c:v>
                </c:pt>
                <c:pt idx="398">
                  <c:v>222.8</c:v>
                </c:pt>
                <c:pt idx="399">
                  <c:v>221.1</c:v>
                </c:pt>
                <c:pt idx="400">
                  <c:v>217.7</c:v>
                </c:pt>
                <c:pt idx="401">
                  <c:v>225.2</c:v>
                </c:pt>
                <c:pt idx="402">
                  <c:v>222.4</c:v>
                </c:pt>
                <c:pt idx="403">
                  <c:v>217.3</c:v>
                </c:pt>
                <c:pt idx="404">
                  <c:v>215</c:v>
                </c:pt>
                <c:pt idx="405">
                  <c:v>207.1</c:v>
                </c:pt>
                <c:pt idx="406">
                  <c:v>209</c:v>
                </c:pt>
                <c:pt idx="407">
                  <c:v>206.5</c:v>
                </c:pt>
                <c:pt idx="408">
                  <c:v>210.8</c:v>
                </c:pt>
                <c:pt idx="409">
                  <c:v>215</c:v>
                </c:pt>
                <c:pt idx="410">
                  <c:v>215.3</c:v>
                </c:pt>
                <c:pt idx="411">
                  <c:v>212.2</c:v>
                </c:pt>
                <c:pt idx="412">
                  <c:v>206</c:v>
                </c:pt>
                <c:pt idx="413">
                  <c:v>209.8</c:v>
                </c:pt>
                <c:pt idx="414">
                  <c:v>215.5</c:v>
                </c:pt>
                <c:pt idx="415">
                  <c:v>221.2</c:v>
                </c:pt>
                <c:pt idx="416">
                  <c:v>223.8</c:v>
                </c:pt>
                <c:pt idx="417">
                  <c:v>225.5</c:v>
                </c:pt>
                <c:pt idx="418">
                  <c:v>230.2</c:v>
                </c:pt>
                <c:pt idx="419">
                  <c:v>239</c:v>
                </c:pt>
                <c:pt idx="420">
                  <c:v>235.7</c:v>
                </c:pt>
                <c:pt idx="421">
                  <c:v>231.6</c:v>
                </c:pt>
                <c:pt idx="422">
                  <c:v>243.2</c:v>
                </c:pt>
                <c:pt idx="423">
                  <c:v>253.8</c:v>
                </c:pt>
                <c:pt idx="424">
                  <c:v>259.2</c:v>
                </c:pt>
                <c:pt idx="425">
                  <c:v>261.2</c:v>
                </c:pt>
                <c:pt idx="426">
                  <c:v>264.8</c:v>
                </c:pt>
                <c:pt idx="427">
                  <c:v>256.5</c:v>
                </c:pt>
                <c:pt idx="428">
                  <c:v>248.8</c:v>
                </c:pt>
                <c:pt idx="429">
                  <c:v>236</c:v>
                </c:pt>
                <c:pt idx="430">
                  <c:v>236</c:v>
                </c:pt>
                <c:pt idx="431">
                  <c:v>244.8</c:v>
                </c:pt>
                <c:pt idx="432">
                  <c:v>237.5</c:v>
                </c:pt>
                <c:pt idx="433">
                  <c:v>235.7</c:v>
                </c:pt>
                <c:pt idx="434">
                  <c:v>234</c:v>
                </c:pt>
                <c:pt idx="435">
                  <c:v>234.5</c:v>
                </c:pt>
                <c:pt idx="436">
                  <c:v>235</c:v>
                </c:pt>
                <c:pt idx="437">
                  <c:v>241.2</c:v>
                </c:pt>
                <c:pt idx="438">
                  <c:v>252.7</c:v>
                </c:pt>
                <c:pt idx="439">
                  <c:v>266.7</c:v>
                </c:pt>
                <c:pt idx="440">
                  <c:v>245.2</c:v>
                </c:pt>
                <c:pt idx="441">
                  <c:v>253.5</c:v>
                </c:pt>
                <c:pt idx="442">
                  <c:v>255</c:v>
                </c:pt>
                <c:pt idx="443">
                  <c:v>267.89999999999998</c:v>
                </c:pt>
                <c:pt idx="444">
                  <c:v>259.60000000000002</c:v>
                </c:pt>
                <c:pt idx="445">
                  <c:v>315</c:v>
                </c:pt>
                <c:pt idx="446">
                  <c:v>357.1</c:v>
                </c:pt>
                <c:pt idx="447">
                  <c:v>373.3</c:v>
                </c:pt>
                <c:pt idx="448">
                  <c:v>360.8</c:v>
                </c:pt>
                <c:pt idx="449">
                  <c:v>312.5</c:v>
                </c:pt>
                <c:pt idx="450">
                  <c:v>305.8</c:v>
                </c:pt>
                <c:pt idx="451">
                  <c:v>334.6</c:v>
                </c:pt>
                <c:pt idx="452">
                  <c:v>350</c:v>
                </c:pt>
                <c:pt idx="453">
                  <c:v>376.7</c:v>
                </c:pt>
                <c:pt idx="454">
                  <c:v>408.3</c:v>
                </c:pt>
                <c:pt idx="455">
                  <c:v>452.5</c:v>
                </c:pt>
                <c:pt idx="456">
                  <c:v>444.2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97-47AA-90DD-D692937B831C}"/>
            </c:ext>
          </c:extLst>
        </c:ser>
        <c:ser>
          <c:idx val="6"/>
          <c:order val="5"/>
          <c:tx>
            <c:strRef>
              <c:f>'График 1.2.6'!$H$4</c:f>
              <c:strCache>
                <c:ptCount val="1"/>
                <c:pt idx="0">
                  <c:v> Украина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'График 1.2.6'!$H$5:$H$483</c:f>
              <c:numCache>
                <c:formatCode>0.00</c:formatCode>
                <c:ptCount val="479"/>
                <c:pt idx="0">
                  <c:v>156.69999999999999</c:v>
                </c:pt>
                <c:pt idx="1">
                  <c:v>144.80000000000001</c:v>
                </c:pt>
                <c:pt idx="2">
                  <c:v>152.5</c:v>
                </c:pt>
                <c:pt idx="3">
                  <c:v>154.1</c:v>
                </c:pt>
                <c:pt idx="4">
                  <c:v>158.6</c:v>
                </c:pt>
                <c:pt idx="5">
                  <c:v>162</c:v>
                </c:pt>
                <c:pt idx="6">
                  <c:v>163.80000000000001</c:v>
                </c:pt>
                <c:pt idx="7">
                  <c:v>165.3</c:v>
                </c:pt>
                <c:pt idx="8">
                  <c:v>157.9</c:v>
                </c:pt>
                <c:pt idx="9">
                  <c:v>155</c:v>
                </c:pt>
                <c:pt idx="10">
                  <c:v>153.30000000000001</c:v>
                </c:pt>
                <c:pt idx="11">
                  <c:v>155</c:v>
                </c:pt>
                <c:pt idx="12">
                  <c:v>156.30000000000001</c:v>
                </c:pt>
                <c:pt idx="13">
                  <c:v>150.19999999999999</c:v>
                </c:pt>
                <c:pt idx="14">
                  <c:v>144.80000000000001</c:v>
                </c:pt>
                <c:pt idx="15">
                  <c:v>145.5</c:v>
                </c:pt>
                <c:pt idx="16">
                  <c:v>145.69999999999999</c:v>
                </c:pt>
                <c:pt idx="17">
                  <c:v>145.4</c:v>
                </c:pt>
                <c:pt idx="18">
                  <c:v>145.5</c:v>
                </c:pt>
                <c:pt idx="19">
                  <c:v>148.80000000000001</c:v>
                </c:pt>
                <c:pt idx="20">
                  <c:v>147.30000000000001</c:v>
                </c:pt>
                <c:pt idx="21">
                  <c:v>148.5</c:v>
                </c:pt>
                <c:pt idx="22">
                  <c:v>146.4</c:v>
                </c:pt>
                <c:pt idx="23">
                  <c:v>143.5</c:v>
                </c:pt>
                <c:pt idx="24">
                  <c:v>143.4</c:v>
                </c:pt>
                <c:pt idx="25">
                  <c:v>144.19999999999999</c:v>
                </c:pt>
                <c:pt idx="26">
                  <c:v>143</c:v>
                </c:pt>
                <c:pt idx="27">
                  <c:v>143</c:v>
                </c:pt>
                <c:pt idx="28">
                  <c:v>144.19999999999999</c:v>
                </c:pt>
                <c:pt idx="29">
                  <c:v>143</c:v>
                </c:pt>
                <c:pt idx="30">
                  <c:v>144.6</c:v>
                </c:pt>
                <c:pt idx="31">
                  <c:v>143.69999999999999</c:v>
                </c:pt>
                <c:pt idx="32">
                  <c:v>140.80000000000001</c:v>
                </c:pt>
                <c:pt idx="33">
                  <c:v>138</c:v>
                </c:pt>
                <c:pt idx="34">
                  <c:v>138</c:v>
                </c:pt>
                <c:pt idx="35">
                  <c:v>138.19999999999999</c:v>
                </c:pt>
                <c:pt idx="36">
                  <c:v>138.1</c:v>
                </c:pt>
                <c:pt idx="37">
                  <c:v>138.19999999999999</c:v>
                </c:pt>
                <c:pt idx="38">
                  <c:v>137.80000000000001</c:v>
                </c:pt>
                <c:pt idx="39">
                  <c:v>137.5</c:v>
                </c:pt>
                <c:pt idx="40">
                  <c:v>138</c:v>
                </c:pt>
                <c:pt idx="41">
                  <c:v>147.1</c:v>
                </c:pt>
                <c:pt idx="42">
                  <c:v>149.69999999999999</c:v>
                </c:pt>
                <c:pt idx="43">
                  <c:v>148.6</c:v>
                </c:pt>
                <c:pt idx="44">
                  <c:v>153.19999999999999</c:v>
                </c:pt>
                <c:pt idx="45">
                  <c:v>164.2</c:v>
                </c:pt>
                <c:pt idx="46">
                  <c:v>160.30000000000001</c:v>
                </c:pt>
                <c:pt idx="47">
                  <c:v>160.1</c:v>
                </c:pt>
                <c:pt idx="48">
                  <c:v>152.19999999999999</c:v>
                </c:pt>
                <c:pt idx="49">
                  <c:v>149.80000000000001</c:v>
                </c:pt>
                <c:pt idx="50">
                  <c:v>146.19999999999999</c:v>
                </c:pt>
                <c:pt idx="51">
                  <c:v>150.19999999999999</c:v>
                </c:pt>
                <c:pt idx="52">
                  <c:v>157.6</c:v>
                </c:pt>
                <c:pt idx="53">
                  <c:v>153.19999999999999</c:v>
                </c:pt>
                <c:pt idx="54">
                  <c:v>153.80000000000001</c:v>
                </c:pt>
                <c:pt idx="55">
                  <c:v>150.80000000000001</c:v>
                </c:pt>
                <c:pt idx="56">
                  <c:v>149.19999999999999</c:v>
                </c:pt>
                <c:pt idx="57">
                  <c:v>149.30000000000001</c:v>
                </c:pt>
                <c:pt idx="58">
                  <c:v>146</c:v>
                </c:pt>
                <c:pt idx="59">
                  <c:v>146.4</c:v>
                </c:pt>
                <c:pt idx="60">
                  <c:v>146.80000000000001</c:v>
                </c:pt>
                <c:pt idx="61">
                  <c:v>146</c:v>
                </c:pt>
                <c:pt idx="62">
                  <c:v>148.69999999999999</c:v>
                </c:pt>
                <c:pt idx="63">
                  <c:v>146.69999999999999</c:v>
                </c:pt>
                <c:pt idx="64">
                  <c:v>146</c:v>
                </c:pt>
                <c:pt idx="65">
                  <c:v>149</c:v>
                </c:pt>
                <c:pt idx="66">
                  <c:v>158.30000000000001</c:v>
                </c:pt>
                <c:pt idx="67">
                  <c:v>156</c:v>
                </c:pt>
                <c:pt idx="68">
                  <c:v>158.30000000000001</c:v>
                </c:pt>
                <c:pt idx="69">
                  <c:v>158.30000000000001</c:v>
                </c:pt>
                <c:pt idx="70">
                  <c:v>151.30000000000001</c:v>
                </c:pt>
                <c:pt idx="71">
                  <c:v>159.5</c:v>
                </c:pt>
                <c:pt idx="72">
                  <c:v>160</c:v>
                </c:pt>
                <c:pt idx="73">
                  <c:v>160.80000000000001</c:v>
                </c:pt>
                <c:pt idx="74">
                  <c:v>157.5</c:v>
                </c:pt>
                <c:pt idx="75">
                  <c:v>153.30000000000001</c:v>
                </c:pt>
                <c:pt idx="76">
                  <c:v>151.5</c:v>
                </c:pt>
                <c:pt idx="77">
                  <c:v>147.69999999999999</c:v>
                </c:pt>
                <c:pt idx="78">
                  <c:v>150</c:v>
                </c:pt>
                <c:pt idx="79">
                  <c:v>147.4</c:v>
                </c:pt>
                <c:pt idx="80">
                  <c:v>143.5</c:v>
                </c:pt>
                <c:pt idx="81">
                  <c:v>141.69999999999999</c:v>
                </c:pt>
                <c:pt idx="82">
                  <c:v>137.19999999999999</c:v>
                </c:pt>
                <c:pt idx="83">
                  <c:v>138.80000000000001</c:v>
                </c:pt>
                <c:pt idx="84">
                  <c:v>142</c:v>
                </c:pt>
                <c:pt idx="85">
                  <c:v>143.69999999999999</c:v>
                </c:pt>
                <c:pt idx="86">
                  <c:v>145.69999999999999</c:v>
                </c:pt>
                <c:pt idx="87">
                  <c:v>143.80000000000001</c:v>
                </c:pt>
                <c:pt idx="88">
                  <c:v>143.69999999999999</c:v>
                </c:pt>
                <c:pt idx="89">
                  <c:v>142.6</c:v>
                </c:pt>
                <c:pt idx="90">
                  <c:v>139.6</c:v>
                </c:pt>
                <c:pt idx="91">
                  <c:v>136.19999999999999</c:v>
                </c:pt>
                <c:pt idx="92">
                  <c:v>135.69999999999999</c:v>
                </c:pt>
                <c:pt idx="93">
                  <c:v>135.19999999999999</c:v>
                </c:pt>
                <c:pt idx="94">
                  <c:v>137</c:v>
                </c:pt>
                <c:pt idx="95">
                  <c:v>136.19999999999999</c:v>
                </c:pt>
                <c:pt idx="96">
                  <c:v>136.5</c:v>
                </c:pt>
                <c:pt idx="97">
                  <c:v>134</c:v>
                </c:pt>
                <c:pt idx="98">
                  <c:v>132.4</c:v>
                </c:pt>
                <c:pt idx="99">
                  <c:v>130.69999999999999</c:v>
                </c:pt>
                <c:pt idx="100">
                  <c:v>130</c:v>
                </c:pt>
                <c:pt idx="101">
                  <c:v>126.8</c:v>
                </c:pt>
                <c:pt idx="102">
                  <c:v>127</c:v>
                </c:pt>
                <c:pt idx="103">
                  <c:v>130.19999999999999</c:v>
                </c:pt>
                <c:pt idx="104">
                  <c:v>137.19999999999999</c:v>
                </c:pt>
                <c:pt idx="105">
                  <c:v>136.80000000000001</c:v>
                </c:pt>
                <c:pt idx="106">
                  <c:v>132.80000000000001</c:v>
                </c:pt>
                <c:pt idx="107">
                  <c:v>133.80000000000001</c:v>
                </c:pt>
                <c:pt idx="108">
                  <c:v>132.30000000000001</c:v>
                </c:pt>
                <c:pt idx="109">
                  <c:v>129.6</c:v>
                </c:pt>
                <c:pt idx="110">
                  <c:v>129</c:v>
                </c:pt>
                <c:pt idx="111">
                  <c:v>127.2</c:v>
                </c:pt>
                <c:pt idx="112">
                  <c:v>128.5</c:v>
                </c:pt>
                <c:pt idx="113">
                  <c:v>132.6</c:v>
                </c:pt>
                <c:pt idx="114">
                  <c:v>135.6</c:v>
                </c:pt>
                <c:pt idx="115">
                  <c:v>133</c:v>
                </c:pt>
                <c:pt idx="116">
                  <c:v>132.80000000000001</c:v>
                </c:pt>
                <c:pt idx="117">
                  <c:v>134.9</c:v>
                </c:pt>
                <c:pt idx="118">
                  <c:v>130.80000000000001</c:v>
                </c:pt>
                <c:pt idx="119">
                  <c:v>126.8</c:v>
                </c:pt>
                <c:pt idx="120">
                  <c:v>124.6</c:v>
                </c:pt>
                <c:pt idx="121">
                  <c:v>124.8</c:v>
                </c:pt>
                <c:pt idx="122">
                  <c:v>125.4</c:v>
                </c:pt>
                <c:pt idx="123">
                  <c:v>130</c:v>
                </c:pt>
                <c:pt idx="124">
                  <c:v>130.6</c:v>
                </c:pt>
                <c:pt idx="125">
                  <c:v>134</c:v>
                </c:pt>
                <c:pt idx="126">
                  <c:v>134</c:v>
                </c:pt>
                <c:pt idx="127">
                  <c:v>138.69999999999999</c:v>
                </c:pt>
                <c:pt idx="128">
                  <c:v>136.4</c:v>
                </c:pt>
                <c:pt idx="129">
                  <c:v>135.4</c:v>
                </c:pt>
                <c:pt idx="130">
                  <c:v>137.30000000000001</c:v>
                </c:pt>
                <c:pt idx="131">
                  <c:v>135.19999999999999</c:v>
                </c:pt>
                <c:pt idx="132">
                  <c:v>135.4</c:v>
                </c:pt>
                <c:pt idx="133">
                  <c:v>133.80000000000001</c:v>
                </c:pt>
                <c:pt idx="134">
                  <c:v>135.30000000000001</c:v>
                </c:pt>
                <c:pt idx="135">
                  <c:v>135.19999999999999</c:v>
                </c:pt>
                <c:pt idx="136">
                  <c:v>138.80000000000001</c:v>
                </c:pt>
                <c:pt idx="137">
                  <c:v>144.80000000000001</c:v>
                </c:pt>
                <c:pt idx="138">
                  <c:v>143.19999999999999</c:v>
                </c:pt>
                <c:pt idx="139">
                  <c:v>141</c:v>
                </c:pt>
                <c:pt idx="140">
                  <c:v>142.4</c:v>
                </c:pt>
                <c:pt idx="141">
                  <c:v>145.5</c:v>
                </c:pt>
                <c:pt idx="142">
                  <c:v>149</c:v>
                </c:pt>
                <c:pt idx="143">
                  <c:v>144.5</c:v>
                </c:pt>
                <c:pt idx="144">
                  <c:v>149.5</c:v>
                </c:pt>
                <c:pt idx="145">
                  <c:v>153.19999999999999</c:v>
                </c:pt>
                <c:pt idx="146">
                  <c:v>162.69999999999999</c:v>
                </c:pt>
                <c:pt idx="147">
                  <c:v>169.1</c:v>
                </c:pt>
                <c:pt idx="148">
                  <c:v>187.3</c:v>
                </c:pt>
                <c:pt idx="149">
                  <c:v>222.7</c:v>
                </c:pt>
                <c:pt idx="150">
                  <c:v>235.7</c:v>
                </c:pt>
                <c:pt idx="151">
                  <c:v>212.3</c:v>
                </c:pt>
                <c:pt idx="152">
                  <c:v>219.8</c:v>
                </c:pt>
                <c:pt idx="153">
                  <c:v>212</c:v>
                </c:pt>
                <c:pt idx="154">
                  <c:v>206.8</c:v>
                </c:pt>
                <c:pt idx="155">
                  <c:v>215</c:v>
                </c:pt>
                <c:pt idx="156">
                  <c:v>205.7</c:v>
                </c:pt>
                <c:pt idx="157">
                  <c:v>188.6</c:v>
                </c:pt>
                <c:pt idx="158">
                  <c:v>193</c:v>
                </c:pt>
                <c:pt idx="159">
                  <c:v>209.7</c:v>
                </c:pt>
                <c:pt idx="160">
                  <c:v>200.3</c:v>
                </c:pt>
                <c:pt idx="161">
                  <c:v>204.1</c:v>
                </c:pt>
                <c:pt idx="162">
                  <c:v>217.2</c:v>
                </c:pt>
                <c:pt idx="163">
                  <c:v>259.8</c:v>
                </c:pt>
                <c:pt idx="164">
                  <c:v>250.3</c:v>
                </c:pt>
                <c:pt idx="165">
                  <c:v>228.8</c:v>
                </c:pt>
                <c:pt idx="166">
                  <c:v>236.7</c:v>
                </c:pt>
                <c:pt idx="167">
                  <c:v>216.5</c:v>
                </c:pt>
                <c:pt idx="168">
                  <c:v>204.2</c:v>
                </c:pt>
                <c:pt idx="169">
                  <c:v>205.7</c:v>
                </c:pt>
                <c:pt idx="170">
                  <c:v>203</c:v>
                </c:pt>
                <c:pt idx="171">
                  <c:v>207.2</c:v>
                </c:pt>
                <c:pt idx="172">
                  <c:v>213.8</c:v>
                </c:pt>
                <c:pt idx="173">
                  <c:v>209.5</c:v>
                </c:pt>
                <c:pt idx="174">
                  <c:v>201.5</c:v>
                </c:pt>
                <c:pt idx="175">
                  <c:v>202.2</c:v>
                </c:pt>
                <c:pt idx="176">
                  <c:v>202.3</c:v>
                </c:pt>
                <c:pt idx="177">
                  <c:v>200.8</c:v>
                </c:pt>
                <c:pt idx="178">
                  <c:v>202.2</c:v>
                </c:pt>
                <c:pt idx="179">
                  <c:v>202</c:v>
                </c:pt>
                <c:pt idx="180">
                  <c:v>212.8</c:v>
                </c:pt>
                <c:pt idx="181">
                  <c:v>213.2</c:v>
                </c:pt>
                <c:pt idx="182">
                  <c:v>203.8</c:v>
                </c:pt>
                <c:pt idx="183">
                  <c:v>201.3</c:v>
                </c:pt>
                <c:pt idx="184">
                  <c:v>194.7</c:v>
                </c:pt>
                <c:pt idx="185">
                  <c:v>195.5</c:v>
                </c:pt>
                <c:pt idx="186">
                  <c:v>189.7</c:v>
                </c:pt>
                <c:pt idx="187">
                  <c:v>176.4</c:v>
                </c:pt>
                <c:pt idx="188">
                  <c:v>178.4</c:v>
                </c:pt>
                <c:pt idx="189">
                  <c:v>178</c:v>
                </c:pt>
                <c:pt idx="190">
                  <c:v>171.9</c:v>
                </c:pt>
                <c:pt idx="191">
                  <c:v>177.7</c:v>
                </c:pt>
                <c:pt idx="192">
                  <c:v>175.6</c:v>
                </c:pt>
                <c:pt idx="193">
                  <c:v>179.5</c:v>
                </c:pt>
                <c:pt idx="194">
                  <c:v>188.2</c:v>
                </c:pt>
                <c:pt idx="195">
                  <c:v>201</c:v>
                </c:pt>
                <c:pt idx="196">
                  <c:v>196.3</c:v>
                </c:pt>
                <c:pt idx="197">
                  <c:v>200.1</c:v>
                </c:pt>
                <c:pt idx="198">
                  <c:v>197</c:v>
                </c:pt>
                <c:pt idx="199">
                  <c:v>186.8</c:v>
                </c:pt>
                <c:pt idx="200">
                  <c:v>186.1</c:v>
                </c:pt>
                <c:pt idx="201">
                  <c:v>179.5</c:v>
                </c:pt>
                <c:pt idx="202">
                  <c:v>174.7</c:v>
                </c:pt>
                <c:pt idx="203">
                  <c:v>171.8</c:v>
                </c:pt>
                <c:pt idx="204">
                  <c:v>167.3</c:v>
                </c:pt>
                <c:pt idx="205">
                  <c:v>167.2</c:v>
                </c:pt>
                <c:pt idx="206">
                  <c:v>171.8</c:v>
                </c:pt>
                <c:pt idx="207">
                  <c:v>170.8</c:v>
                </c:pt>
                <c:pt idx="208">
                  <c:v>175.8</c:v>
                </c:pt>
                <c:pt idx="209">
                  <c:v>179.7</c:v>
                </c:pt>
                <c:pt idx="210">
                  <c:v>184.4</c:v>
                </c:pt>
                <c:pt idx="211">
                  <c:v>180.7</c:v>
                </c:pt>
                <c:pt idx="212">
                  <c:v>184.1</c:v>
                </c:pt>
                <c:pt idx="213">
                  <c:v>182.5</c:v>
                </c:pt>
                <c:pt idx="214">
                  <c:v>181.7</c:v>
                </c:pt>
                <c:pt idx="215">
                  <c:v>178.8</c:v>
                </c:pt>
                <c:pt idx="216">
                  <c:v>181.2</c:v>
                </c:pt>
                <c:pt idx="217">
                  <c:v>179.8</c:v>
                </c:pt>
                <c:pt idx="218">
                  <c:v>179.2</c:v>
                </c:pt>
                <c:pt idx="219">
                  <c:v>188.1</c:v>
                </c:pt>
                <c:pt idx="220">
                  <c:v>189.8</c:v>
                </c:pt>
                <c:pt idx="221">
                  <c:v>186.8</c:v>
                </c:pt>
                <c:pt idx="222">
                  <c:v>191.7</c:v>
                </c:pt>
                <c:pt idx="223">
                  <c:v>195.2</c:v>
                </c:pt>
                <c:pt idx="224">
                  <c:v>201.6</c:v>
                </c:pt>
                <c:pt idx="225">
                  <c:v>208</c:v>
                </c:pt>
                <c:pt idx="226">
                  <c:v>205.3</c:v>
                </c:pt>
                <c:pt idx="227">
                  <c:v>204.2</c:v>
                </c:pt>
                <c:pt idx="228">
                  <c:v>211.6</c:v>
                </c:pt>
                <c:pt idx="229">
                  <c:v>218.4</c:v>
                </c:pt>
                <c:pt idx="230">
                  <c:v>225.5</c:v>
                </c:pt>
                <c:pt idx="231">
                  <c:v>231.8</c:v>
                </c:pt>
                <c:pt idx="232">
                  <c:v>250.2</c:v>
                </c:pt>
                <c:pt idx="233">
                  <c:v>251.1</c:v>
                </c:pt>
                <c:pt idx="234">
                  <c:v>264.2</c:v>
                </c:pt>
                <c:pt idx="235">
                  <c:v>264.89999999999998</c:v>
                </c:pt>
                <c:pt idx="236">
                  <c:v>282.2</c:v>
                </c:pt>
                <c:pt idx="237">
                  <c:v>273</c:v>
                </c:pt>
                <c:pt idx="238">
                  <c:v>248.4</c:v>
                </c:pt>
                <c:pt idx="239">
                  <c:v>243.2</c:v>
                </c:pt>
                <c:pt idx="240">
                  <c:v>241.3</c:v>
                </c:pt>
                <c:pt idx="241">
                  <c:v>252</c:v>
                </c:pt>
                <c:pt idx="242">
                  <c:v>246.3</c:v>
                </c:pt>
                <c:pt idx="243">
                  <c:v>242.9</c:v>
                </c:pt>
                <c:pt idx="244">
                  <c:v>237.6</c:v>
                </c:pt>
                <c:pt idx="245">
                  <c:v>231</c:v>
                </c:pt>
                <c:pt idx="246">
                  <c:v>230.5</c:v>
                </c:pt>
                <c:pt idx="247">
                  <c:v>232.5</c:v>
                </c:pt>
                <c:pt idx="248">
                  <c:v>235.5</c:v>
                </c:pt>
                <c:pt idx="249">
                  <c:v>236.5</c:v>
                </c:pt>
                <c:pt idx="250">
                  <c:v>246.2</c:v>
                </c:pt>
                <c:pt idx="251">
                  <c:v>241.1</c:v>
                </c:pt>
                <c:pt idx="252">
                  <c:v>238.9</c:v>
                </c:pt>
                <c:pt idx="253">
                  <c:v>237.9</c:v>
                </c:pt>
                <c:pt idx="254">
                  <c:v>237.6</c:v>
                </c:pt>
                <c:pt idx="255">
                  <c:v>237.6</c:v>
                </c:pt>
                <c:pt idx="256">
                  <c:v>237.6</c:v>
                </c:pt>
                <c:pt idx="257">
                  <c:v>237.9</c:v>
                </c:pt>
                <c:pt idx="258">
                  <c:v>232.5</c:v>
                </c:pt>
                <c:pt idx="259">
                  <c:v>236</c:v>
                </c:pt>
                <c:pt idx="260">
                  <c:v>237.5</c:v>
                </c:pt>
                <c:pt idx="261">
                  <c:v>237.5</c:v>
                </c:pt>
                <c:pt idx="262">
                  <c:v>236.6</c:v>
                </c:pt>
                <c:pt idx="263">
                  <c:v>245.5</c:v>
                </c:pt>
                <c:pt idx="264">
                  <c:v>253.5</c:v>
                </c:pt>
                <c:pt idx="265">
                  <c:v>256.2</c:v>
                </c:pt>
                <c:pt idx="266">
                  <c:v>255.3</c:v>
                </c:pt>
                <c:pt idx="267">
                  <c:v>263</c:v>
                </c:pt>
                <c:pt idx="268">
                  <c:v>264.2</c:v>
                </c:pt>
                <c:pt idx="269">
                  <c:v>264.2</c:v>
                </c:pt>
                <c:pt idx="270">
                  <c:v>266.7</c:v>
                </c:pt>
                <c:pt idx="271">
                  <c:v>267.8</c:v>
                </c:pt>
                <c:pt idx="272">
                  <c:v>276.7</c:v>
                </c:pt>
                <c:pt idx="273">
                  <c:v>274.2</c:v>
                </c:pt>
                <c:pt idx="274">
                  <c:v>278</c:v>
                </c:pt>
                <c:pt idx="275">
                  <c:v>297</c:v>
                </c:pt>
                <c:pt idx="276">
                  <c:v>293</c:v>
                </c:pt>
                <c:pt idx="277">
                  <c:v>290.5</c:v>
                </c:pt>
                <c:pt idx="278">
                  <c:v>278.60000000000002</c:v>
                </c:pt>
                <c:pt idx="279">
                  <c:v>269.60000000000002</c:v>
                </c:pt>
                <c:pt idx="280">
                  <c:v>277.3</c:v>
                </c:pt>
                <c:pt idx="281">
                  <c:v>267.89999999999998</c:v>
                </c:pt>
                <c:pt idx="282">
                  <c:v>264.2</c:v>
                </c:pt>
                <c:pt idx="283">
                  <c:v>261.3</c:v>
                </c:pt>
                <c:pt idx="284">
                  <c:v>256.2</c:v>
                </c:pt>
                <c:pt idx="285">
                  <c:v>255.8</c:v>
                </c:pt>
                <c:pt idx="286">
                  <c:v>268.3</c:v>
                </c:pt>
                <c:pt idx="287">
                  <c:v>271.60000000000002</c:v>
                </c:pt>
                <c:pt idx="288">
                  <c:v>283.8</c:v>
                </c:pt>
                <c:pt idx="289">
                  <c:v>295.3</c:v>
                </c:pt>
                <c:pt idx="290">
                  <c:v>302.2</c:v>
                </c:pt>
                <c:pt idx="291">
                  <c:v>303.10000000000002</c:v>
                </c:pt>
                <c:pt idx="292">
                  <c:v>292.7</c:v>
                </c:pt>
                <c:pt idx="293">
                  <c:v>285.2</c:v>
                </c:pt>
                <c:pt idx="294">
                  <c:v>288.7</c:v>
                </c:pt>
                <c:pt idx="295">
                  <c:v>287.3</c:v>
                </c:pt>
                <c:pt idx="296">
                  <c:v>284.60000000000002</c:v>
                </c:pt>
                <c:pt idx="297">
                  <c:v>293.3</c:v>
                </c:pt>
                <c:pt idx="298">
                  <c:v>285.8</c:v>
                </c:pt>
                <c:pt idx="299">
                  <c:v>287.39999999999998</c:v>
                </c:pt>
                <c:pt idx="300">
                  <c:v>280.2</c:v>
                </c:pt>
                <c:pt idx="301">
                  <c:v>275.60000000000002</c:v>
                </c:pt>
                <c:pt idx="302">
                  <c:v>276.60000000000002</c:v>
                </c:pt>
                <c:pt idx="303">
                  <c:v>284.3</c:v>
                </c:pt>
                <c:pt idx="304">
                  <c:v>292.3</c:v>
                </c:pt>
                <c:pt idx="305">
                  <c:v>295.3</c:v>
                </c:pt>
                <c:pt idx="306">
                  <c:v>296</c:v>
                </c:pt>
                <c:pt idx="307">
                  <c:v>294.60000000000002</c:v>
                </c:pt>
                <c:pt idx="308">
                  <c:v>301.2</c:v>
                </c:pt>
                <c:pt idx="309">
                  <c:v>312.89999999999998</c:v>
                </c:pt>
                <c:pt idx="310">
                  <c:v>308.5</c:v>
                </c:pt>
                <c:pt idx="311">
                  <c:v>307.8</c:v>
                </c:pt>
                <c:pt idx="312">
                  <c:v>297</c:v>
                </c:pt>
                <c:pt idx="313">
                  <c:v>311.3</c:v>
                </c:pt>
                <c:pt idx="314">
                  <c:v>311.5</c:v>
                </c:pt>
                <c:pt idx="315">
                  <c:v>323.5</c:v>
                </c:pt>
                <c:pt idx="316">
                  <c:v>303.3</c:v>
                </c:pt>
                <c:pt idx="317">
                  <c:v>293.5</c:v>
                </c:pt>
                <c:pt idx="318">
                  <c:v>293.2</c:v>
                </c:pt>
                <c:pt idx="319">
                  <c:v>293.2</c:v>
                </c:pt>
                <c:pt idx="320">
                  <c:v>283.8</c:v>
                </c:pt>
                <c:pt idx="321">
                  <c:v>273.2</c:v>
                </c:pt>
                <c:pt idx="322">
                  <c:v>289.5</c:v>
                </c:pt>
                <c:pt idx="323">
                  <c:v>287.8</c:v>
                </c:pt>
                <c:pt idx="324">
                  <c:v>290.10000000000002</c:v>
                </c:pt>
                <c:pt idx="325">
                  <c:v>298.5</c:v>
                </c:pt>
                <c:pt idx="326">
                  <c:v>288.7</c:v>
                </c:pt>
                <c:pt idx="327">
                  <c:v>280.3</c:v>
                </c:pt>
                <c:pt idx="328">
                  <c:v>273.2</c:v>
                </c:pt>
                <c:pt idx="329">
                  <c:v>264.2</c:v>
                </c:pt>
                <c:pt idx="330">
                  <c:v>255.5</c:v>
                </c:pt>
                <c:pt idx="331">
                  <c:v>265.7</c:v>
                </c:pt>
                <c:pt idx="332">
                  <c:v>269.7</c:v>
                </c:pt>
                <c:pt idx="333">
                  <c:v>268.8</c:v>
                </c:pt>
                <c:pt idx="334">
                  <c:v>268.2</c:v>
                </c:pt>
                <c:pt idx="335">
                  <c:v>282.5</c:v>
                </c:pt>
                <c:pt idx="336">
                  <c:v>278.10000000000002</c:v>
                </c:pt>
                <c:pt idx="337">
                  <c:v>278.10000000000002</c:v>
                </c:pt>
                <c:pt idx="338">
                  <c:v>271.2</c:v>
                </c:pt>
                <c:pt idx="339">
                  <c:v>256.5</c:v>
                </c:pt>
                <c:pt idx="340">
                  <c:v>263</c:v>
                </c:pt>
                <c:pt idx="341">
                  <c:v>264.3</c:v>
                </c:pt>
                <c:pt idx="342">
                  <c:v>263</c:v>
                </c:pt>
                <c:pt idx="343">
                  <c:v>259.7</c:v>
                </c:pt>
                <c:pt idx="344">
                  <c:v>258.8</c:v>
                </c:pt>
                <c:pt idx="345">
                  <c:v>260.8</c:v>
                </c:pt>
                <c:pt idx="346">
                  <c:v>268.8</c:v>
                </c:pt>
                <c:pt idx="347">
                  <c:v>271.10000000000002</c:v>
                </c:pt>
                <c:pt idx="348">
                  <c:v>270.2</c:v>
                </c:pt>
                <c:pt idx="349">
                  <c:v>264.7</c:v>
                </c:pt>
                <c:pt idx="350">
                  <c:v>270.3</c:v>
                </c:pt>
                <c:pt idx="351">
                  <c:v>266</c:v>
                </c:pt>
                <c:pt idx="352">
                  <c:v>264.8</c:v>
                </c:pt>
                <c:pt idx="353">
                  <c:v>277.10000000000002</c:v>
                </c:pt>
                <c:pt idx="354">
                  <c:v>283.7</c:v>
                </c:pt>
                <c:pt idx="355">
                  <c:v>281.60000000000002</c:v>
                </c:pt>
                <c:pt idx="356">
                  <c:v>280.7</c:v>
                </c:pt>
                <c:pt idx="357">
                  <c:v>290</c:v>
                </c:pt>
                <c:pt idx="358">
                  <c:v>277.8</c:v>
                </c:pt>
                <c:pt idx="359">
                  <c:v>272.5</c:v>
                </c:pt>
                <c:pt idx="360">
                  <c:v>270.60000000000002</c:v>
                </c:pt>
                <c:pt idx="361">
                  <c:v>273.39999999999998</c:v>
                </c:pt>
                <c:pt idx="362">
                  <c:v>280.39999999999998</c:v>
                </c:pt>
                <c:pt idx="363">
                  <c:v>294.8</c:v>
                </c:pt>
                <c:pt idx="364">
                  <c:v>301.2</c:v>
                </c:pt>
                <c:pt idx="365">
                  <c:v>306.39999999999998</c:v>
                </c:pt>
                <c:pt idx="366">
                  <c:v>303</c:v>
                </c:pt>
                <c:pt idx="367">
                  <c:v>293.8</c:v>
                </c:pt>
                <c:pt idx="368">
                  <c:v>291.2</c:v>
                </c:pt>
                <c:pt idx="369">
                  <c:v>288.8</c:v>
                </c:pt>
                <c:pt idx="370">
                  <c:v>294.89999999999998</c:v>
                </c:pt>
                <c:pt idx="371">
                  <c:v>298.39999999999998</c:v>
                </c:pt>
                <c:pt idx="372">
                  <c:v>304.2</c:v>
                </c:pt>
                <c:pt idx="373">
                  <c:v>303</c:v>
                </c:pt>
                <c:pt idx="374">
                  <c:v>314.3</c:v>
                </c:pt>
                <c:pt idx="375">
                  <c:v>322.2</c:v>
                </c:pt>
                <c:pt idx="376">
                  <c:v>330.8</c:v>
                </c:pt>
                <c:pt idx="377">
                  <c:v>321.8</c:v>
                </c:pt>
                <c:pt idx="378">
                  <c:v>331.7</c:v>
                </c:pt>
                <c:pt idx="379">
                  <c:v>339.8</c:v>
                </c:pt>
                <c:pt idx="380">
                  <c:v>342.5</c:v>
                </c:pt>
                <c:pt idx="381">
                  <c:v>342.4</c:v>
                </c:pt>
                <c:pt idx="382">
                  <c:v>350.2</c:v>
                </c:pt>
                <c:pt idx="383">
                  <c:v>352</c:v>
                </c:pt>
                <c:pt idx="384">
                  <c:v>352.7</c:v>
                </c:pt>
                <c:pt idx="385">
                  <c:v>353</c:v>
                </c:pt>
                <c:pt idx="386">
                  <c:v>357.8</c:v>
                </c:pt>
                <c:pt idx="387">
                  <c:v>356.2</c:v>
                </c:pt>
                <c:pt idx="388">
                  <c:v>372.9</c:v>
                </c:pt>
                <c:pt idx="389">
                  <c:v>390.2</c:v>
                </c:pt>
                <c:pt idx="390">
                  <c:v>386.7</c:v>
                </c:pt>
                <c:pt idx="391">
                  <c:v>392.4</c:v>
                </c:pt>
                <c:pt idx="392">
                  <c:v>401.8</c:v>
                </c:pt>
                <c:pt idx="393">
                  <c:v>415.2</c:v>
                </c:pt>
                <c:pt idx="394">
                  <c:v>413.7</c:v>
                </c:pt>
                <c:pt idx="395">
                  <c:v>411.2</c:v>
                </c:pt>
                <c:pt idx="396">
                  <c:v>418.7</c:v>
                </c:pt>
                <c:pt idx="397">
                  <c:v>408.8</c:v>
                </c:pt>
                <c:pt idx="398">
                  <c:v>398.7</c:v>
                </c:pt>
                <c:pt idx="399">
                  <c:v>393.7</c:v>
                </c:pt>
                <c:pt idx="400">
                  <c:v>388.3</c:v>
                </c:pt>
                <c:pt idx="401">
                  <c:v>400.2</c:v>
                </c:pt>
                <c:pt idx="402">
                  <c:v>400</c:v>
                </c:pt>
                <c:pt idx="403">
                  <c:v>386.3</c:v>
                </c:pt>
                <c:pt idx="404">
                  <c:v>379.9</c:v>
                </c:pt>
                <c:pt idx="405">
                  <c:v>370.8</c:v>
                </c:pt>
                <c:pt idx="406">
                  <c:v>378.7</c:v>
                </c:pt>
                <c:pt idx="407">
                  <c:v>385</c:v>
                </c:pt>
                <c:pt idx="408">
                  <c:v>394.7</c:v>
                </c:pt>
                <c:pt idx="409">
                  <c:v>399</c:v>
                </c:pt>
                <c:pt idx="410">
                  <c:v>407.5</c:v>
                </c:pt>
                <c:pt idx="411">
                  <c:v>402.3</c:v>
                </c:pt>
                <c:pt idx="412">
                  <c:v>390.4</c:v>
                </c:pt>
                <c:pt idx="413">
                  <c:v>398.2</c:v>
                </c:pt>
                <c:pt idx="414">
                  <c:v>402.5</c:v>
                </c:pt>
                <c:pt idx="415">
                  <c:v>404.8</c:v>
                </c:pt>
                <c:pt idx="416">
                  <c:v>398.2</c:v>
                </c:pt>
                <c:pt idx="417">
                  <c:v>394.2</c:v>
                </c:pt>
                <c:pt idx="418">
                  <c:v>386.8</c:v>
                </c:pt>
                <c:pt idx="419">
                  <c:v>402.3</c:v>
                </c:pt>
                <c:pt idx="420">
                  <c:v>394.5</c:v>
                </c:pt>
                <c:pt idx="421">
                  <c:v>394.2</c:v>
                </c:pt>
                <c:pt idx="422">
                  <c:v>411.5</c:v>
                </c:pt>
                <c:pt idx="423">
                  <c:v>428.5</c:v>
                </c:pt>
                <c:pt idx="424">
                  <c:v>448.7</c:v>
                </c:pt>
                <c:pt idx="425">
                  <c:v>460.5</c:v>
                </c:pt>
                <c:pt idx="426">
                  <c:v>462.2</c:v>
                </c:pt>
                <c:pt idx="427">
                  <c:v>449.8</c:v>
                </c:pt>
                <c:pt idx="428">
                  <c:v>450</c:v>
                </c:pt>
                <c:pt idx="429">
                  <c:v>429.3</c:v>
                </c:pt>
                <c:pt idx="430">
                  <c:v>426.5</c:v>
                </c:pt>
                <c:pt idx="431">
                  <c:v>444.9</c:v>
                </c:pt>
                <c:pt idx="432">
                  <c:v>445.4</c:v>
                </c:pt>
                <c:pt idx="433">
                  <c:v>437.2</c:v>
                </c:pt>
                <c:pt idx="434">
                  <c:v>441.2</c:v>
                </c:pt>
                <c:pt idx="435">
                  <c:v>443.2</c:v>
                </c:pt>
                <c:pt idx="436">
                  <c:v>444.8</c:v>
                </c:pt>
                <c:pt idx="437">
                  <c:v>463.8</c:v>
                </c:pt>
                <c:pt idx="438">
                  <c:v>476.6</c:v>
                </c:pt>
                <c:pt idx="439">
                  <c:v>499.2</c:v>
                </c:pt>
                <c:pt idx="440">
                  <c:v>476.5</c:v>
                </c:pt>
                <c:pt idx="441">
                  <c:v>491.2</c:v>
                </c:pt>
                <c:pt idx="442">
                  <c:v>494.2</c:v>
                </c:pt>
                <c:pt idx="443">
                  <c:v>501.2</c:v>
                </c:pt>
                <c:pt idx="444">
                  <c:v>499.2</c:v>
                </c:pt>
                <c:pt idx="445">
                  <c:v>571.20000000000005</c:v>
                </c:pt>
                <c:pt idx="446">
                  <c:v>618.70000000000005</c:v>
                </c:pt>
                <c:pt idx="447">
                  <c:v>653.29999999999995</c:v>
                </c:pt>
                <c:pt idx="448">
                  <c:v>645.20000000000005</c:v>
                </c:pt>
                <c:pt idx="449">
                  <c:v>554.20000000000005</c:v>
                </c:pt>
                <c:pt idx="450">
                  <c:v>590.79999999999995</c:v>
                </c:pt>
                <c:pt idx="451">
                  <c:v>615</c:v>
                </c:pt>
                <c:pt idx="452">
                  <c:v>650</c:v>
                </c:pt>
                <c:pt idx="453">
                  <c:v>655.8</c:v>
                </c:pt>
                <c:pt idx="454">
                  <c:v>675.8</c:v>
                </c:pt>
                <c:pt idx="455">
                  <c:v>730</c:v>
                </c:pt>
                <c:pt idx="456">
                  <c:v>721.2</c:v>
                </c:pt>
                <c:pt idx="457">
                  <c:v>726.7</c:v>
                </c:pt>
                <c:pt idx="458">
                  <c:v>810</c:v>
                </c:pt>
                <c:pt idx="459">
                  <c:v>843.3</c:v>
                </c:pt>
                <c:pt idx="460">
                  <c:v>910.3</c:v>
                </c:pt>
                <c:pt idx="461">
                  <c:v>910.5</c:v>
                </c:pt>
                <c:pt idx="462">
                  <c:v>1034.7</c:v>
                </c:pt>
                <c:pt idx="463">
                  <c:v>1216.7</c:v>
                </c:pt>
                <c:pt idx="464">
                  <c:v>1620.8</c:v>
                </c:pt>
                <c:pt idx="465">
                  <c:v>1658.3</c:v>
                </c:pt>
                <c:pt idx="466">
                  <c:v>1533.3</c:v>
                </c:pt>
                <c:pt idx="467">
                  <c:v>1791.7</c:v>
                </c:pt>
                <c:pt idx="468">
                  <c:v>1873.3</c:v>
                </c:pt>
                <c:pt idx="469">
                  <c:v>1983.3</c:v>
                </c:pt>
                <c:pt idx="470">
                  <c:v>2091.6999999999998</c:v>
                </c:pt>
                <c:pt idx="471">
                  <c:v>1950</c:v>
                </c:pt>
                <c:pt idx="472">
                  <c:v>2158.3000000000002</c:v>
                </c:pt>
                <c:pt idx="473">
                  <c:v>2616.6999999999998</c:v>
                </c:pt>
                <c:pt idx="474">
                  <c:v>2716.7</c:v>
                </c:pt>
                <c:pt idx="475">
                  <c:v>2833.3</c:v>
                </c:pt>
                <c:pt idx="476">
                  <c:v>2750</c:v>
                </c:pt>
                <c:pt idx="477">
                  <c:v>2736.7</c:v>
                </c:pt>
                <c:pt idx="478">
                  <c:v>2343.1999999999998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97-47AA-90DD-D692937B8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8353407"/>
        <c:axId val="1"/>
      </c:lineChart>
      <c:dateAx>
        <c:axId val="1098353407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8353407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0020049884974916E-2"/>
          <c:y val="0.82353156211240941"/>
          <c:w val="0.9759528587965568"/>
          <c:h val="0.1604282263855343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61992628794019"/>
          <c:y val="6.2500254314185849E-2"/>
          <c:w val="0.78523661483810214"/>
          <c:h val="0.6666693793513157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1.2.7'!$C$4</c:f>
              <c:strCache>
                <c:ptCount val="1"/>
                <c:pt idx="0">
                  <c:v>MSCI World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'График 1.2.7'!$B$5:$B$461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'График 1.2.7'!$C$5:$C$461</c:f>
              <c:numCache>
                <c:formatCode>0.00</c:formatCode>
                <c:ptCount val="457"/>
                <c:pt idx="0">
                  <c:v>1483.578</c:v>
                </c:pt>
                <c:pt idx="1">
                  <c:v>1494.32</c:v>
                </c:pt>
                <c:pt idx="2">
                  <c:v>1488.6310000000001</c:v>
                </c:pt>
                <c:pt idx="3">
                  <c:v>1484.354</c:v>
                </c:pt>
                <c:pt idx="4">
                  <c:v>1469.8019999999999</c:v>
                </c:pt>
                <c:pt idx="5">
                  <c:v>1471.3789999999999</c:v>
                </c:pt>
                <c:pt idx="6">
                  <c:v>1472.729</c:v>
                </c:pt>
                <c:pt idx="7">
                  <c:v>1465.336</c:v>
                </c:pt>
                <c:pt idx="8">
                  <c:v>1475.4860000000001</c:v>
                </c:pt>
                <c:pt idx="9">
                  <c:v>1487.556</c:v>
                </c:pt>
                <c:pt idx="10">
                  <c:v>1493.318</c:v>
                </c:pt>
                <c:pt idx="11">
                  <c:v>1490.2</c:v>
                </c:pt>
                <c:pt idx="12">
                  <c:v>1490.6369999999999</c:v>
                </c:pt>
                <c:pt idx="13">
                  <c:v>1487.8140000000001</c:v>
                </c:pt>
                <c:pt idx="14">
                  <c:v>1493.558</c:v>
                </c:pt>
                <c:pt idx="15">
                  <c:v>1490.114</c:v>
                </c:pt>
                <c:pt idx="16">
                  <c:v>1496.5319999999999</c:v>
                </c:pt>
                <c:pt idx="17">
                  <c:v>1505.98</c:v>
                </c:pt>
                <c:pt idx="18">
                  <c:v>1495.4449999999999</c:v>
                </c:pt>
                <c:pt idx="19">
                  <c:v>1487.3019999999999</c:v>
                </c:pt>
                <c:pt idx="20">
                  <c:v>1488.9670000000001</c:v>
                </c:pt>
                <c:pt idx="21">
                  <c:v>1496.7639999999999</c:v>
                </c:pt>
                <c:pt idx="22">
                  <c:v>1500.232</c:v>
                </c:pt>
                <c:pt idx="23">
                  <c:v>1514.086</c:v>
                </c:pt>
                <c:pt idx="24">
                  <c:v>1515.7239999999999</c:v>
                </c:pt>
                <c:pt idx="25">
                  <c:v>1512.412</c:v>
                </c:pt>
                <c:pt idx="26">
                  <c:v>1517.527</c:v>
                </c:pt>
                <c:pt idx="27">
                  <c:v>1522.2429999999999</c:v>
                </c:pt>
                <c:pt idx="28">
                  <c:v>1516.788</c:v>
                </c:pt>
                <c:pt idx="29">
                  <c:v>1513.7639999999999</c:v>
                </c:pt>
                <c:pt idx="30">
                  <c:v>1506.229</c:v>
                </c:pt>
                <c:pt idx="31">
                  <c:v>1517.2439999999999</c:v>
                </c:pt>
                <c:pt idx="32">
                  <c:v>1533.83</c:v>
                </c:pt>
                <c:pt idx="33">
                  <c:v>1538.96</c:v>
                </c:pt>
                <c:pt idx="34">
                  <c:v>1536.7349999999999</c:v>
                </c:pt>
                <c:pt idx="35">
                  <c:v>1539.3779999999999</c:v>
                </c:pt>
                <c:pt idx="36">
                  <c:v>1540.345</c:v>
                </c:pt>
                <c:pt idx="37">
                  <c:v>1534.37</c:v>
                </c:pt>
                <c:pt idx="38">
                  <c:v>1535.9290000000001</c:v>
                </c:pt>
                <c:pt idx="39">
                  <c:v>1538.933</c:v>
                </c:pt>
                <c:pt idx="40">
                  <c:v>1541.7139999999999</c:v>
                </c:pt>
                <c:pt idx="41">
                  <c:v>1503.4169999999999</c:v>
                </c:pt>
                <c:pt idx="42">
                  <c:v>1490.44</c:v>
                </c:pt>
                <c:pt idx="43">
                  <c:v>1481.5319999999999</c:v>
                </c:pt>
                <c:pt idx="44">
                  <c:v>1470.039</c:v>
                </c:pt>
                <c:pt idx="45">
                  <c:v>1447.57</c:v>
                </c:pt>
                <c:pt idx="46">
                  <c:v>1467.819</c:v>
                </c:pt>
                <c:pt idx="47">
                  <c:v>1470.366</c:v>
                </c:pt>
                <c:pt idx="48">
                  <c:v>1483.5029999999999</c:v>
                </c:pt>
                <c:pt idx="49">
                  <c:v>1485.23</c:v>
                </c:pt>
                <c:pt idx="50">
                  <c:v>1490.4369999999999</c:v>
                </c:pt>
                <c:pt idx="51">
                  <c:v>1469.5450000000001</c:v>
                </c:pt>
                <c:pt idx="52">
                  <c:v>1456.191</c:v>
                </c:pt>
                <c:pt idx="53">
                  <c:v>1471.2850000000001</c:v>
                </c:pt>
                <c:pt idx="54">
                  <c:v>1469.671</c:v>
                </c:pt>
                <c:pt idx="55">
                  <c:v>1486.4870000000001</c:v>
                </c:pt>
                <c:pt idx="56">
                  <c:v>1496.9090000000001</c:v>
                </c:pt>
                <c:pt idx="57">
                  <c:v>1512.1790000000001</c:v>
                </c:pt>
                <c:pt idx="58">
                  <c:v>1524.835</c:v>
                </c:pt>
                <c:pt idx="59">
                  <c:v>1526.8520000000001</c:v>
                </c:pt>
                <c:pt idx="60">
                  <c:v>1525.06</c:v>
                </c:pt>
                <c:pt idx="61">
                  <c:v>1518.367</c:v>
                </c:pt>
                <c:pt idx="62">
                  <c:v>1510.3520000000001</c:v>
                </c:pt>
                <c:pt idx="63">
                  <c:v>1515.9349999999999</c:v>
                </c:pt>
                <c:pt idx="64">
                  <c:v>1514.181</c:v>
                </c:pt>
                <c:pt idx="65">
                  <c:v>1518.173</c:v>
                </c:pt>
                <c:pt idx="66">
                  <c:v>1532.3910000000001</c:v>
                </c:pt>
                <c:pt idx="67">
                  <c:v>1538.173</c:v>
                </c:pt>
                <c:pt idx="68">
                  <c:v>1542.4069999999999</c:v>
                </c:pt>
                <c:pt idx="69">
                  <c:v>1542.0160000000001</c:v>
                </c:pt>
                <c:pt idx="70">
                  <c:v>1540.7059999999999</c:v>
                </c:pt>
                <c:pt idx="71">
                  <c:v>1549.778</c:v>
                </c:pt>
                <c:pt idx="72">
                  <c:v>1544.2360000000001</c:v>
                </c:pt>
                <c:pt idx="73">
                  <c:v>1548.971</c:v>
                </c:pt>
                <c:pt idx="74">
                  <c:v>1553.655</c:v>
                </c:pt>
                <c:pt idx="75">
                  <c:v>1571.643</c:v>
                </c:pt>
                <c:pt idx="76">
                  <c:v>1574.4490000000001</c:v>
                </c:pt>
                <c:pt idx="77">
                  <c:v>1576.038</c:v>
                </c:pt>
                <c:pt idx="78">
                  <c:v>1569.6</c:v>
                </c:pt>
                <c:pt idx="79">
                  <c:v>1583.136</c:v>
                </c:pt>
                <c:pt idx="80">
                  <c:v>1579.7670000000001</c:v>
                </c:pt>
                <c:pt idx="81">
                  <c:v>1576.6579999999999</c:v>
                </c:pt>
                <c:pt idx="82">
                  <c:v>1587.7639999999999</c:v>
                </c:pt>
                <c:pt idx="83">
                  <c:v>1585.7619999999999</c:v>
                </c:pt>
                <c:pt idx="84">
                  <c:v>1584.0940000000001</c:v>
                </c:pt>
                <c:pt idx="85">
                  <c:v>1577.86</c:v>
                </c:pt>
                <c:pt idx="86">
                  <c:v>1575.913</c:v>
                </c:pt>
                <c:pt idx="87">
                  <c:v>1585.8530000000001</c:v>
                </c:pt>
                <c:pt idx="88">
                  <c:v>1589.885</c:v>
                </c:pt>
                <c:pt idx="89">
                  <c:v>1597.4449999999999</c:v>
                </c:pt>
                <c:pt idx="90">
                  <c:v>1605.4010000000001</c:v>
                </c:pt>
                <c:pt idx="91">
                  <c:v>1596.1079999999999</c:v>
                </c:pt>
                <c:pt idx="92">
                  <c:v>1602.4829999999999</c:v>
                </c:pt>
                <c:pt idx="93">
                  <c:v>1584.499</c:v>
                </c:pt>
                <c:pt idx="94">
                  <c:v>1593.8409999999999</c:v>
                </c:pt>
                <c:pt idx="95">
                  <c:v>1593.2059999999999</c:v>
                </c:pt>
                <c:pt idx="96">
                  <c:v>1594.405</c:v>
                </c:pt>
                <c:pt idx="97">
                  <c:v>1598.1959999999999</c:v>
                </c:pt>
                <c:pt idx="98">
                  <c:v>1595.41</c:v>
                </c:pt>
                <c:pt idx="99">
                  <c:v>1604.615</c:v>
                </c:pt>
                <c:pt idx="100">
                  <c:v>1605.4059999999999</c:v>
                </c:pt>
                <c:pt idx="101">
                  <c:v>1607.106</c:v>
                </c:pt>
                <c:pt idx="102">
                  <c:v>1612.598</c:v>
                </c:pt>
                <c:pt idx="103">
                  <c:v>1596.96</c:v>
                </c:pt>
                <c:pt idx="104">
                  <c:v>1599.403</c:v>
                </c:pt>
                <c:pt idx="105">
                  <c:v>1601.2090000000001</c:v>
                </c:pt>
                <c:pt idx="106">
                  <c:v>1605.7529999999999</c:v>
                </c:pt>
                <c:pt idx="107">
                  <c:v>1608.61</c:v>
                </c:pt>
                <c:pt idx="108">
                  <c:v>1616.8710000000001</c:v>
                </c:pt>
                <c:pt idx="109">
                  <c:v>1625.2190000000001</c:v>
                </c:pt>
                <c:pt idx="110">
                  <c:v>1630.058</c:v>
                </c:pt>
                <c:pt idx="111">
                  <c:v>1624.5709999999999</c:v>
                </c:pt>
                <c:pt idx="112">
                  <c:v>1607.7470000000001</c:v>
                </c:pt>
                <c:pt idx="113">
                  <c:v>1584.77</c:v>
                </c:pt>
                <c:pt idx="114">
                  <c:v>1585.933</c:v>
                </c:pt>
                <c:pt idx="115">
                  <c:v>1591.3320000000001</c:v>
                </c:pt>
                <c:pt idx="116">
                  <c:v>1578.059</c:v>
                </c:pt>
                <c:pt idx="117">
                  <c:v>1589.4690000000001</c:v>
                </c:pt>
                <c:pt idx="118">
                  <c:v>1603.0920000000001</c:v>
                </c:pt>
                <c:pt idx="119">
                  <c:v>1619.22</c:v>
                </c:pt>
                <c:pt idx="120">
                  <c:v>1619.395</c:v>
                </c:pt>
                <c:pt idx="121">
                  <c:v>1619.846</c:v>
                </c:pt>
                <c:pt idx="122">
                  <c:v>1611.2260000000001</c:v>
                </c:pt>
                <c:pt idx="123">
                  <c:v>1610.325</c:v>
                </c:pt>
                <c:pt idx="124">
                  <c:v>1598.1</c:v>
                </c:pt>
                <c:pt idx="125">
                  <c:v>1593.492</c:v>
                </c:pt>
                <c:pt idx="126">
                  <c:v>1587.825</c:v>
                </c:pt>
                <c:pt idx="127">
                  <c:v>1588.193</c:v>
                </c:pt>
                <c:pt idx="128">
                  <c:v>1596.36</c:v>
                </c:pt>
                <c:pt idx="129">
                  <c:v>1602.36</c:v>
                </c:pt>
                <c:pt idx="130">
                  <c:v>1616.866</c:v>
                </c:pt>
                <c:pt idx="131">
                  <c:v>1624.3869999999999</c:v>
                </c:pt>
                <c:pt idx="132">
                  <c:v>1627.405</c:v>
                </c:pt>
                <c:pt idx="133">
                  <c:v>1624.26</c:v>
                </c:pt>
                <c:pt idx="134">
                  <c:v>1631.374</c:v>
                </c:pt>
                <c:pt idx="135">
                  <c:v>1635.7629999999999</c:v>
                </c:pt>
                <c:pt idx="136">
                  <c:v>1622.9010000000001</c:v>
                </c:pt>
                <c:pt idx="137">
                  <c:v>1625.1</c:v>
                </c:pt>
                <c:pt idx="138">
                  <c:v>1646.2080000000001</c:v>
                </c:pt>
                <c:pt idx="139">
                  <c:v>1654.8</c:v>
                </c:pt>
                <c:pt idx="140">
                  <c:v>1654.0450000000001</c:v>
                </c:pt>
                <c:pt idx="141">
                  <c:v>1651.855</c:v>
                </c:pt>
                <c:pt idx="142">
                  <c:v>1643.9169999999999</c:v>
                </c:pt>
                <c:pt idx="143">
                  <c:v>1654.9090000000001</c:v>
                </c:pt>
                <c:pt idx="144">
                  <c:v>1642.1990000000001</c:v>
                </c:pt>
                <c:pt idx="145">
                  <c:v>1645.8240000000001</c:v>
                </c:pt>
                <c:pt idx="146">
                  <c:v>1622.6880000000001</c:v>
                </c:pt>
                <c:pt idx="147">
                  <c:v>1614.7919999999999</c:v>
                </c:pt>
                <c:pt idx="148">
                  <c:v>1579.1479999999999</c:v>
                </c:pt>
                <c:pt idx="149">
                  <c:v>1555.57</c:v>
                </c:pt>
                <c:pt idx="150">
                  <c:v>1564.223</c:v>
                </c:pt>
                <c:pt idx="151">
                  <c:v>1565.8109999999999</c:v>
                </c:pt>
                <c:pt idx="152">
                  <c:v>1556.3340000000001</c:v>
                </c:pt>
                <c:pt idx="153">
                  <c:v>1564.856</c:v>
                </c:pt>
                <c:pt idx="154">
                  <c:v>1542.1780000000001</c:v>
                </c:pt>
                <c:pt idx="155">
                  <c:v>1554.4570000000001</c:v>
                </c:pt>
                <c:pt idx="156">
                  <c:v>1563.854</c:v>
                </c:pt>
                <c:pt idx="157">
                  <c:v>1589.5260000000001</c:v>
                </c:pt>
                <c:pt idx="158">
                  <c:v>1554.9110000000001</c:v>
                </c:pt>
                <c:pt idx="159">
                  <c:v>1531.424</c:v>
                </c:pt>
                <c:pt idx="160">
                  <c:v>1539.5</c:v>
                </c:pt>
                <c:pt idx="161">
                  <c:v>1517.375</c:v>
                </c:pt>
                <c:pt idx="162">
                  <c:v>1494.53</c:v>
                </c:pt>
                <c:pt idx="163">
                  <c:v>1473.3679999999999</c:v>
                </c:pt>
                <c:pt idx="164">
                  <c:v>1498.24</c:v>
                </c:pt>
                <c:pt idx="165">
                  <c:v>1507.4590000000001</c:v>
                </c:pt>
                <c:pt idx="166">
                  <c:v>1513.306</c:v>
                </c:pt>
                <c:pt idx="167">
                  <c:v>1531.7539999999999</c:v>
                </c:pt>
                <c:pt idx="168">
                  <c:v>1540.0840000000001</c:v>
                </c:pt>
                <c:pt idx="169">
                  <c:v>1552.627</c:v>
                </c:pt>
                <c:pt idx="170">
                  <c:v>1548.4780000000001</c:v>
                </c:pt>
                <c:pt idx="171">
                  <c:v>1520.883</c:v>
                </c:pt>
                <c:pt idx="172">
                  <c:v>1536.98</c:v>
                </c:pt>
                <c:pt idx="173">
                  <c:v>1540.421</c:v>
                </c:pt>
                <c:pt idx="174">
                  <c:v>1561.585</c:v>
                </c:pt>
                <c:pt idx="175">
                  <c:v>1562.643</c:v>
                </c:pt>
                <c:pt idx="176">
                  <c:v>1572.913</c:v>
                </c:pt>
                <c:pt idx="177">
                  <c:v>1555.992</c:v>
                </c:pt>
                <c:pt idx="178">
                  <c:v>1563.2529999999999</c:v>
                </c:pt>
                <c:pt idx="179">
                  <c:v>1542.6379999999999</c:v>
                </c:pt>
                <c:pt idx="180">
                  <c:v>1533.72</c:v>
                </c:pt>
                <c:pt idx="181">
                  <c:v>1555.3910000000001</c:v>
                </c:pt>
                <c:pt idx="182">
                  <c:v>1559.4649999999999</c:v>
                </c:pt>
                <c:pt idx="183">
                  <c:v>1568.87</c:v>
                </c:pt>
                <c:pt idx="184">
                  <c:v>1566.5160000000001</c:v>
                </c:pt>
                <c:pt idx="185">
                  <c:v>1554.123</c:v>
                </c:pt>
                <c:pt idx="186">
                  <c:v>1579.56</c:v>
                </c:pt>
                <c:pt idx="187">
                  <c:v>1609.8520000000001</c:v>
                </c:pt>
                <c:pt idx="188">
                  <c:v>1609.961</c:v>
                </c:pt>
                <c:pt idx="189">
                  <c:v>1614.107</c:v>
                </c:pt>
                <c:pt idx="190">
                  <c:v>1611.84</c:v>
                </c:pt>
                <c:pt idx="191">
                  <c:v>1609.751</c:v>
                </c:pt>
                <c:pt idx="192">
                  <c:v>1616.568</c:v>
                </c:pt>
                <c:pt idx="193">
                  <c:v>1631.3019999999999</c:v>
                </c:pt>
                <c:pt idx="194">
                  <c:v>1633.576</c:v>
                </c:pt>
                <c:pt idx="195">
                  <c:v>1649.097</c:v>
                </c:pt>
                <c:pt idx="196">
                  <c:v>1650.3130000000001</c:v>
                </c:pt>
                <c:pt idx="197">
                  <c:v>1647.8209999999999</c:v>
                </c:pt>
                <c:pt idx="198">
                  <c:v>1648.63</c:v>
                </c:pt>
                <c:pt idx="199">
                  <c:v>1663.7429999999999</c:v>
                </c:pt>
                <c:pt idx="200">
                  <c:v>1655.175</c:v>
                </c:pt>
                <c:pt idx="201">
                  <c:v>1667.338</c:v>
                </c:pt>
                <c:pt idx="202">
                  <c:v>1670.2739999999999</c:v>
                </c:pt>
                <c:pt idx="203">
                  <c:v>1675.173</c:v>
                </c:pt>
                <c:pt idx="204">
                  <c:v>1675.287</c:v>
                </c:pt>
                <c:pt idx="205">
                  <c:v>1664.8009999999999</c:v>
                </c:pt>
                <c:pt idx="206">
                  <c:v>1647.8520000000001</c:v>
                </c:pt>
                <c:pt idx="207">
                  <c:v>1653.1020000000001</c:v>
                </c:pt>
                <c:pt idx="208">
                  <c:v>1655.65</c:v>
                </c:pt>
                <c:pt idx="209">
                  <c:v>1627.421</c:v>
                </c:pt>
                <c:pt idx="210">
                  <c:v>1614.69</c:v>
                </c:pt>
                <c:pt idx="211">
                  <c:v>1633.44</c:v>
                </c:pt>
                <c:pt idx="212">
                  <c:v>1627.8520000000001</c:v>
                </c:pt>
                <c:pt idx="213">
                  <c:v>1635.4770000000001</c:v>
                </c:pt>
                <c:pt idx="214">
                  <c:v>1658.9469999999999</c:v>
                </c:pt>
                <c:pt idx="215">
                  <c:v>1672.606</c:v>
                </c:pt>
                <c:pt idx="216">
                  <c:v>1663.8869999999999</c:v>
                </c:pt>
                <c:pt idx="217">
                  <c:v>1682.3510000000001</c:v>
                </c:pt>
                <c:pt idx="218">
                  <c:v>1653.2449999999999</c:v>
                </c:pt>
                <c:pt idx="219">
                  <c:v>1647.0730000000001</c:v>
                </c:pt>
                <c:pt idx="220">
                  <c:v>1634.741</c:v>
                </c:pt>
                <c:pt idx="221">
                  <c:v>1651.5930000000001</c:v>
                </c:pt>
                <c:pt idx="222">
                  <c:v>1630.3150000000001</c:v>
                </c:pt>
                <c:pt idx="223">
                  <c:v>1621.03</c:v>
                </c:pt>
                <c:pt idx="224">
                  <c:v>1598.0830000000001</c:v>
                </c:pt>
                <c:pt idx="225">
                  <c:v>1576.25</c:v>
                </c:pt>
                <c:pt idx="226">
                  <c:v>1601.806</c:v>
                </c:pt>
                <c:pt idx="227">
                  <c:v>1607.883</c:v>
                </c:pt>
                <c:pt idx="228">
                  <c:v>1585.16</c:v>
                </c:pt>
                <c:pt idx="229">
                  <c:v>1581.1020000000001</c:v>
                </c:pt>
                <c:pt idx="230">
                  <c:v>1555.751</c:v>
                </c:pt>
                <c:pt idx="231">
                  <c:v>1570.7360000000001</c:v>
                </c:pt>
                <c:pt idx="232">
                  <c:v>1542.57</c:v>
                </c:pt>
                <c:pt idx="233">
                  <c:v>1547.201</c:v>
                </c:pt>
                <c:pt idx="234">
                  <c:v>1566.9</c:v>
                </c:pt>
                <c:pt idx="235">
                  <c:v>1553.547</c:v>
                </c:pt>
                <c:pt idx="236">
                  <c:v>1561.9259999999999</c:v>
                </c:pt>
                <c:pt idx="237">
                  <c:v>1592.203</c:v>
                </c:pt>
                <c:pt idx="238">
                  <c:v>1601.5740000000001</c:v>
                </c:pt>
                <c:pt idx="239">
                  <c:v>1610.942</c:v>
                </c:pt>
                <c:pt idx="240">
                  <c:v>1604.0640000000001</c:v>
                </c:pt>
                <c:pt idx="241">
                  <c:v>1593.0820000000001</c:v>
                </c:pt>
                <c:pt idx="242">
                  <c:v>1609.846</c:v>
                </c:pt>
                <c:pt idx="243">
                  <c:v>1623.8910000000001</c:v>
                </c:pt>
                <c:pt idx="244">
                  <c:v>1630.0519999999999</c:v>
                </c:pt>
                <c:pt idx="245">
                  <c:v>1641.14</c:v>
                </c:pt>
                <c:pt idx="246">
                  <c:v>1619.7670000000001</c:v>
                </c:pt>
                <c:pt idx="247">
                  <c:v>1622.8810000000001</c:v>
                </c:pt>
                <c:pt idx="248">
                  <c:v>1601.3489999999999</c:v>
                </c:pt>
                <c:pt idx="249">
                  <c:v>1582.116</c:v>
                </c:pt>
                <c:pt idx="250">
                  <c:v>1552.77</c:v>
                </c:pt>
                <c:pt idx="251">
                  <c:v>1556.84</c:v>
                </c:pt>
                <c:pt idx="252">
                  <c:v>1552.4159999999999</c:v>
                </c:pt>
                <c:pt idx="253">
                  <c:v>1556.93</c:v>
                </c:pt>
                <c:pt idx="254">
                  <c:v>1580.546</c:v>
                </c:pt>
                <c:pt idx="255">
                  <c:v>1589.4480000000001</c:v>
                </c:pt>
                <c:pt idx="256">
                  <c:v>1592.403</c:v>
                </c:pt>
                <c:pt idx="257">
                  <c:v>1598.194</c:v>
                </c:pt>
                <c:pt idx="258">
                  <c:v>1590.1479999999999</c:v>
                </c:pt>
                <c:pt idx="259">
                  <c:v>1594.789</c:v>
                </c:pt>
                <c:pt idx="260">
                  <c:v>1588.8030000000001</c:v>
                </c:pt>
                <c:pt idx="261">
                  <c:v>1588.8030000000001</c:v>
                </c:pt>
                <c:pt idx="262">
                  <c:v>1578.133</c:v>
                </c:pt>
                <c:pt idx="263">
                  <c:v>1576.463</c:v>
                </c:pt>
                <c:pt idx="264">
                  <c:v>1543.309</c:v>
                </c:pt>
                <c:pt idx="265">
                  <c:v>1537.1379999999999</c:v>
                </c:pt>
                <c:pt idx="266">
                  <c:v>1526.9079999999999</c:v>
                </c:pt>
                <c:pt idx="267">
                  <c:v>1529.6880000000001</c:v>
                </c:pt>
                <c:pt idx="268">
                  <c:v>1529.876</c:v>
                </c:pt>
                <c:pt idx="269">
                  <c:v>1515.93</c:v>
                </c:pt>
                <c:pt idx="270">
                  <c:v>1530.287</c:v>
                </c:pt>
                <c:pt idx="271">
                  <c:v>1494.1089999999999</c:v>
                </c:pt>
                <c:pt idx="272">
                  <c:v>1469.558</c:v>
                </c:pt>
                <c:pt idx="273">
                  <c:v>1448.788</c:v>
                </c:pt>
                <c:pt idx="274">
                  <c:v>1437.8</c:v>
                </c:pt>
                <c:pt idx="275">
                  <c:v>1395.2940000000001</c:v>
                </c:pt>
                <c:pt idx="276">
                  <c:v>1391.492</c:v>
                </c:pt>
                <c:pt idx="277">
                  <c:v>1397.175</c:v>
                </c:pt>
                <c:pt idx="278">
                  <c:v>1440.0170000000001</c:v>
                </c:pt>
                <c:pt idx="279">
                  <c:v>1438.96</c:v>
                </c:pt>
                <c:pt idx="280">
                  <c:v>1443.3910000000001</c:v>
                </c:pt>
                <c:pt idx="281">
                  <c:v>1458.25</c:v>
                </c:pt>
                <c:pt idx="282">
                  <c:v>1449.37</c:v>
                </c:pt>
                <c:pt idx="283">
                  <c:v>1466.346</c:v>
                </c:pt>
                <c:pt idx="284">
                  <c:v>1487.558</c:v>
                </c:pt>
                <c:pt idx="285">
                  <c:v>1484.3240000000001</c:v>
                </c:pt>
                <c:pt idx="286">
                  <c:v>1436.1790000000001</c:v>
                </c:pt>
                <c:pt idx="287">
                  <c:v>1425.067</c:v>
                </c:pt>
                <c:pt idx="288">
                  <c:v>1416.492</c:v>
                </c:pt>
                <c:pt idx="289">
                  <c:v>1414.5809999999999</c:v>
                </c:pt>
                <c:pt idx="290">
                  <c:v>1414.4459999999999</c:v>
                </c:pt>
                <c:pt idx="291">
                  <c:v>1438.12</c:v>
                </c:pt>
                <c:pt idx="292">
                  <c:v>1445.472</c:v>
                </c:pt>
                <c:pt idx="293">
                  <c:v>1445.9590000000001</c:v>
                </c:pt>
                <c:pt idx="294">
                  <c:v>1439.5</c:v>
                </c:pt>
                <c:pt idx="295">
                  <c:v>1445.874</c:v>
                </c:pt>
                <c:pt idx="296">
                  <c:v>1453.422</c:v>
                </c:pt>
                <c:pt idx="297">
                  <c:v>1443.2360000000001</c:v>
                </c:pt>
                <c:pt idx="298">
                  <c:v>1447.354</c:v>
                </c:pt>
                <c:pt idx="299">
                  <c:v>1448.925</c:v>
                </c:pt>
                <c:pt idx="300">
                  <c:v>1471.8320000000001</c:v>
                </c:pt>
                <c:pt idx="301">
                  <c:v>1487.421</c:v>
                </c:pt>
                <c:pt idx="302">
                  <c:v>1498.201</c:v>
                </c:pt>
                <c:pt idx="303">
                  <c:v>1485.422</c:v>
                </c:pt>
                <c:pt idx="304">
                  <c:v>1455.56</c:v>
                </c:pt>
                <c:pt idx="305">
                  <c:v>1441.7460000000001</c:v>
                </c:pt>
                <c:pt idx="306">
                  <c:v>1432.951</c:v>
                </c:pt>
                <c:pt idx="307">
                  <c:v>1444.9939999999999</c:v>
                </c:pt>
                <c:pt idx="308">
                  <c:v>1429.807</c:v>
                </c:pt>
                <c:pt idx="309">
                  <c:v>1411.2650000000001</c:v>
                </c:pt>
                <c:pt idx="310">
                  <c:v>1390.808</c:v>
                </c:pt>
                <c:pt idx="311">
                  <c:v>1420.855</c:v>
                </c:pt>
                <c:pt idx="312">
                  <c:v>1430.931</c:v>
                </c:pt>
                <c:pt idx="313">
                  <c:v>1428.6189999999999</c:v>
                </c:pt>
                <c:pt idx="314">
                  <c:v>1407.992</c:v>
                </c:pt>
                <c:pt idx="315">
                  <c:v>1378.557</c:v>
                </c:pt>
                <c:pt idx="316">
                  <c:v>1424.576</c:v>
                </c:pt>
                <c:pt idx="317">
                  <c:v>1400.3520000000001</c:v>
                </c:pt>
                <c:pt idx="318">
                  <c:v>1404.4079999999999</c:v>
                </c:pt>
                <c:pt idx="319">
                  <c:v>1406.98</c:v>
                </c:pt>
                <c:pt idx="320">
                  <c:v>1417.088</c:v>
                </c:pt>
                <c:pt idx="321">
                  <c:v>1448.566</c:v>
                </c:pt>
                <c:pt idx="322">
                  <c:v>1446.7439999999999</c:v>
                </c:pt>
                <c:pt idx="323">
                  <c:v>1443.66</c:v>
                </c:pt>
                <c:pt idx="324">
                  <c:v>1435.62</c:v>
                </c:pt>
                <c:pt idx="325">
                  <c:v>1437.403</c:v>
                </c:pt>
                <c:pt idx="326">
                  <c:v>1467.7639999999999</c:v>
                </c:pt>
                <c:pt idx="327">
                  <c:v>1481.232</c:v>
                </c:pt>
                <c:pt idx="328">
                  <c:v>1485.4839999999999</c:v>
                </c:pt>
                <c:pt idx="329">
                  <c:v>1492.568</c:v>
                </c:pt>
                <c:pt idx="330">
                  <c:v>1498.54</c:v>
                </c:pt>
                <c:pt idx="331">
                  <c:v>1486.768</c:v>
                </c:pt>
                <c:pt idx="332">
                  <c:v>1476.893</c:v>
                </c:pt>
                <c:pt idx="333">
                  <c:v>1479.6179999999999</c:v>
                </c:pt>
                <c:pt idx="334">
                  <c:v>1461.4159999999999</c:v>
                </c:pt>
                <c:pt idx="335">
                  <c:v>1451.212</c:v>
                </c:pt>
                <c:pt idx="336">
                  <c:v>1456.9</c:v>
                </c:pt>
                <c:pt idx="337">
                  <c:v>1491.3910000000001</c:v>
                </c:pt>
                <c:pt idx="338">
                  <c:v>1488.124</c:v>
                </c:pt>
                <c:pt idx="339">
                  <c:v>1504.557</c:v>
                </c:pt>
                <c:pt idx="340">
                  <c:v>1512.643</c:v>
                </c:pt>
                <c:pt idx="341">
                  <c:v>1503.2919999999999</c:v>
                </c:pt>
                <c:pt idx="342">
                  <c:v>1504.508</c:v>
                </c:pt>
                <c:pt idx="343">
                  <c:v>1500.7370000000001</c:v>
                </c:pt>
                <c:pt idx="344">
                  <c:v>1514.52</c:v>
                </c:pt>
                <c:pt idx="345">
                  <c:v>1518.0630000000001</c:v>
                </c:pt>
                <c:pt idx="346">
                  <c:v>1510.0170000000001</c:v>
                </c:pt>
                <c:pt idx="347">
                  <c:v>1508.9880000000001</c:v>
                </c:pt>
                <c:pt idx="348">
                  <c:v>1515.9290000000001</c:v>
                </c:pt>
                <c:pt idx="349">
                  <c:v>1530.194</c:v>
                </c:pt>
                <c:pt idx="350">
                  <c:v>1529.74</c:v>
                </c:pt>
                <c:pt idx="351">
                  <c:v>1537.269</c:v>
                </c:pt>
                <c:pt idx="352">
                  <c:v>1523.2739999999999</c:v>
                </c:pt>
                <c:pt idx="353">
                  <c:v>1527.521</c:v>
                </c:pt>
                <c:pt idx="354">
                  <c:v>1513.69</c:v>
                </c:pt>
                <c:pt idx="355">
                  <c:v>1526.614</c:v>
                </c:pt>
                <c:pt idx="356">
                  <c:v>1526.1179999999999</c:v>
                </c:pt>
                <c:pt idx="357">
                  <c:v>1530.807</c:v>
                </c:pt>
                <c:pt idx="358">
                  <c:v>1545.5709999999999</c:v>
                </c:pt>
                <c:pt idx="359">
                  <c:v>1555.614</c:v>
                </c:pt>
                <c:pt idx="360">
                  <c:v>1560.6769999999999</c:v>
                </c:pt>
                <c:pt idx="361">
                  <c:v>1547.877</c:v>
                </c:pt>
                <c:pt idx="362">
                  <c:v>1532.58</c:v>
                </c:pt>
                <c:pt idx="363">
                  <c:v>1534.0820000000001</c:v>
                </c:pt>
                <c:pt idx="364">
                  <c:v>1517.4090000000001</c:v>
                </c:pt>
                <c:pt idx="365">
                  <c:v>1511.7090000000001</c:v>
                </c:pt>
                <c:pt idx="366">
                  <c:v>1512.95</c:v>
                </c:pt>
                <c:pt idx="367">
                  <c:v>1515.145</c:v>
                </c:pt>
                <c:pt idx="368">
                  <c:v>1520.35</c:v>
                </c:pt>
                <c:pt idx="369">
                  <c:v>1525.7260000000001</c:v>
                </c:pt>
                <c:pt idx="370">
                  <c:v>1515.992</c:v>
                </c:pt>
                <c:pt idx="371">
                  <c:v>1509.2260000000001</c:v>
                </c:pt>
                <c:pt idx="372">
                  <c:v>1504.556</c:v>
                </c:pt>
                <c:pt idx="373">
                  <c:v>1518.644</c:v>
                </c:pt>
                <c:pt idx="374">
                  <c:v>1496.4780000000001</c:v>
                </c:pt>
                <c:pt idx="375">
                  <c:v>1489.0139999999999</c:v>
                </c:pt>
                <c:pt idx="376">
                  <c:v>1469.133</c:v>
                </c:pt>
                <c:pt idx="377">
                  <c:v>1453.1859999999999</c:v>
                </c:pt>
                <c:pt idx="378">
                  <c:v>1447.3579999999999</c:v>
                </c:pt>
                <c:pt idx="379">
                  <c:v>1459.9549999999999</c:v>
                </c:pt>
                <c:pt idx="380">
                  <c:v>1467.5989999999999</c:v>
                </c:pt>
                <c:pt idx="381">
                  <c:v>1468.7370000000001</c:v>
                </c:pt>
                <c:pt idx="382">
                  <c:v>1456.846</c:v>
                </c:pt>
                <c:pt idx="383">
                  <c:v>1450.146</c:v>
                </c:pt>
                <c:pt idx="384">
                  <c:v>1430.4380000000001</c:v>
                </c:pt>
                <c:pt idx="385">
                  <c:v>1424.4829999999999</c:v>
                </c:pt>
                <c:pt idx="386">
                  <c:v>1421.0840000000001</c:v>
                </c:pt>
                <c:pt idx="387">
                  <c:v>1428.385</c:v>
                </c:pt>
                <c:pt idx="388">
                  <c:v>1403.3589999999999</c:v>
                </c:pt>
                <c:pt idx="389">
                  <c:v>1397.5930000000001</c:v>
                </c:pt>
                <c:pt idx="390">
                  <c:v>1402.1289999999999</c:v>
                </c:pt>
                <c:pt idx="391">
                  <c:v>1392.5809999999999</c:v>
                </c:pt>
                <c:pt idx="392">
                  <c:v>1375.4079999999999</c:v>
                </c:pt>
                <c:pt idx="393">
                  <c:v>1372.836</c:v>
                </c:pt>
                <c:pt idx="394">
                  <c:v>1367.0409999999999</c:v>
                </c:pt>
                <c:pt idx="395">
                  <c:v>1364.9760000000001</c:v>
                </c:pt>
                <c:pt idx="396">
                  <c:v>1365.9390000000001</c:v>
                </c:pt>
                <c:pt idx="397">
                  <c:v>1361.741</c:v>
                </c:pt>
                <c:pt idx="398">
                  <c:v>1359.913</c:v>
                </c:pt>
                <c:pt idx="399">
                  <c:v>1345.472</c:v>
                </c:pt>
                <c:pt idx="400">
                  <c:v>1341.64</c:v>
                </c:pt>
                <c:pt idx="401">
                  <c:v>1323.9659999999999</c:v>
                </c:pt>
                <c:pt idx="402">
                  <c:v>1337.5319999999999</c:v>
                </c:pt>
                <c:pt idx="403">
                  <c:v>1359.962</c:v>
                </c:pt>
                <c:pt idx="404">
                  <c:v>1362.52</c:v>
                </c:pt>
                <c:pt idx="405">
                  <c:v>1369.164</c:v>
                </c:pt>
                <c:pt idx="406">
                  <c:v>1377.578</c:v>
                </c:pt>
                <c:pt idx="407">
                  <c:v>1385.423</c:v>
                </c:pt>
                <c:pt idx="408">
                  <c:v>1364.277</c:v>
                </c:pt>
                <c:pt idx="409">
                  <c:v>1360.69</c:v>
                </c:pt>
                <c:pt idx="410">
                  <c:v>1345.797</c:v>
                </c:pt>
                <c:pt idx="411">
                  <c:v>1353.2339999999999</c:v>
                </c:pt>
                <c:pt idx="412">
                  <c:v>1374.933</c:v>
                </c:pt>
                <c:pt idx="413">
                  <c:v>1366.6990000000001</c:v>
                </c:pt>
                <c:pt idx="414">
                  <c:v>1351.912</c:v>
                </c:pt>
                <c:pt idx="415">
                  <c:v>1338.7049999999999</c:v>
                </c:pt>
                <c:pt idx="416">
                  <c:v>1360.7360000000001</c:v>
                </c:pt>
                <c:pt idx="417">
                  <c:v>1369.232</c:v>
                </c:pt>
                <c:pt idx="418">
                  <c:v>1352.2349999999999</c:v>
                </c:pt>
                <c:pt idx="419">
                  <c:v>1357.828</c:v>
                </c:pt>
                <c:pt idx="420">
                  <c:v>1369.6849999999999</c:v>
                </c:pt>
                <c:pt idx="421">
                  <c:v>1357.046</c:v>
                </c:pt>
                <c:pt idx="422">
                  <c:v>1341.6679999999999</c:v>
                </c:pt>
                <c:pt idx="423">
                  <c:v>1347.2180000000001</c:v>
                </c:pt>
                <c:pt idx="424">
                  <c:v>1342.9649999999999</c:v>
                </c:pt>
                <c:pt idx="425">
                  <c:v>1335.2829999999999</c:v>
                </c:pt>
                <c:pt idx="426">
                  <c:v>1314.415</c:v>
                </c:pt>
                <c:pt idx="427">
                  <c:v>1322.53</c:v>
                </c:pt>
                <c:pt idx="428">
                  <c:v>1327.634</c:v>
                </c:pt>
                <c:pt idx="429">
                  <c:v>1337.5319999999999</c:v>
                </c:pt>
                <c:pt idx="430">
                  <c:v>1324.1679999999999</c:v>
                </c:pt>
                <c:pt idx="431">
                  <c:v>1321.829</c:v>
                </c:pt>
                <c:pt idx="432">
                  <c:v>1330.4480000000001</c:v>
                </c:pt>
                <c:pt idx="433">
                  <c:v>1347.308</c:v>
                </c:pt>
                <c:pt idx="434">
                  <c:v>1344.865</c:v>
                </c:pt>
                <c:pt idx="435">
                  <c:v>1335.596</c:v>
                </c:pt>
                <c:pt idx="436">
                  <c:v>1328.5550000000001</c:v>
                </c:pt>
                <c:pt idx="437">
                  <c:v>1318.194</c:v>
                </c:pt>
                <c:pt idx="438">
                  <c:v>1282.0340000000001</c:v>
                </c:pt>
                <c:pt idx="439">
                  <c:v>1269.1310000000001</c:v>
                </c:pt>
                <c:pt idx="440">
                  <c:v>1297.56</c:v>
                </c:pt>
                <c:pt idx="441">
                  <c:v>1264.9090000000001</c:v>
                </c:pt>
                <c:pt idx="442">
                  <c:v>1264.269</c:v>
                </c:pt>
                <c:pt idx="443">
                  <c:v>1263.0820000000001</c:v>
                </c:pt>
                <c:pt idx="444">
                  <c:v>1283.1400000000001</c:v>
                </c:pt>
                <c:pt idx="445">
                  <c:v>1236.903</c:v>
                </c:pt>
                <c:pt idx="446">
                  <c:v>1228.0899999999999</c:v>
                </c:pt>
                <c:pt idx="447">
                  <c:v>1191.3710000000001</c:v>
                </c:pt>
                <c:pt idx="448">
                  <c:v>1216.769</c:v>
                </c:pt>
                <c:pt idx="449">
                  <c:v>1286.4369999999999</c:v>
                </c:pt>
                <c:pt idx="450">
                  <c:v>1264.8910000000001</c:v>
                </c:pt>
                <c:pt idx="451">
                  <c:v>1249.6579999999999</c:v>
                </c:pt>
                <c:pt idx="452">
                  <c:v>1244.0260000000001</c:v>
                </c:pt>
                <c:pt idx="453">
                  <c:v>1261.194</c:v>
                </c:pt>
                <c:pt idx="454">
                  <c:v>1250.3679999999999</c:v>
                </c:pt>
                <c:pt idx="455">
                  <c:v>1163.53</c:v>
                </c:pt>
                <c:pt idx="456">
                  <c:v>1182.443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D9-4263-806D-9E69E2882905}"/>
            </c:ext>
          </c:extLst>
        </c:ser>
        <c:ser>
          <c:idx val="1"/>
          <c:order val="1"/>
          <c:tx>
            <c:strRef>
              <c:f>'График 1.2.7'!$D$4</c:f>
              <c:strCache>
                <c:ptCount val="1"/>
                <c:pt idx="0">
                  <c:v>MSCI EM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numRef>
              <c:f>'График 1.2.7'!$B$5:$B$461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'График 1.2.7'!$D$5:$D$461</c:f>
              <c:numCache>
                <c:formatCode>0.00</c:formatCode>
                <c:ptCount val="457"/>
                <c:pt idx="0">
                  <c:v>912.77</c:v>
                </c:pt>
                <c:pt idx="1">
                  <c:v>926.18</c:v>
                </c:pt>
                <c:pt idx="2">
                  <c:v>920.77</c:v>
                </c:pt>
                <c:pt idx="3">
                  <c:v>906.71</c:v>
                </c:pt>
                <c:pt idx="4">
                  <c:v>893.96</c:v>
                </c:pt>
                <c:pt idx="5">
                  <c:v>888.97</c:v>
                </c:pt>
                <c:pt idx="6">
                  <c:v>877.59</c:v>
                </c:pt>
                <c:pt idx="7">
                  <c:v>867.13</c:v>
                </c:pt>
                <c:pt idx="8">
                  <c:v>873.86</c:v>
                </c:pt>
                <c:pt idx="9">
                  <c:v>884.53</c:v>
                </c:pt>
                <c:pt idx="10">
                  <c:v>896.71</c:v>
                </c:pt>
                <c:pt idx="11">
                  <c:v>895.05</c:v>
                </c:pt>
                <c:pt idx="12">
                  <c:v>893.71</c:v>
                </c:pt>
                <c:pt idx="13">
                  <c:v>896.85</c:v>
                </c:pt>
                <c:pt idx="14">
                  <c:v>896.78</c:v>
                </c:pt>
                <c:pt idx="15">
                  <c:v>903.7</c:v>
                </c:pt>
                <c:pt idx="16">
                  <c:v>905.81</c:v>
                </c:pt>
                <c:pt idx="17">
                  <c:v>915.88</c:v>
                </c:pt>
                <c:pt idx="18">
                  <c:v>912.78</c:v>
                </c:pt>
                <c:pt idx="19">
                  <c:v>901.99</c:v>
                </c:pt>
                <c:pt idx="20">
                  <c:v>894.71</c:v>
                </c:pt>
                <c:pt idx="21">
                  <c:v>899.42</c:v>
                </c:pt>
                <c:pt idx="22">
                  <c:v>901.48</c:v>
                </c:pt>
                <c:pt idx="23">
                  <c:v>912.68</c:v>
                </c:pt>
                <c:pt idx="24">
                  <c:v>919.62</c:v>
                </c:pt>
                <c:pt idx="25">
                  <c:v>922.04</c:v>
                </c:pt>
                <c:pt idx="26">
                  <c:v>928.65</c:v>
                </c:pt>
                <c:pt idx="27">
                  <c:v>928.6</c:v>
                </c:pt>
                <c:pt idx="28">
                  <c:v>924.93</c:v>
                </c:pt>
                <c:pt idx="29">
                  <c:v>924.16</c:v>
                </c:pt>
                <c:pt idx="30">
                  <c:v>911.84</c:v>
                </c:pt>
                <c:pt idx="31">
                  <c:v>915.24</c:v>
                </c:pt>
                <c:pt idx="32">
                  <c:v>928.43</c:v>
                </c:pt>
                <c:pt idx="33">
                  <c:v>935.21</c:v>
                </c:pt>
                <c:pt idx="34">
                  <c:v>937.11</c:v>
                </c:pt>
                <c:pt idx="35">
                  <c:v>939.21</c:v>
                </c:pt>
                <c:pt idx="36">
                  <c:v>936.43</c:v>
                </c:pt>
                <c:pt idx="37">
                  <c:v>937.59</c:v>
                </c:pt>
                <c:pt idx="38">
                  <c:v>943.88</c:v>
                </c:pt>
                <c:pt idx="39">
                  <c:v>940.24</c:v>
                </c:pt>
                <c:pt idx="40">
                  <c:v>940.41</c:v>
                </c:pt>
                <c:pt idx="41">
                  <c:v>911.53</c:v>
                </c:pt>
                <c:pt idx="42">
                  <c:v>895.54</c:v>
                </c:pt>
                <c:pt idx="43">
                  <c:v>882.15</c:v>
                </c:pt>
                <c:pt idx="44">
                  <c:v>877.6</c:v>
                </c:pt>
                <c:pt idx="45">
                  <c:v>844.18</c:v>
                </c:pt>
                <c:pt idx="46">
                  <c:v>864.71</c:v>
                </c:pt>
                <c:pt idx="47">
                  <c:v>866.25</c:v>
                </c:pt>
                <c:pt idx="48">
                  <c:v>882.69</c:v>
                </c:pt>
                <c:pt idx="49">
                  <c:v>889.33</c:v>
                </c:pt>
                <c:pt idx="50">
                  <c:v>895.37</c:v>
                </c:pt>
                <c:pt idx="51">
                  <c:v>888.88</c:v>
                </c:pt>
                <c:pt idx="52">
                  <c:v>872.26</c:v>
                </c:pt>
                <c:pt idx="53">
                  <c:v>883.82</c:v>
                </c:pt>
                <c:pt idx="54">
                  <c:v>882.88</c:v>
                </c:pt>
                <c:pt idx="55">
                  <c:v>893.74</c:v>
                </c:pt>
                <c:pt idx="56">
                  <c:v>898.41</c:v>
                </c:pt>
                <c:pt idx="57">
                  <c:v>909.22</c:v>
                </c:pt>
                <c:pt idx="58">
                  <c:v>921.66</c:v>
                </c:pt>
                <c:pt idx="59">
                  <c:v>923.44</c:v>
                </c:pt>
                <c:pt idx="60">
                  <c:v>925.35</c:v>
                </c:pt>
                <c:pt idx="61">
                  <c:v>922.04</c:v>
                </c:pt>
                <c:pt idx="62">
                  <c:v>913.77</c:v>
                </c:pt>
                <c:pt idx="63">
                  <c:v>924.67</c:v>
                </c:pt>
                <c:pt idx="64">
                  <c:v>929.03</c:v>
                </c:pt>
                <c:pt idx="65">
                  <c:v>928.13</c:v>
                </c:pt>
                <c:pt idx="66">
                  <c:v>937.11</c:v>
                </c:pt>
                <c:pt idx="67">
                  <c:v>947.44</c:v>
                </c:pt>
                <c:pt idx="68">
                  <c:v>950.29</c:v>
                </c:pt>
                <c:pt idx="69">
                  <c:v>950.45</c:v>
                </c:pt>
                <c:pt idx="70">
                  <c:v>956.9</c:v>
                </c:pt>
                <c:pt idx="71">
                  <c:v>960.33</c:v>
                </c:pt>
                <c:pt idx="72">
                  <c:v>963.62</c:v>
                </c:pt>
                <c:pt idx="73">
                  <c:v>963.38</c:v>
                </c:pt>
                <c:pt idx="74">
                  <c:v>968.99</c:v>
                </c:pt>
                <c:pt idx="75">
                  <c:v>980.67</c:v>
                </c:pt>
                <c:pt idx="76">
                  <c:v>978.44</c:v>
                </c:pt>
                <c:pt idx="77">
                  <c:v>975.68</c:v>
                </c:pt>
                <c:pt idx="78">
                  <c:v>964.33</c:v>
                </c:pt>
                <c:pt idx="79">
                  <c:v>979.57</c:v>
                </c:pt>
                <c:pt idx="80">
                  <c:v>980.86</c:v>
                </c:pt>
                <c:pt idx="81">
                  <c:v>980.16</c:v>
                </c:pt>
                <c:pt idx="82">
                  <c:v>982.72</c:v>
                </c:pt>
                <c:pt idx="83">
                  <c:v>983.51</c:v>
                </c:pt>
                <c:pt idx="84">
                  <c:v>975.81</c:v>
                </c:pt>
                <c:pt idx="85">
                  <c:v>969.93</c:v>
                </c:pt>
                <c:pt idx="86">
                  <c:v>969.15</c:v>
                </c:pt>
                <c:pt idx="87">
                  <c:v>975.12</c:v>
                </c:pt>
                <c:pt idx="88">
                  <c:v>986.5</c:v>
                </c:pt>
                <c:pt idx="89">
                  <c:v>995.29</c:v>
                </c:pt>
                <c:pt idx="90">
                  <c:v>999.54</c:v>
                </c:pt>
                <c:pt idx="91">
                  <c:v>993.15</c:v>
                </c:pt>
                <c:pt idx="92">
                  <c:v>998.77</c:v>
                </c:pt>
                <c:pt idx="93">
                  <c:v>993.9</c:v>
                </c:pt>
                <c:pt idx="94">
                  <c:v>990.84</c:v>
                </c:pt>
                <c:pt idx="95">
                  <c:v>998.01</c:v>
                </c:pt>
                <c:pt idx="96">
                  <c:v>992.52</c:v>
                </c:pt>
                <c:pt idx="97">
                  <c:v>1003.9</c:v>
                </c:pt>
                <c:pt idx="98">
                  <c:v>1003.16</c:v>
                </c:pt>
                <c:pt idx="99">
                  <c:v>1005.71</c:v>
                </c:pt>
                <c:pt idx="100">
                  <c:v>1014.06</c:v>
                </c:pt>
                <c:pt idx="101">
                  <c:v>1017.43</c:v>
                </c:pt>
                <c:pt idx="102">
                  <c:v>1015.96</c:v>
                </c:pt>
                <c:pt idx="103">
                  <c:v>1003.4</c:v>
                </c:pt>
                <c:pt idx="104">
                  <c:v>1004.87</c:v>
                </c:pt>
                <c:pt idx="105">
                  <c:v>1008.01</c:v>
                </c:pt>
                <c:pt idx="106">
                  <c:v>1006.1</c:v>
                </c:pt>
                <c:pt idx="107">
                  <c:v>999.32</c:v>
                </c:pt>
                <c:pt idx="108">
                  <c:v>1014.78</c:v>
                </c:pt>
                <c:pt idx="109">
                  <c:v>1031.51</c:v>
                </c:pt>
                <c:pt idx="110">
                  <c:v>1034.45</c:v>
                </c:pt>
                <c:pt idx="111">
                  <c:v>1035.55</c:v>
                </c:pt>
                <c:pt idx="112">
                  <c:v>1024.03</c:v>
                </c:pt>
                <c:pt idx="113">
                  <c:v>1019.64</c:v>
                </c:pt>
                <c:pt idx="114">
                  <c:v>1006.86</c:v>
                </c:pt>
                <c:pt idx="115">
                  <c:v>1014.24</c:v>
                </c:pt>
                <c:pt idx="116">
                  <c:v>1014.13</c:v>
                </c:pt>
                <c:pt idx="117">
                  <c:v>1015.26</c:v>
                </c:pt>
                <c:pt idx="118">
                  <c:v>1036.43</c:v>
                </c:pt>
                <c:pt idx="119">
                  <c:v>1049.3599999999999</c:v>
                </c:pt>
                <c:pt idx="120">
                  <c:v>1061.79</c:v>
                </c:pt>
                <c:pt idx="121">
                  <c:v>1061.79</c:v>
                </c:pt>
                <c:pt idx="122">
                  <c:v>1064.28</c:v>
                </c:pt>
                <c:pt idx="123">
                  <c:v>1066.99</c:v>
                </c:pt>
                <c:pt idx="124">
                  <c:v>1064.22</c:v>
                </c:pt>
                <c:pt idx="125">
                  <c:v>1057.32</c:v>
                </c:pt>
                <c:pt idx="126">
                  <c:v>1051.0999999999999</c:v>
                </c:pt>
                <c:pt idx="127">
                  <c:v>1045</c:v>
                </c:pt>
                <c:pt idx="128">
                  <c:v>1056.3900000000001</c:v>
                </c:pt>
                <c:pt idx="129">
                  <c:v>1059.69</c:v>
                </c:pt>
                <c:pt idx="130">
                  <c:v>1072.8900000000001</c:v>
                </c:pt>
                <c:pt idx="131">
                  <c:v>1088.94</c:v>
                </c:pt>
                <c:pt idx="132">
                  <c:v>1095.53</c:v>
                </c:pt>
                <c:pt idx="133">
                  <c:v>1097.32</c:v>
                </c:pt>
                <c:pt idx="134">
                  <c:v>1105.99</c:v>
                </c:pt>
                <c:pt idx="135">
                  <c:v>1119.3</c:v>
                </c:pt>
                <c:pt idx="136">
                  <c:v>1116.29</c:v>
                </c:pt>
                <c:pt idx="137">
                  <c:v>1113.77</c:v>
                </c:pt>
                <c:pt idx="138">
                  <c:v>1130.1600000000001</c:v>
                </c:pt>
                <c:pt idx="139">
                  <c:v>1146.1199999999999</c:v>
                </c:pt>
                <c:pt idx="140">
                  <c:v>1140.3</c:v>
                </c:pt>
                <c:pt idx="141">
                  <c:v>1140.1099999999999</c:v>
                </c:pt>
                <c:pt idx="142">
                  <c:v>1132.2</c:v>
                </c:pt>
                <c:pt idx="143">
                  <c:v>1144.1099999999999</c:v>
                </c:pt>
                <c:pt idx="144">
                  <c:v>1151.04</c:v>
                </c:pt>
                <c:pt idx="145">
                  <c:v>1163.1300000000001</c:v>
                </c:pt>
                <c:pt idx="146">
                  <c:v>1156.68</c:v>
                </c:pt>
                <c:pt idx="147">
                  <c:v>1147.5899999999999</c:v>
                </c:pt>
                <c:pt idx="148">
                  <c:v>1121.3699999999999</c:v>
                </c:pt>
                <c:pt idx="149">
                  <c:v>1085.32</c:v>
                </c:pt>
                <c:pt idx="150">
                  <c:v>1094.58</c:v>
                </c:pt>
                <c:pt idx="151">
                  <c:v>1112.77</c:v>
                </c:pt>
                <c:pt idx="152">
                  <c:v>1074.6500000000001</c:v>
                </c:pt>
                <c:pt idx="153">
                  <c:v>1080.9000000000001</c:v>
                </c:pt>
                <c:pt idx="154">
                  <c:v>1080.33</c:v>
                </c:pt>
                <c:pt idx="155">
                  <c:v>1058.72</c:v>
                </c:pt>
                <c:pt idx="156">
                  <c:v>1063.42</c:v>
                </c:pt>
                <c:pt idx="157">
                  <c:v>1093.45</c:v>
                </c:pt>
                <c:pt idx="158">
                  <c:v>1079.3599999999999</c:v>
                </c:pt>
                <c:pt idx="159">
                  <c:v>1043.57</c:v>
                </c:pt>
                <c:pt idx="160">
                  <c:v>1054.1400000000001</c:v>
                </c:pt>
                <c:pt idx="161">
                  <c:v>1038.97</c:v>
                </c:pt>
                <c:pt idx="162">
                  <c:v>1014.01</c:v>
                </c:pt>
                <c:pt idx="163">
                  <c:v>956.86</c:v>
                </c:pt>
                <c:pt idx="164">
                  <c:v>957.96</c:v>
                </c:pt>
                <c:pt idx="165">
                  <c:v>993.69</c:v>
                </c:pt>
                <c:pt idx="166">
                  <c:v>991.87</c:v>
                </c:pt>
                <c:pt idx="167">
                  <c:v>1017.42</c:v>
                </c:pt>
                <c:pt idx="168">
                  <c:v>1035.28</c:v>
                </c:pt>
                <c:pt idx="169">
                  <c:v>1039.79</c:v>
                </c:pt>
                <c:pt idx="170">
                  <c:v>1059.3499999999999</c:v>
                </c:pt>
                <c:pt idx="171">
                  <c:v>1050.4000000000001</c:v>
                </c:pt>
                <c:pt idx="172">
                  <c:v>1047.94</c:v>
                </c:pt>
                <c:pt idx="173">
                  <c:v>1061.67</c:v>
                </c:pt>
                <c:pt idx="174">
                  <c:v>1086.98</c:v>
                </c:pt>
                <c:pt idx="175">
                  <c:v>1091.95</c:v>
                </c:pt>
                <c:pt idx="176">
                  <c:v>1090.9100000000001</c:v>
                </c:pt>
                <c:pt idx="177">
                  <c:v>1085.1500000000001</c:v>
                </c:pt>
                <c:pt idx="178">
                  <c:v>1093.9000000000001</c:v>
                </c:pt>
                <c:pt idx="179">
                  <c:v>1088.49</c:v>
                </c:pt>
                <c:pt idx="180">
                  <c:v>1075.4000000000001</c:v>
                </c:pt>
                <c:pt idx="181">
                  <c:v>1087.93</c:v>
                </c:pt>
                <c:pt idx="182">
                  <c:v>1089.75</c:v>
                </c:pt>
                <c:pt idx="183">
                  <c:v>1101.3599999999999</c:v>
                </c:pt>
                <c:pt idx="184">
                  <c:v>1107.74</c:v>
                </c:pt>
                <c:pt idx="185">
                  <c:v>1098.6300000000001</c:v>
                </c:pt>
                <c:pt idx="186">
                  <c:v>1108.01</c:v>
                </c:pt>
                <c:pt idx="187">
                  <c:v>1145.6500000000001</c:v>
                </c:pt>
                <c:pt idx="188">
                  <c:v>1153.67</c:v>
                </c:pt>
                <c:pt idx="189">
                  <c:v>1161.1400000000001</c:v>
                </c:pt>
                <c:pt idx="190">
                  <c:v>1174.71</c:v>
                </c:pt>
                <c:pt idx="191">
                  <c:v>1170.0899999999999</c:v>
                </c:pt>
                <c:pt idx="192">
                  <c:v>1181.42</c:v>
                </c:pt>
                <c:pt idx="193">
                  <c:v>1202.8900000000001</c:v>
                </c:pt>
                <c:pt idx="194">
                  <c:v>1204.9000000000001</c:v>
                </c:pt>
                <c:pt idx="195">
                  <c:v>1218.05</c:v>
                </c:pt>
                <c:pt idx="196">
                  <c:v>1244.23</c:v>
                </c:pt>
                <c:pt idx="197">
                  <c:v>1233.3699999999999</c:v>
                </c:pt>
                <c:pt idx="198">
                  <c:v>1226.06</c:v>
                </c:pt>
                <c:pt idx="199">
                  <c:v>1246.04</c:v>
                </c:pt>
                <c:pt idx="200">
                  <c:v>1250.18</c:v>
                </c:pt>
                <c:pt idx="201">
                  <c:v>1260.51</c:v>
                </c:pt>
                <c:pt idx="202">
                  <c:v>1271.44</c:v>
                </c:pt>
                <c:pt idx="203">
                  <c:v>1289.46</c:v>
                </c:pt>
                <c:pt idx="204">
                  <c:v>1276.5</c:v>
                </c:pt>
                <c:pt idx="205">
                  <c:v>1290.46</c:v>
                </c:pt>
                <c:pt idx="206">
                  <c:v>1274.6300000000001</c:v>
                </c:pt>
                <c:pt idx="207">
                  <c:v>1279.8699999999999</c:v>
                </c:pt>
                <c:pt idx="208">
                  <c:v>1279.07</c:v>
                </c:pt>
                <c:pt idx="209">
                  <c:v>1263.26</c:v>
                </c:pt>
                <c:pt idx="210">
                  <c:v>1234.29</c:v>
                </c:pt>
                <c:pt idx="211">
                  <c:v>1268.7</c:v>
                </c:pt>
                <c:pt idx="212">
                  <c:v>1265.33</c:v>
                </c:pt>
                <c:pt idx="213">
                  <c:v>1284</c:v>
                </c:pt>
                <c:pt idx="214">
                  <c:v>1311.52</c:v>
                </c:pt>
                <c:pt idx="215">
                  <c:v>1338.49</c:v>
                </c:pt>
                <c:pt idx="216">
                  <c:v>1331.97</c:v>
                </c:pt>
                <c:pt idx="217">
                  <c:v>1337.63</c:v>
                </c:pt>
                <c:pt idx="218">
                  <c:v>1327.89</c:v>
                </c:pt>
                <c:pt idx="219">
                  <c:v>1310.1500000000001</c:v>
                </c:pt>
                <c:pt idx="220">
                  <c:v>1286.1400000000001</c:v>
                </c:pt>
                <c:pt idx="221">
                  <c:v>1304.68</c:v>
                </c:pt>
                <c:pt idx="222">
                  <c:v>1303.26</c:v>
                </c:pt>
                <c:pt idx="223">
                  <c:v>1282.06</c:v>
                </c:pt>
                <c:pt idx="224">
                  <c:v>1278.03</c:v>
                </c:pt>
                <c:pt idx="225">
                  <c:v>1232</c:v>
                </c:pt>
                <c:pt idx="226">
                  <c:v>1240.25</c:v>
                </c:pt>
                <c:pt idx="227">
                  <c:v>1279.9100000000001</c:v>
                </c:pt>
                <c:pt idx="228">
                  <c:v>1264.67</c:v>
                </c:pt>
                <c:pt idx="229">
                  <c:v>1245.79</c:v>
                </c:pt>
                <c:pt idx="230">
                  <c:v>1227.05</c:v>
                </c:pt>
                <c:pt idx="231">
                  <c:v>1228.45</c:v>
                </c:pt>
                <c:pt idx="232">
                  <c:v>1188.45</c:v>
                </c:pt>
                <c:pt idx="233">
                  <c:v>1185.3800000000001</c:v>
                </c:pt>
                <c:pt idx="234">
                  <c:v>1186.06</c:v>
                </c:pt>
                <c:pt idx="235">
                  <c:v>1200.94</c:v>
                </c:pt>
                <c:pt idx="236">
                  <c:v>1187.93</c:v>
                </c:pt>
                <c:pt idx="237">
                  <c:v>1203.67</c:v>
                </c:pt>
                <c:pt idx="238">
                  <c:v>1226.75</c:v>
                </c:pt>
                <c:pt idx="239">
                  <c:v>1242.06</c:v>
                </c:pt>
                <c:pt idx="240">
                  <c:v>1243.17</c:v>
                </c:pt>
                <c:pt idx="241">
                  <c:v>1246.81</c:v>
                </c:pt>
                <c:pt idx="242">
                  <c:v>1269.44</c:v>
                </c:pt>
                <c:pt idx="243">
                  <c:v>1280.52</c:v>
                </c:pt>
                <c:pt idx="244">
                  <c:v>1282.74</c:v>
                </c:pt>
                <c:pt idx="245">
                  <c:v>1276.9000000000001</c:v>
                </c:pt>
                <c:pt idx="246">
                  <c:v>1279.18</c:v>
                </c:pt>
                <c:pt idx="247">
                  <c:v>1272.1199999999999</c:v>
                </c:pt>
                <c:pt idx="248">
                  <c:v>1242.3</c:v>
                </c:pt>
                <c:pt idx="249">
                  <c:v>1224.6500000000001</c:v>
                </c:pt>
                <c:pt idx="250">
                  <c:v>1183.93</c:v>
                </c:pt>
                <c:pt idx="251">
                  <c:v>1189.49</c:v>
                </c:pt>
                <c:pt idx="252">
                  <c:v>1197.03</c:v>
                </c:pt>
                <c:pt idx="253">
                  <c:v>1196</c:v>
                </c:pt>
                <c:pt idx="254">
                  <c:v>1215.99</c:v>
                </c:pt>
                <c:pt idx="255">
                  <c:v>1237.68</c:v>
                </c:pt>
                <c:pt idx="256">
                  <c:v>1237.9000000000001</c:v>
                </c:pt>
                <c:pt idx="257">
                  <c:v>1243.6600000000001</c:v>
                </c:pt>
                <c:pt idx="258">
                  <c:v>1248.52</c:v>
                </c:pt>
                <c:pt idx="259">
                  <c:v>1247.07</c:v>
                </c:pt>
                <c:pt idx="260">
                  <c:v>1245.5899999999999</c:v>
                </c:pt>
                <c:pt idx="261">
                  <c:v>1245.95</c:v>
                </c:pt>
                <c:pt idx="262">
                  <c:v>1235.23</c:v>
                </c:pt>
                <c:pt idx="263">
                  <c:v>1227.51</c:v>
                </c:pt>
                <c:pt idx="264">
                  <c:v>1225.03</c:v>
                </c:pt>
                <c:pt idx="265">
                  <c:v>1207.47</c:v>
                </c:pt>
                <c:pt idx="266">
                  <c:v>1220.31</c:v>
                </c:pt>
                <c:pt idx="267">
                  <c:v>1227</c:v>
                </c:pt>
                <c:pt idx="268">
                  <c:v>1221.29</c:v>
                </c:pt>
                <c:pt idx="269">
                  <c:v>1213.7</c:v>
                </c:pt>
                <c:pt idx="270">
                  <c:v>1218</c:v>
                </c:pt>
                <c:pt idx="271">
                  <c:v>1196.1600000000001</c:v>
                </c:pt>
                <c:pt idx="272">
                  <c:v>1147.47</c:v>
                </c:pt>
                <c:pt idx="273">
                  <c:v>1140.76</c:v>
                </c:pt>
                <c:pt idx="274">
                  <c:v>1136.25</c:v>
                </c:pt>
                <c:pt idx="275">
                  <c:v>1069.83</c:v>
                </c:pt>
                <c:pt idx="276">
                  <c:v>1041.06</c:v>
                </c:pt>
                <c:pt idx="277">
                  <c:v>1055.18</c:v>
                </c:pt>
                <c:pt idx="278">
                  <c:v>1083.3399999999999</c:v>
                </c:pt>
                <c:pt idx="279">
                  <c:v>1111.1400000000001</c:v>
                </c:pt>
                <c:pt idx="280">
                  <c:v>1087.71</c:v>
                </c:pt>
                <c:pt idx="281">
                  <c:v>1102.82</c:v>
                </c:pt>
                <c:pt idx="282">
                  <c:v>1091.3499999999999</c:v>
                </c:pt>
                <c:pt idx="283">
                  <c:v>1088.72</c:v>
                </c:pt>
                <c:pt idx="284">
                  <c:v>1120</c:v>
                </c:pt>
                <c:pt idx="285">
                  <c:v>1142.47</c:v>
                </c:pt>
                <c:pt idx="286">
                  <c:v>1127.76</c:v>
                </c:pt>
                <c:pt idx="287">
                  <c:v>1104.8499999999999</c:v>
                </c:pt>
                <c:pt idx="288">
                  <c:v>1095.5</c:v>
                </c:pt>
                <c:pt idx="289">
                  <c:v>1095.3599999999999</c:v>
                </c:pt>
                <c:pt idx="290">
                  <c:v>1084.1600000000001</c:v>
                </c:pt>
                <c:pt idx="291">
                  <c:v>1101.26</c:v>
                </c:pt>
                <c:pt idx="292">
                  <c:v>1111.51</c:v>
                </c:pt>
                <c:pt idx="293">
                  <c:v>1135.79</c:v>
                </c:pt>
                <c:pt idx="294">
                  <c:v>1133.82</c:v>
                </c:pt>
                <c:pt idx="295">
                  <c:v>1141.69</c:v>
                </c:pt>
                <c:pt idx="296">
                  <c:v>1153.72</c:v>
                </c:pt>
                <c:pt idx="297">
                  <c:v>1139.53</c:v>
                </c:pt>
                <c:pt idx="298">
                  <c:v>1154.56</c:v>
                </c:pt>
                <c:pt idx="299">
                  <c:v>1150.3</c:v>
                </c:pt>
                <c:pt idx="300">
                  <c:v>1161.46</c:v>
                </c:pt>
                <c:pt idx="301">
                  <c:v>1172.3</c:v>
                </c:pt>
                <c:pt idx="302">
                  <c:v>1190.8900000000001</c:v>
                </c:pt>
                <c:pt idx="303">
                  <c:v>1192.04</c:v>
                </c:pt>
                <c:pt idx="304">
                  <c:v>1167.6600000000001</c:v>
                </c:pt>
                <c:pt idx="305">
                  <c:v>1144.8699999999999</c:v>
                </c:pt>
                <c:pt idx="306">
                  <c:v>1136.2</c:v>
                </c:pt>
                <c:pt idx="307">
                  <c:v>1142.17</c:v>
                </c:pt>
                <c:pt idx="308">
                  <c:v>1144.28</c:v>
                </c:pt>
                <c:pt idx="309">
                  <c:v>1117.5</c:v>
                </c:pt>
                <c:pt idx="310">
                  <c:v>1093.94</c:v>
                </c:pt>
                <c:pt idx="311">
                  <c:v>1118.4000000000001</c:v>
                </c:pt>
                <c:pt idx="312">
                  <c:v>1131.1600000000001</c:v>
                </c:pt>
                <c:pt idx="313">
                  <c:v>1099.82</c:v>
                </c:pt>
                <c:pt idx="314">
                  <c:v>1092.54</c:v>
                </c:pt>
                <c:pt idx="315">
                  <c:v>1044.6300000000001</c:v>
                </c:pt>
                <c:pt idx="316">
                  <c:v>1065.17</c:v>
                </c:pt>
                <c:pt idx="317">
                  <c:v>1065.94</c:v>
                </c:pt>
                <c:pt idx="318">
                  <c:v>1045.94</c:v>
                </c:pt>
                <c:pt idx="319">
                  <c:v>1052.01</c:v>
                </c:pt>
                <c:pt idx="320">
                  <c:v>1072.74</c:v>
                </c:pt>
                <c:pt idx="321">
                  <c:v>1103</c:v>
                </c:pt>
                <c:pt idx="322">
                  <c:v>1107.5999999999999</c:v>
                </c:pt>
                <c:pt idx="323">
                  <c:v>1106.6600000000001</c:v>
                </c:pt>
                <c:pt idx="324">
                  <c:v>1112.76</c:v>
                </c:pt>
                <c:pt idx="325">
                  <c:v>1104.58</c:v>
                </c:pt>
                <c:pt idx="326">
                  <c:v>1113.77</c:v>
                </c:pt>
                <c:pt idx="327">
                  <c:v>1137.69</c:v>
                </c:pt>
                <c:pt idx="328">
                  <c:v>1142.9000000000001</c:v>
                </c:pt>
                <c:pt idx="329">
                  <c:v>1145.21</c:v>
                </c:pt>
                <c:pt idx="330">
                  <c:v>1160.6300000000001</c:v>
                </c:pt>
                <c:pt idx="331">
                  <c:v>1153.56</c:v>
                </c:pt>
                <c:pt idx="332">
                  <c:v>1150.3599999999999</c:v>
                </c:pt>
                <c:pt idx="333">
                  <c:v>1158.78</c:v>
                </c:pt>
                <c:pt idx="334">
                  <c:v>1160.3599999999999</c:v>
                </c:pt>
                <c:pt idx="335">
                  <c:v>1145.27</c:v>
                </c:pt>
                <c:pt idx="336">
                  <c:v>1150.83</c:v>
                </c:pt>
                <c:pt idx="337">
                  <c:v>1164.99</c:v>
                </c:pt>
                <c:pt idx="338">
                  <c:v>1174.26</c:v>
                </c:pt>
                <c:pt idx="339">
                  <c:v>1175.8499999999999</c:v>
                </c:pt>
                <c:pt idx="340">
                  <c:v>1187</c:v>
                </c:pt>
                <c:pt idx="341">
                  <c:v>1189.74</c:v>
                </c:pt>
                <c:pt idx="342">
                  <c:v>1192.0999999999999</c:v>
                </c:pt>
                <c:pt idx="343">
                  <c:v>1187.1500000000001</c:v>
                </c:pt>
                <c:pt idx="344">
                  <c:v>1189.01</c:v>
                </c:pt>
                <c:pt idx="345">
                  <c:v>1194.3800000000001</c:v>
                </c:pt>
                <c:pt idx="346">
                  <c:v>1180.17</c:v>
                </c:pt>
                <c:pt idx="347">
                  <c:v>1191.53</c:v>
                </c:pt>
                <c:pt idx="348">
                  <c:v>1192.83</c:v>
                </c:pt>
                <c:pt idx="349">
                  <c:v>1207.46</c:v>
                </c:pt>
                <c:pt idx="350">
                  <c:v>1209.8</c:v>
                </c:pt>
                <c:pt idx="351">
                  <c:v>1215.43</c:v>
                </c:pt>
                <c:pt idx="352">
                  <c:v>1206.03</c:v>
                </c:pt>
                <c:pt idx="353">
                  <c:v>1196.44</c:v>
                </c:pt>
                <c:pt idx="354">
                  <c:v>1188.6099999999999</c:v>
                </c:pt>
                <c:pt idx="355">
                  <c:v>1194.1099999999999</c:v>
                </c:pt>
                <c:pt idx="356">
                  <c:v>1205.5899999999999</c:v>
                </c:pt>
                <c:pt idx="357">
                  <c:v>1207.58</c:v>
                </c:pt>
                <c:pt idx="358">
                  <c:v>1221.4000000000001</c:v>
                </c:pt>
                <c:pt idx="359">
                  <c:v>1240.31</c:v>
                </c:pt>
                <c:pt idx="360">
                  <c:v>1249.73</c:v>
                </c:pt>
                <c:pt idx="361">
                  <c:v>1233.67</c:v>
                </c:pt>
                <c:pt idx="362">
                  <c:v>1233.1099999999999</c:v>
                </c:pt>
                <c:pt idx="363">
                  <c:v>1221.95</c:v>
                </c:pt>
                <c:pt idx="364">
                  <c:v>1207.96</c:v>
                </c:pt>
                <c:pt idx="365">
                  <c:v>1193.3800000000001</c:v>
                </c:pt>
                <c:pt idx="366">
                  <c:v>1191.99</c:v>
                </c:pt>
                <c:pt idx="367">
                  <c:v>1195.46</c:v>
                </c:pt>
                <c:pt idx="368">
                  <c:v>1201.8599999999999</c:v>
                </c:pt>
                <c:pt idx="369">
                  <c:v>1210.04</c:v>
                </c:pt>
                <c:pt idx="370">
                  <c:v>1207.75</c:v>
                </c:pt>
                <c:pt idx="371">
                  <c:v>1190.6400000000001</c:v>
                </c:pt>
                <c:pt idx="372">
                  <c:v>1173.46</c:v>
                </c:pt>
                <c:pt idx="373">
                  <c:v>1184.5</c:v>
                </c:pt>
                <c:pt idx="374">
                  <c:v>1182.8399999999999</c:v>
                </c:pt>
                <c:pt idx="375">
                  <c:v>1167.55</c:v>
                </c:pt>
                <c:pt idx="376">
                  <c:v>1138.08</c:v>
                </c:pt>
                <c:pt idx="377">
                  <c:v>1131.43</c:v>
                </c:pt>
                <c:pt idx="378">
                  <c:v>1123.1199999999999</c:v>
                </c:pt>
                <c:pt idx="379">
                  <c:v>1120.02</c:v>
                </c:pt>
                <c:pt idx="380">
                  <c:v>1132.98</c:v>
                </c:pt>
                <c:pt idx="381">
                  <c:v>1143.8699999999999</c:v>
                </c:pt>
                <c:pt idx="382">
                  <c:v>1138.79</c:v>
                </c:pt>
                <c:pt idx="383">
                  <c:v>1126.75</c:v>
                </c:pt>
                <c:pt idx="384">
                  <c:v>1110.48</c:v>
                </c:pt>
                <c:pt idx="385">
                  <c:v>1099.69</c:v>
                </c:pt>
                <c:pt idx="386">
                  <c:v>1091.56</c:v>
                </c:pt>
                <c:pt idx="387">
                  <c:v>1106.21</c:v>
                </c:pt>
                <c:pt idx="388">
                  <c:v>1099.71</c:v>
                </c:pt>
                <c:pt idx="389">
                  <c:v>1084.79</c:v>
                </c:pt>
                <c:pt idx="390">
                  <c:v>1087.1199999999999</c:v>
                </c:pt>
                <c:pt idx="391">
                  <c:v>1068.75</c:v>
                </c:pt>
                <c:pt idx="392">
                  <c:v>1057.1500000000001</c:v>
                </c:pt>
                <c:pt idx="393">
                  <c:v>1033.48</c:v>
                </c:pt>
                <c:pt idx="394">
                  <c:v>1030.32</c:v>
                </c:pt>
                <c:pt idx="395">
                  <c:v>1038.29</c:v>
                </c:pt>
                <c:pt idx="396">
                  <c:v>1022.61</c:v>
                </c:pt>
                <c:pt idx="397">
                  <c:v>1036.97</c:v>
                </c:pt>
                <c:pt idx="398">
                  <c:v>1036.53</c:v>
                </c:pt>
                <c:pt idx="399">
                  <c:v>1043</c:v>
                </c:pt>
                <c:pt idx="400">
                  <c:v>1043.04</c:v>
                </c:pt>
                <c:pt idx="401">
                  <c:v>1016.17</c:v>
                </c:pt>
                <c:pt idx="402">
                  <c:v>1015.9</c:v>
                </c:pt>
                <c:pt idx="403">
                  <c:v>1031.4000000000001</c:v>
                </c:pt>
                <c:pt idx="404">
                  <c:v>1022.16</c:v>
                </c:pt>
                <c:pt idx="405">
                  <c:v>1041.5</c:v>
                </c:pt>
                <c:pt idx="406">
                  <c:v>1035.6400000000001</c:v>
                </c:pt>
                <c:pt idx="407">
                  <c:v>1049.92</c:v>
                </c:pt>
                <c:pt idx="408">
                  <c:v>1042.77</c:v>
                </c:pt>
                <c:pt idx="409">
                  <c:v>1024.52</c:v>
                </c:pt>
                <c:pt idx="410">
                  <c:v>1024.4000000000001</c:v>
                </c:pt>
                <c:pt idx="411">
                  <c:v>1015.79</c:v>
                </c:pt>
                <c:pt idx="412">
                  <c:v>1038.96</c:v>
                </c:pt>
                <c:pt idx="413">
                  <c:v>1041.8599999999999</c:v>
                </c:pt>
                <c:pt idx="414">
                  <c:v>1029.81</c:v>
                </c:pt>
                <c:pt idx="415">
                  <c:v>1008.34</c:v>
                </c:pt>
                <c:pt idx="416">
                  <c:v>999.5</c:v>
                </c:pt>
                <c:pt idx="417">
                  <c:v>1012.18</c:v>
                </c:pt>
                <c:pt idx="418">
                  <c:v>1008.14</c:v>
                </c:pt>
                <c:pt idx="419">
                  <c:v>990.02</c:v>
                </c:pt>
                <c:pt idx="420">
                  <c:v>990.59</c:v>
                </c:pt>
                <c:pt idx="421">
                  <c:v>982.52</c:v>
                </c:pt>
                <c:pt idx="422">
                  <c:v>973.88</c:v>
                </c:pt>
                <c:pt idx="423">
                  <c:v>983.94</c:v>
                </c:pt>
                <c:pt idx="424">
                  <c:v>971.89</c:v>
                </c:pt>
                <c:pt idx="425">
                  <c:v>960.07</c:v>
                </c:pt>
                <c:pt idx="426">
                  <c:v>942.88</c:v>
                </c:pt>
                <c:pt idx="427">
                  <c:v>961.47</c:v>
                </c:pt>
                <c:pt idx="428">
                  <c:v>957.14</c:v>
                </c:pt>
                <c:pt idx="429">
                  <c:v>956.22</c:v>
                </c:pt>
                <c:pt idx="430">
                  <c:v>950.25</c:v>
                </c:pt>
                <c:pt idx="431">
                  <c:v>938.5</c:v>
                </c:pt>
                <c:pt idx="432">
                  <c:v>953.74</c:v>
                </c:pt>
                <c:pt idx="433">
                  <c:v>956.96</c:v>
                </c:pt>
                <c:pt idx="434">
                  <c:v>956.25</c:v>
                </c:pt>
                <c:pt idx="435">
                  <c:v>934.63</c:v>
                </c:pt>
                <c:pt idx="436">
                  <c:v>928.6</c:v>
                </c:pt>
                <c:pt idx="437">
                  <c:v>911.96</c:v>
                </c:pt>
                <c:pt idx="438">
                  <c:v>893.27</c:v>
                </c:pt>
                <c:pt idx="439">
                  <c:v>873.68</c:v>
                </c:pt>
                <c:pt idx="440">
                  <c:v>902.5</c:v>
                </c:pt>
                <c:pt idx="441">
                  <c:v>868.58</c:v>
                </c:pt>
                <c:pt idx="442">
                  <c:v>858.94</c:v>
                </c:pt>
                <c:pt idx="443">
                  <c:v>839.81</c:v>
                </c:pt>
                <c:pt idx="444">
                  <c:v>855.47</c:v>
                </c:pt>
                <c:pt idx="445">
                  <c:v>825.35</c:v>
                </c:pt>
                <c:pt idx="446">
                  <c:v>784.61</c:v>
                </c:pt>
                <c:pt idx="447">
                  <c:v>768.92</c:v>
                </c:pt>
                <c:pt idx="448">
                  <c:v>767.84</c:v>
                </c:pt>
                <c:pt idx="449">
                  <c:v>845.56</c:v>
                </c:pt>
                <c:pt idx="450">
                  <c:v>854.48</c:v>
                </c:pt>
                <c:pt idx="451">
                  <c:v>830.32</c:v>
                </c:pt>
                <c:pt idx="452">
                  <c:v>831.3</c:v>
                </c:pt>
                <c:pt idx="453">
                  <c:v>838.29</c:v>
                </c:pt>
                <c:pt idx="454">
                  <c:v>823.69</c:v>
                </c:pt>
                <c:pt idx="455">
                  <c:v>775.06</c:v>
                </c:pt>
                <c:pt idx="456">
                  <c:v>786.92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D9-4263-806D-9E69E2882905}"/>
            </c:ext>
          </c:extLst>
        </c:ser>
        <c:ser>
          <c:idx val="3"/>
          <c:order val="3"/>
          <c:tx>
            <c:strRef>
              <c:f>'График 1.2.7'!$F$4</c:f>
              <c:strCache>
                <c:ptCount val="1"/>
                <c:pt idx="0">
                  <c:v>MSCI EM BRIC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 1.2.7'!$B$5:$B$461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'График 1.2.7'!$F$5:$F$461</c:f>
              <c:numCache>
                <c:formatCode>0.00</c:formatCode>
                <c:ptCount val="457"/>
                <c:pt idx="0">
                  <c:v>283.73399999999998</c:v>
                </c:pt>
                <c:pt idx="1">
                  <c:v>287.97899999999998</c:v>
                </c:pt>
                <c:pt idx="2">
                  <c:v>287.33199999999999</c:v>
                </c:pt>
                <c:pt idx="3">
                  <c:v>282.76900000000001</c:v>
                </c:pt>
                <c:pt idx="4">
                  <c:v>279.02199999999999</c:v>
                </c:pt>
                <c:pt idx="5">
                  <c:v>277.93099999999998</c:v>
                </c:pt>
                <c:pt idx="6">
                  <c:v>270.26100000000002</c:v>
                </c:pt>
                <c:pt idx="7">
                  <c:v>267.245</c:v>
                </c:pt>
                <c:pt idx="8">
                  <c:v>269.06400000000002</c:v>
                </c:pt>
                <c:pt idx="9">
                  <c:v>271.767</c:v>
                </c:pt>
                <c:pt idx="10">
                  <c:v>276.59199999999998</c:v>
                </c:pt>
                <c:pt idx="11">
                  <c:v>274.92099999999999</c:v>
                </c:pt>
                <c:pt idx="12">
                  <c:v>273.41199999999998</c:v>
                </c:pt>
                <c:pt idx="13">
                  <c:v>273.2</c:v>
                </c:pt>
                <c:pt idx="14">
                  <c:v>275.71800000000002</c:v>
                </c:pt>
                <c:pt idx="15">
                  <c:v>279.58</c:v>
                </c:pt>
                <c:pt idx="16">
                  <c:v>280.33100000000002</c:v>
                </c:pt>
                <c:pt idx="17">
                  <c:v>282.69200000000001</c:v>
                </c:pt>
                <c:pt idx="18">
                  <c:v>282.601</c:v>
                </c:pt>
                <c:pt idx="19">
                  <c:v>278.47699999999998</c:v>
                </c:pt>
                <c:pt idx="20">
                  <c:v>275.76</c:v>
                </c:pt>
                <c:pt idx="21">
                  <c:v>277.92399999999998</c:v>
                </c:pt>
                <c:pt idx="22">
                  <c:v>277.82799999999997</c:v>
                </c:pt>
                <c:pt idx="23">
                  <c:v>280.76400000000001</c:v>
                </c:pt>
                <c:pt idx="24">
                  <c:v>282.35399999999998</c:v>
                </c:pt>
                <c:pt idx="25">
                  <c:v>283.62099999999998</c:v>
                </c:pt>
                <c:pt idx="26">
                  <c:v>285.15100000000001</c:v>
                </c:pt>
                <c:pt idx="27">
                  <c:v>285.39800000000002</c:v>
                </c:pt>
                <c:pt idx="28">
                  <c:v>284.60899999999998</c:v>
                </c:pt>
                <c:pt idx="29">
                  <c:v>282.68299999999999</c:v>
                </c:pt>
                <c:pt idx="30">
                  <c:v>277.983</c:v>
                </c:pt>
                <c:pt idx="31">
                  <c:v>278.99099999999999</c:v>
                </c:pt>
                <c:pt idx="32">
                  <c:v>282.351</c:v>
                </c:pt>
                <c:pt idx="33">
                  <c:v>284.97399999999999</c:v>
                </c:pt>
                <c:pt idx="34">
                  <c:v>285.553</c:v>
                </c:pt>
                <c:pt idx="35">
                  <c:v>285.77600000000001</c:v>
                </c:pt>
                <c:pt idx="36">
                  <c:v>284.53100000000001</c:v>
                </c:pt>
                <c:pt idx="37">
                  <c:v>285.55099999999999</c:v>
                </c:pt>
                <c:pt idx="38">
                  <c:v>287.20999999999998</c:v>
                </c:pt>
                <c:pt idx="39">
                  <c:v>284.61399999999998</c:v>
                </c:pt>
                <c:pt idx="40">
                  <c:v>285.66699999999997</c:v>
                </c:pt>
                <c:pt idx="41">
                  <c:v>274.61500000000001</c:v>
                </c:pt>
                <c:pt idx="42">
                  <c:v>268.80599999999998</c:v>
                </c:pt>
                <c:pt idx="43">
                  <c:v>263.92599999999999</c:v>
                </c:pt>
                <c:pt idx="44">
                  <c:v>261.47699999999998</c:v>
                </c:pt>
                <c:pt idx="45">
                  <c:v>250.18100000000001</c:v>
                </c:pt>
                <c:pt idx="46">
                  <c:v>258.666</c:v>
                </c:pt>
                <c:pt idx="47">
                  <c:v>257.91500000000002</c:v>
                </c:pt>
                <c:pt idx="48">
                  <c:v>263.77100000000002</c:v>
                </c:pt>
                <c:pt idx="49">
                  <c:v>266.87099999999998</c:v>
                </c:pt>
                <c:pt idx="50">
                  <c:v>268.00299999999999</c:v>
                </c:pt>
                <c:pt idx="51">
                  <c:v>265.52100000000002</c:v>
                </c:pt>
                <c:pt idx="52">
                  <c:v>260.69099999999997</c:v>
                </c:pt>
                <c:pt idx="53">
                  <c:v>263.548</c:v>
                </c:pt>
                <c:pt idx="54">
                  <c:v>262.858</c:v>
                </c:pt>
                <c:pt idx="55">
                  <c:v>267.87599999999998</c:v>
                </c:pt>
                <c:pt idx="56">
                  <c:v>268.94400000000002</c:v>
                </c:pt>
                <c:pt idx="57">
                  <c:v>273.40300000000002</c:v>
                </c:pt>
                <c:pt idx="58">
                  <c:v>277.22399999999999</c:v>
                </c:pt>
                <c:pt idx="59">
                  <c:v>278.46499999999997</c:v>
                </c:pt>
                <c:pt idx="60">
                  <c:v>280.77699999999999</c:v>
                </c:pt>
                <c:pt idx="61">
                  <c:v>278.98500000000001</c:v>
                </c:pt>
                <c:pt idx="62">
                  <c:v>276.86500000000001</c:v>
                </c:pt>
                <c:pt idx="63">
                  <c:v>280.61799999999999</c:v>
                </c:pt>
                <c:pt idx="64">
                  <c:v>281.89299999999997</c:v>
                </c:pt>
                <c:pt idx="65">
                  <c:v>279.012</c:v>
                </c:pt>
                <c:pt idx="66">
                  <c:v>281.67</c:v>
                </c:pt>
                <c:pt idx="67">
                  <c:v>284.90199999999999</c:v>
                </c:pt>
                <c:pt idx="68">
                  <c:v>286.17599999999999</c:v>
                </c:pt>
                <c:pt idx="69">
                  <c:v>286.31099999999998</c:v>
                </c:pt>
                <c:pt idx="70">
                  <c:v>288.714</c:v>
                </c:pt>
                <c:pt idx="71">
                  <c:v>290.72899999999998</c:v>
                </c:pt>
                <c:pt idx="72">
                  <c:v>291.06900000000002</c:v>
                </c:pt>
                <c:pt idx="73">
                  <c:v>290.46199999999999</c:v>
                </c:pt>
                <c:pt idx="74">
                  <c:v>294.03899999999999</c:v>
                </c:pt>
                <c:pt idx="75">
                  <c:v>299.04300000000001</c:v>
                </c:pt>
                <c:pt idx="76">
                  <c:v>297.48200000000003</c:v>
                </c:pt>
                <c:pt idx="77">
                  <c:v>295.71600000000001</c:v>
                </c:pt>
                <c:pt idx="78">
                  <c:v>291.13400000000001</c:v>
                </c:pt>
                <c:pt idx="79">
                  <c:v>297.245</c:v>
                </c:pt>
                <c:pt idx="80">
                  <c:v>297.20499999999998</c:v>
                </c:pt>
                <c:pt idx="81">
                  <c:v>297.03399999999999</c:v>
                </c:pt>
                <c:pt idx="82">
                  <c:v>298.892</c:v>
                </c:pt>
                <c:pt idx="83">
                  <c:v>298.25400000000002</c:v>
                </c:pt>
                <c:pt idx="84">
                  <c:v>293.94</c:v>
                </c:pt>
                <c:pt idx="85">
                  <c:v>292.351</c:v>
                </c:pt>
                <c:pt idx="86">
                  <c:v>292.26100000000002</c:v>
                </c:pt>
                <c:pt idx="87">
                  <c:v>293.49400000000003</c:v>
                </c:pt>
                <c:pt idx="88">
                  <c:v>297.75799999999998</c:v>
                </c:pt>
                <c:pt idx="89">
                  <c:v>299.81099999999998</c:v>
                </c:pt>
                <c:pt idx="90">
                  <c:v>299.95400000000001</c:v>
                </c:pt>
                <c:pt idx="91">
                  <c:v>298.06200000000001</c:v>
                </c:pt>
                <c:pt idx="92">
                  <c:v>300.76499999999999</c:v>
                </c:pt>
                <c:pt idx="93">
                  <c:v>297.98099999999999</c:v>
                </c:pt>
                <c:pt idx="94">
                  <c:v>296.38600000000002</c:v>
                </c:pt>
                <c:pt idx="95">
                  <c:v>301.36799999999999</c:v>
                </c:pt>
                <c:pt idx="96">
                  <c:v>300.25799999999998</c:v>
                </c:pt>
                <c:pt idx="97">
                  <c:v>306.553</c:v>
                </c:pt>
                <c:pt idx="98">
                  <c:v>306.14</c:v>
                </c:pt>
                <c:pt idx="99">
                  <c:v>307.83499999999998</c:v>
                </c:pt>
                <c:pt idx="100">
                  <c:v>310.15199999999999</c:v>
                </c:pt>
                <c:pt idx="101">
                  <c:v>309.53800000000001</c:v>
                </c:pt>
                <c:pt idx="102">
                  <c:v>307.10300000000001</c:v>
                </c:pt>
                <c:pt idx="103">
                  <c:v>301.86599999999999</c:v>
                </c:pt>
                <c:pt idx="104">
                  <c:v>303.65800000000002</c:v>
                </c:pt>
                <c:pt idx="105">
                  <c:v>303.85000000000002</c:v>
                </c:pt>
                <c:pt idx="106">
                  <c:v>302.14699999999999</c:v>
                </c:pt>
                <c:pt idx="107">
                  <c:v>299.55399999999997</c:v>
                </c:pt>
                <c:pt idx="108">
                  <c:v>306.279</c:v>
                </c:pt>
                <c:pt idx="109">
                  <c:v>312.95499999999998</c:v>
                </c:pt>
                <c:pt idx="110">
                  <c:v>312.524</c:v>
                </c:pt>
                <c:pt idx="111">
                  <c:v>313.05599999999998</c:v>
                </c:pt>
                <c:pt idx="112">
                  <c:v>308.08999999999997</c:v>
                </c:pt>
                <c:pt idx="113">
                  <c:v>306.38400000000001</c:v>
                </c:pt>
                <c:pt idx="114">
                  <c:v>303.54399999999998</c:v>
                </c:pt>
                <c:pt idx="115">
                  <c:v>306.68</c:v>
                </c:pt>
                <c:pt idx="116">
                  <c:v>306.01100000000002</c:v>
                </c:pt>
                <c:pt idx="117">
                  <c:v>308.00599999999997</c:v>
                </c:pt>
                <c:pt idx="118">
                  <c:v>315.25299999999999</c:v>
                </c:pt>
                <c:pt idx="119">
                  <c:v>320.36399999999998</c:v>
                </c:pt>
                <c:pt idx="120">
                  <c:v>324.93599999999998</c:v>
                </c:pt>
                <c:pt idx="121">
                  <c:v>325.21800000000002</c:v>
                </c:pt>
                <c:pt idx="122">
                  <c:v>325.99</c:v>
                </c:pt>
                <c:pt idx="123">
                  <c:v>327.95800000000003</c:v>
                </c:pt>
                <c:pt idx="124">
                  <c:v>327.53500000000003</c:v>
                </c:pt>
                <c:pt idx="125">
                  <c:v>324.11900000000003</c:v>
                </c:pt>
                <c:pt idx="126">
                  <c:v>322.983</c:v>
                </c:pt>
                <c:pt idx="127">
                  <c:v>321.68900000000002</c:v>
                </c:pt>
                <c:pt idx="128">
                  <c:v>325.137</c:v>
                </c:pt>
                <c:pt idx="129">
                  <c:v>327.05799999999999</c:v>
                </c:pt>
                <c:pt idx="130">
                  <c:v>330.209</c:v>
                </c:pt>
                <c:pt idx="131">
                  <c:v>335.93200000000002</c:v>
                </c:pt>
                <c:pt idx="132">
                  <c:v>336.85</c:v>
                </c:pt>
                <c:pt idx="133">
                  <c:v>338.447</c:v>
                </c:pt>
                <c:pt idx="134">
                  <c:v>341.04</c:v>
                </c:pt>
                <c:pt idx="135">
                  <c:v>344.76100000000002</c:v>
                </c:pt>
                <c:pt idx="136">
                  <c:v>343.49599999999998</c:v>
                </c:pt>
                <c:pt idx="137">
                  <c:v>344.03</c:v>
                </c:pt>
                <c:pt idx="138">
                  <c:v>351.42099999999999</c:v>
                </c:pt>
                <c:pt idx="139">
                  <c:v>355.017</c:v>
                </c:pt>
                <c:pt idx="140">
                  <c:v>354.27600000000001</c:v>
                </c:pt>
                <c:pt idx="141">
                  <c:v>354.697</c:v>
                </c:pt>
                <c:pt idx="142">
                  <c:v>351.98599999999999</c:v>
                </c:pt>
                <c:pt idx="143">
                  <c:v>356.78100000000001</c:v>
                </c:pt>
                <c:pt idx="144">
                  <c:v>357.55399999999997</c:v>
                </c:pt>
                <c:pt idx="145">
                  <c:v>362.709</c:v>
                </c:pt>
                <c:pt idx="146">
                  <c:v>357.81200000000001</c:v>
                </c:pt>
                <c:pt idx="147">
                  <c:v>354.86900000000003</c:v>
                </c:pt>
                <c:pt idx="148">
                  <c:v>348.08600000000001</c:v>
                </c:pt>
                <c:pt idx="149">
                  <c:v>337.32299999999998</c:v>
                </c:pt>
                <c:pt idx="150">
                  <c:v>342.488</c:v>
                </c:pt>
                <c:pt idx="151">
                  <c:v>348.44</c:v>
                </c:pt>
                <c:pt idx="152">
                  <c:v>338.47199999999998</c:v>
                </c:pt>
                <c:pt idx="153">
                  <c:v>339.74</c:v>
                </c:pt>
                <c:pt idx="154">
                  <c:v>338.41699999999997</c:v>
                </c:pt>
                <c:pt idx="155">
                  <c:v>330.44</c:v>
                </c:pt>
                <c:pt idx="156">
                  <c:v>331.68700000000001</c:v>
                </c:pt>
                <c:pt idx="157">
                  <c:v>342.34300000000002</c:v>
                </c:pt>
                <c:pt idx="158">
                  <c:v>335.27</c:v>
                </c:pt>
                <c:pt idx="159">
                  <c:v>324.91800000000001</c:v>
                </c:pt>
                <c:pt idx="160">
                  <c:v>327.66000000000003</c:v>
                </c:pt>
                <c:pt idx="161">
                  <c:v>323.77499999999998</c:v>
                </c:pt>
                <c:pt idx="162">
                  <c:v>314.92200000000003</c:v>
                </c:pt>
                <c:pt idx="163">
                  <c:v>297.13200000000001</c:v>
                </c:pt>
                <c:pt idx="164">
                  <c:v>298.77100000000002</c:v>
                </c:pt>
                <c:pt idx="165">
                  <c:v>309.649</c:v>
                </c:pt>
                <c:pt idx="166">
                  <c:v>309.77600000000001</c:v>
                </c:pt>
                <c:pt idx="167">
                  <c:v>319.83199999999999</c:v>
                </c:pt>
                <c:pt idx="168">
                  <c:v>324.70499999999998</c:v>
                </c:pt>
                <c:pt idx="169">
                  <c:v>328.55099999999999</c:v>
                </c:pt>
                <c:pt idx="170">
                  <c:v>339.81700000000001</c:v>
                </c:pt>
                <c:pt idx="171">
                  <c:v>334.733</c:v>
                </c:pt>
                <c:pt idx="172">
                  <c:v>333.7</c:v>
                </c:pt>
                <c:pt idx="173">
                  <c:v>338.81299999999999</c:v>
                </c:pt>
                <c:pt idx="174">
                  <c:v>348.029</c:v>
                </c:pt>
                <c:pt idx="175">
                  <c:v>349.35500000000002</c:v>
                </c:pt>
                <c:pt idx="176">
                  <c:v>349.61599999999999</c:v>
                </c:pt>
                <c:pt idx="177">
                  <c:v>347.31599999999997</c:v>
                </c:pt>
                <c:pt idx="178">
                  <c:v>350.70299999999997</c:v>
                </c:pt>
                <c:pt idx="179">
                  <c:v>349.94200000000001</c:v>
                </c:pt>
                <c:pt idx="180">
                  <c:v>346.43400000000003</c:v>
                </c:pt>
                <c:pt idx="181">
                  <c:v>350.161</c:v>
                </c:pt>
                <c:pt idx="182">
                  <c:v>352.15300000000002</c:v>
                </c:pt>
                <c:pt idx="183">
                  <c:v>357.31599999999997</c:v>
                </c:pt>
                <c:pt idx="184">
                  <c:v>359.68099999999998</c:v>
                </c:pt>
                <c:pt idx="185">
                  <c:v>356.73200000000003</c:v>
                </c:pt>
                <c:pt idx="186">
                  <c:v>363.77800000000002</c:v>
                </c:pt>
                <c:pt idx="187">
                  <c:v>377.88099999999997</c:v>
                </c:pt>
                <c:pt idx="188">
                  <c:v>380.57600000000002</c:v>
                </c:pt>
                <c:pt idx="189">
                  <c:v>384.03199999999998</c:v>
                </c:pt>
                <c:pt idx="190">
                  <c:v>393.57100000000003</c:v>
                </c:pt>
                <c:pt idx="191">
                  <c:v>391.73899999999998</c:v>
                </c:pt>
                <c:pt idx="192">
                  <c:v>396.36399999999998</c:v>
                </c:pt>
                <c:pt idx="193">
                  <c:v>405.16699999999997</c:v>
                </c:pt>
                <c:pt idx="194">
                  <c:v>405.92500000000001</c:v>
                </c:pt>
                <c:pt idx="195">
                  <c:v>410.55399999999997</c:v>
                </c:pt>
                <c:pt idx="196">
                  <c:v>420.31099999999998</c:v>
                </c:pt>
                <c:pt idx="197">
                  <c:v>412.815</c:v>
                </c:pt>
                <c:pt idx="198">
                  <c:v>407.32499999999999</c:v>
                </c:pt>
                <c:pt idx="199">
                  <c:v>419.66699999999997</c:v>
                </c:pt>
                <c:pt idx="200">
                  <c:v>419.20400000000001</c:v>
                </c:pt>
                <c:pt idx="201">
                  <c:v>426.31099999999998</c:v>
                </c:pt>
                <c:pt idx="202">
                  <c:v>431.30700000000002</c:v>
                </c:pt>
                <c:pt idx="203">
                  <c:v>438.94099999999997</c:v>
                </c:pt>
                <c:pt idx="204">
                  <c:v>434.94299999999998</c:v>
                </c:pt>
                <c:pt idx="205">
                  <c:v>445.39</c:v>
                </c:pt>
                <c:pt idx="206">
                  <c:v>438.81599999999997</c:v>
                </c:pt>
                <c:pt idx="207">
                  <c:v>442.363</c:v>
                </c:pt>
                <c:pt idx="208">
                  <c:v>440.04</c:v>
                </c:pt>
                <c:pt idx="209">
                  <c:v>433.31400000000002</c:v>
                </c:pt>
                <c:pt idx="210">
                  <c:v>423.55500000000001</c:v>
                </c:pt>
                <c:pt idx="211">
                  <c:v>439.77</c:v>
                </c:pt>
                <c:pt idx="212">
                  <c:v>439.22699999999998</c:v>
                </c:pt>
                <c:pt idx="213">
                  <c:v>443.25200000000001</c:v>
                </c:pt>
                <c:pt idx="214">
                  <c:v>453.44799999999998</c:v>
                </c:pt>
                <c:pt idx="215">
                  <c:v>466.28500000000003</c:v>
                </c:pt>
                <c:pt idx="216">
                  <c:v>464.572</c:v>
                </c:pt>
                <c:pt idx="217">
                  <c:v>466.90100000000001</c:v>
                </c:pt>
                <c:pt idx="218">
                  <c:v>464.50799999999998</c:v>
                </c:pt>
                <c:pt idx="219">
                  <c:v>460.44600000000003</c:v>
                </c:pt>
                <c:pt idx="220">
                  <c:v>445.65</c:v>
                </c:pt>
                <c:pt idx="221">
                  <c:v>453.31900000000002</c:v>
                </c:pt>
                <c:pt idx="222">
                  <c:v>452.28199999999998</c:v>
                </c:pt>
                <c:pt idx="223">
                  <c:v>448.31099999999998</c:v>
                </c:pt>
                <c:pt idx="224">
                  <c:v>445.78699999999998</c:v>
                </c:pt>
                <c:pt idx="225">
                  <c:v>426.68700000000001</c:v>
                </c:pt>
                <c:pt idx="226">
                  <c:v>429.56400000000002</c:v>
                </c:pt>
                <c:pt idx="227">
                  <c:v>449.36799999999999</c:v>
                </c:pt>
                <c:pt idx="228">
                  <c:v>444.46199999999999</c:v>
                </c:pt>
                <c:pt idx="229">
                  <c:v>436.387</c:v>
                </c:pt>
                <c:pt idx="230">
                  <c:v>428.84699999999998</c:v>
                </c:pt>
                <c:pt idx="231">
                  <c:v>431.04399999999998</c:v>
                </c:pt>
                <c:pt idx="232">
                  <c:v>414.56</c:v>
                </c:pt>
                <c:pt idx="233">
                  <c:v>411.78899999999999</c:v>
                </c:pt>
                <c:pt idx="234">
                  <c:v>413.69400000000002</c:v>
                </c:pt>
                <c:pt idx="235">
                  <c:v>418.53899999999999</c:v>
                </c:pt>
                <c:pt idx="236">
                  <c:v>414.50799999999998</c:v>
                </c:pt>
                <c:pt idx="237">
                  <c:v>422.76600000000002</c:v>
                </c:pt>
                <c:pt idx="238">
                  <c:v>430.67899999999997</c:v>
                </c:pt>
                <c:pt idx="239">
                  <c:v>437.07400000000001</c:v>
                </c:pt>
                <c:pt idx="240">
                  <c:v>438.18299999999999</c:v>
                </c:pt>
                <c:pt idx="241">
                  <c:v>437.92700000000002</c:v>
                </c:pt>
                <c:pt idx="242">
                  <c:v>449.59800000000001</c:v>
                </c:pt>
                <c:pt idx="243">
                  <c:v>453.01499999999999</c:v>
                </c:pt>
                <c:pt idx="244">
                  <c:v>453.39400000000001</c:v>
                </c:pt>
                <c:pt idx="245">
                  <c:v>452.51799999999997</c:v>
                </c:pt>
                <c:pt idx="246">
                  <c:v>454.37799999999999</c:v>
                </c:pt>
                <c:pt idx="247">
                  <c:v>452.3</c:v>
                </c:pt>
                <c:pt idx="248">
                  <c:v>438.97899999999998</c:v>
                </c:pt>
                <c:pt idx="249">
                  <c:v>433.16500000000002</c:v>
                </c:pt>
                <c:pt idx="250">
                  <c:v>416.52699999999999</c:v>
                </c:pt>
                <c:pt idx="251">
                  <c:v>420.55799999999999</c:v>
                </c:pt>
                <c:pt idx="252">
                  <c:v>425.142</c:v>
                </c:pt>
                <c:pt idx="253">
                  <c:v>427.29300000000001</c:v>
                </c:pt>
                <c:pt idx="254">
                  <c:v>433.64600000000002</c:v>
                </c:pt>
                <c:pt idx="255">
                  <c:v>441.44799999999998</c:v>
                </c:pt>
                <c:pt idx="256">
                  <c:v>440.916</c:v>
                </c:pt>
                <c:pt idx="257">
                  <c:v>445.12900000000002</c:v>
                </c:pt>
                <c:pt idx="258">
                  <c:v>443.99099999999999</c:v>
                </c:pt>
                <c:pt idx="259">
                  <c:v>442.56299999999999</c:v>
                </c:pt>
                <c:pt idx="260">
                  <c:v>442.97300000000001</c:v>
                </c:pt>
                <c:pt idx="261">
                  <c:v>443.096</c:v>
                </c:pt>
                <c:pt idx="262">
                  <c:v>441.214</c:v>
                </c:pt>
                <c:pt idx="263">
                  <c:v>437.62</c:v>
                </c:pt>
                <c:pt idx="264">
                  <c:v>437.23700000000002</c:v>
                </c:pt>
                <c:pt idx="265">
                  <c:v>433.15800000000002</c:v>
                </c:pt>
                <c:pt idx="266">
                  <c:v>438.06700000000001</c:v>
                </c:pt>
                <c:pt idx="267">
                  <c:v>441.33800000000002</c:v>
                </c:pt>
                <c:pt idx="268">
                  <c:v>441</c:v>
                </c:pt>
                <c:pt idx="269">
                  <c:v>438.28399999999999</c:v>
                </c:pt>
                <c:pt idx="270">
                  <c:v>438.86700000000002</c:v>
                </c:pt>
                <c:pt idx="271">
                  <c:v>426.05599999999998</c:v>
                </c:pt>
                <c:pt idx="272">
                  <c:v>405.654</c:v>
                </c:pt>
                <c:pt idx="273">
                  <c:v>401.70100000000002</c:v>
                </c:pt>
                <c:pt idx="274">
                  <c:v>398.86599999999999</c:v>
                </c:pt>
                <c:pt idx="275">
                  <c:v>367.35500000000002</c:v>
                </c:pt>
                <c:pt idx="276">
                  <c:v>355.48399999999998</c:v>
                </c:pt>
                <c:pt idx="277">
                  <c:v>365.11900000000003</c:v>
                </c:pt>
                <c:pt idx="278">
                  <c:v>373.267</c:v>
                </c:pt>
                <c:pt idx="279">
                  <c:v>389.08</c:v>
                </c:pt>
                <c:pt idx="280">
                  <c:v>382.51499999999999</c:v>
                </c:pt>
                <c:pt idx="281">
                  <c:v>385.66</c:v>
                </c:pt>
                <c:pt idx="282">
                  <c:v>379.35199999999998</c:v>
                </c:pt>
                <c:pt idx="283">
                  <c:v>374.358</c:v>
                </c:pt>
                <c:pt idx="284">
                  <c:v>389.346</c:v>
                </c:pt>
                <c:pt idx="285">
                  <c:v>399.70499999999998</c:v>
                </c:pt>
                <c:pt idx="286">
                  <c:v>395.858</c:v>
                </c:pt>
                <c:pt idx="287">
                  <c:v>381.61399999999998</c:v>
                </c:pt>
                <c:pt idx="288">
                  <c:v>377.17700000000002</c:v>
                </c:pt>
                <c:pt idx="289">
                  <c:v>376.30500000000001</c:v>
                </c:pt>
                <c:pt idx="290">
                  <c:v>373.25299999999999</c:v>
                </c:pt>
                <c:pt idx="291">
                  <c:v>381.637</c:v>
                </c:pt>
                <c:pt idx="292">
                  <c:v>386.87700000000001</c:v>
                </c:pt>
                <c:pt idx="293">
                  <c:v>393.98399999999998</c:v>
                </c:pt>
                <c:pt idx="294">
                  <c:v>394.95699999999999</c:v>
                </c:pt>
                <c:pt idx="295">
                  <c:v>398.49400000000003</c:v>
                </c:pt>
                <c:pt idx="296">
                  <c:v>402.07</c:v>
                </c:pt>
                <c:pt idx="297">
                  <c:v>398.12400000000002</c:v>
                </c:pt>
                <c:pt idx="298">
                  <c:v>402.47199999999998</c:v>
                </c:pt>
                <c:pt idx="299">
                  <c:v>400.64699999999999</c:v>
                </c:pt>
                <c:pt idx="300">
                  <c:v>401.94499999999999</c:v>
                </c:pt>
                <c:pt idx="301">
                  <c:v>406.38200000000001</c:v>
                </c:pt>
                <c:pt idx="302">
                  <c:v>413.59</c:v>
                </c:pt>
                <c:pt idx="303">
                  <c:v>413.93099999999998</c:v>
                </c:pt>
                <c:pt idx="304">
                  <c:v>404.62799999999999</c:v>
                </c:pt>
                <c:pt idx="305">
                  <c:v>396.47199999999998</c:v>
                </c:pt>
                <c:pt idx="306">
                  <c:v>389.23200000000003</c:v>
                </c:pt>
                <c:pt idx="307">
                  <c:v>392.62400000000002</c:v>
                </c:pt>
                <c:pt idx="308">
                  <c:v>391.505</c:v>
                </c:pt>
                <c:pt idx="309">
                  <c:v>379.07400000000001</c:v>
                </c:pt>
                <c:pt idx="310">
                  <c:v>373.34300000000002</c:v>
                </c:pt>
                <c:pt idx="311">
                  <c:v>382.66800000000001</c:v>
                </c:pt>
                <c:pt idx="312">
                  <c:v>386.64800000000002</c:v>
                </c:pt>
                <c:pt idx="313">
                  <c:v>373.822</c:v>
                </c:pt>
                <c:pt idx="314">
                  <c:v>373.19099999999997</c:v>
                </c:pt>
                <c:pt idx="315">
                  <c:v>352.39</c:v>
                </c:pt>
                <c:pt idx="316">
                  <c:v>358.36500000000001</c:v>
                </c:pt>
                <c:pt idx="317">
                  <c:v>355.57499999999999</c:v>
                </c:pt>
                <c:pt idx="318">
                  <c:v>344.98599999999999</c:v>
                </c:pt>
                <c:pt idx="319">
                  <c:v>345.34</c:v>
                </c:pt>
                <c:pt idx="320">
                  <c:v>350.59300000000002</c:v>
                </c:pt>
                <c:pt idx="321">
                  <c:v>365.57600000000002</c:v>
                </c:pt>
                <c:pt idx="322">
                  <c:v>367.541</c:v>
                </c:pt>
                <c:pt idx="323">
                  <c:v>368.18</c:v>
                </c:pt>
                <c:pt idx="324">
                  <c:v>374.00599999999997</c:v>
                </c:pt>
                <c:pt idx="325">
                  <c:v>369.13400000000001</c:v>
                </c:pt>
                <c:pt idx="326">
                  <c:v>373.14699999999999</c:v>
                </c:pt>
                <c:pt idx="327">
                  <c:v>381.30099999999999</c:v>
                </c:pt>
                <c:pt idx="328">
                  <c:v>385.154</c:v>
                </c:pt>
                <c:pt idx="329">
                  <c:v>385.601</c:v>
                </c:pt>
                <c:pt idx="330">
                  <c:v>392.73899999999998</c:v>
                </c:pt>
                <c:pt idx="331">
                  <c:v>390.48200000000003</c:v>
                </c:pt>
                <c:pt idx="332">
                  <c:v>388.57</c:v>
                </c:pt>
                <c:pt idx="333">
                  <c:v>390.90300000000002</c:v>
                </c:pt>
                <c:pt idx="334">
                  <c:v>390.48099999999999</c:v>
                </c:pt>
                <c:pt idx="335">
                  <c:v>384.63900000000001</c:v>
                </c:pt>
                <c:pt idx="336">
                  <c:v>388.20600000000002</c:v>
                </c:pt>
                <c:pt idx="337">
                  <c:v>393.39299999999997</c:v>
                </c:pt>
                <c:pt idx="338">
                  <c:v>398.12400000000002</c:v>
                </c:pt>
                <c:pt idx="339">
                  <c:v>399.142</c:v>
                </c:pt>
                <c:pt idx="340">
                  <c:v>402.51</c:v>
                </c:pt>
                <c:pt idx="341">
                  <c:v>406.85700000000003</c:v>
                </c:pt>
                <c:pt idx="342">
                  <c:v>408.512</c:v>
                </c:pt>
                <c:pt idx="343">
                  <c:v>407.75</c:v>
                </c:pt>
                <c:pt idx="344">
                  <c:v>409.66199999999998</c:v>
                </c:pt>
                <c:pt idx="345">
                  <c:v>410.90499999999997</c:v>
                </c:pt>
                <c:pt idx="346">
                  <c:v>406.01100000000002</c:v>
                </c:pt>
                <c:pt idx="347">
                  <c:v>412.28300000000002</c:v>
                </c:pt>
                <c:pt idx="348">
                  <c:v>414.64499999999998</c:v>
                </c:pt>
                <c:pt idx="349">
                  <c:v>422.20499999999998</c:v>
                </c:pt>
                <c:pt idx="350">
                  <c:v>422.90199999999999</c:v>
                </c:pt>
                <c:pt idx="351">
                  <c:v>424.63799999999998</c:v>
                </c:pt>
                <c:pt idx="352">
                  <c:v>419.30200000000002</c:v>
                </c:pt>
                <c:pt idx="353">
                  <c:v>419.50200000000001</c:v>
                </c:pt>
                <c:pt idx="354">
                  <c:v>416.07299999999998</c:v>
                </c:pt>
                <c:pt idx="355">
                  <c:v>419.48899999999998</c:v>
                </c:pt>
                <c:pt idx="356">
                  <c:v>423.34100000000001</c:v>
                </c:pt>
                <c:pt idx="357">
                  <c:v>424.83100000000002</c:v>
                </c:pt>
                <c:pt idx="358">
                  <c:v>428.90800000000002</c:v>
                </c:pt>
                <c:pt idx="359">
                  <c:v>438.01799999999997</c:v>
                </c:pt>
                <c:pt idx="360">
                  <c:v>442.315</c:v>
                </c:pt>
                <c:pt idx="361">
                  <c:v>436.93099999999998</c:v>
                </c:pt>
                <c:pt idx="362">
                  <c:v>438.517</c:v>
                </c:pt>
                <c:pt idx="363">
                  <c:v>431.858</c:v>
                </c:pt>
                <c:pt idx="364">
                  <c:v>426.62700000000001</c:v>
                </c:pt>
                <c:pt idx="365">
                  <c:v>420.89800000000002</c:v>
                </c:pt>
                <c:pt idx="366">
                  <c:v>417.23500000000001</c:v>
                </c:pt>
                <c:pt idx="367">
                  <c:v>422.11700000000002</c:v>
                </c:pt>
                <c:pt idx="368">
                  <c:v>421.30500000000001</c:v>
                </c:pt>
                <c:pt idx="369">
                  <c:v>426.95</c:v>
                </c:pt>
                <c:pt idx="370">
                  <c:v>425.97300000000001</c:v>
                </c:pt>
                <c:pt idx="371">
                  <c:v>417.60599999999999</c:v>
                </c:pt>
                <c:pt idx="372">
                  <c:v>406.57799999999997</c:v>
                </c:pt>
                <c:pt idx="373">
                  <c:v>413.18799999999999</c:v>
                </c:pt>
                <c:pt idx="374">
                  <c:v>412.46100000000001</c:v>
                </c:pt>
                <c:pt idx="375">
                  <c:v>408.43200000000002</c:v>
                </c:pt>
                <c:pt idx="376">
                  <c:v>395.70499999999998</c:v>
                </c:pt>
                <c:pt idx="377">
                  <c:v>393.49700000000001</c:v>
                </c:pt>
                <c:pt idx="378">
                  <c:v>393.24400000000003</c:v>
                </c:pt>
                <c:pt idx="379">
                  <c:v>390.733</c:v>
                </c:pt>
                <c:pt idx="380">
                  <c:v>396.553</c:v>
                </c:pt>
                <c:pt idx="381">
                  <c:v>402.71600000000001</c:v>
                </c:pt>
                <c:pt idx="382">
                  <c:v>400.72399999999999</c:v>
                </c:pt>
                <c:pt idx="383">
                  <c:v>395.31900000000002</c:v>
                </c:pt>
                <c:pt idx="384">
                  <c:v>387.61</c:v>
                </c:pt>
                <c:pt idx="385">
                  <c:v>384.09500000000003</c:v>
                </c:pt>
                <c:pt idx="386">
                  <c:v>380.411</c:v>
                </c:pt>
                <c:pt idx="387">
                  <c:v>386.654</c:v>
                </c:pt>
                <c:pt idx="388">
                  <c:v>383.01600000000002</c:v>
                </c:pt>
                <c:pt idx="389">
                  <c:v>378.41199999999998</c:v>
                </c:pt>
                <c:pt idx="390">
                  <c:v>380.99</c:v>
                </c:pt>
                <c:pt idx="391">
                  <c:v>371.84399999999999</c:v>
                </c:pt>
                <c:pt idx="392">
                  <c:v>367.14699999999999</c:v>
                </c:pt>
                <c:pt idx="393">
                  <c:v>355.45699999999999</c:v>
                </c:pt>
                <c:pt idx="394">
                  <c:v>357.38299999999998</c:v>
                </c:pt>
                <c:pt idx="395">
                  <c:v>361.14400000000001</c:v>
                </c:pt>
                <c:pt idx="396">
                  <c:v>356.36700000000002</c:v>
                </c:pt>
                <c:pt idx="397">
                  <c:v>361.97500000000002</c:v>
                </c:pt>
                <c:pt idx="398">
                  <c:v>362.791</c:v>
                </c:pt>
                <c:pt idx="399">
                  <c:v>363.55200000000002</c:v>
                </c:pt>
                <c:pt idx="400">
                  <c:v>365.41199999999998</c:v>
                </c:pt>
                <c:pt idx="401">
                  <c:v>356.51299999999998</c:v>
                </c:pt>
                <c:pt idx="402">
                  <c:v>357.68</c:v>
                </c:pt>
                <c:pt idx="403">
                  <c:v>359.83300000000003</c:v>
                </c:pt>
                <c:pt idx="404">
                  <c:v>357.702</c:v>
                </c:pt>
                <c:pt idx="405">
                  <c:v>364.43599999999998</c:v>
                </c:pt>
                <c:pt idx="406">
                  <c:v>361.78100000000001</c:v>
                </c:pt>
                <c:pt idx="407">
                  <c:v>366.50900000000001</c:v>
                </c:pt>
                <c:pt idx="408">
                  <c:v>358.79599999999999</c:v>
                </c:pt>
                <c:pt idx="409">
                  <c:v>349.90600000000001</c:v>
                </c:pt>
                <c:pt idx="410">
                  <c:v>348.44799999999998</c:v>
                </c:pt>
                <c:pt idx="411">
                  <c:v>346.262</c:v>
                </c:pt>
                <c:pt idx="412">
                  <c:v>358.459</c:v>
                </c:pt>
                <c:pt idx="413">
                  <c:v>357.96300000000002</c:v>
                </c:pt>
                <c:pt idx="414">
                  <c:v>354.99299999999999</c:v>
                </c:pt>
                <c:pt idx="415">
                  <c:v>344.73899999999998</c:v>
                </c:pt>
                <c:pt idx="416">
                  <c:v>340.41</c:v>
                </c:pt>
                <c:pt idx="417">
                  <c:v>343.02699999999999</c:v>
                </c:pt>
                <c:pt idx="418">
                  <c:v>343.33</c:v>
                </c:pt>
                <c:pt idx="419">
                  <c:v>333.56299999999999</c:v>
                </c:pt>
                <c:pt idx="420">
                  <c:v>332.65100000000001</c:v>
                </c:pt>
                <c:pt idx="421">
                  <c:v>329.92700000000002</c:v>
                </c:pt>
                <c:pt idx="422">
                  <c:v>326.35199999999998</c:v>
                </c:pt>
                <c:pt idx="423">
                  <c:v>329.14100000000002</c:v>
                </c:pt>
                <c:pt idx="424">
                  <c:v>324.36799999999999</c:v>
                </c:pt>
                <c:pt idx="425">
                  <c:v>318.851</c:v>
                </c:pt>
                <c:pt idx="426">
                  <c:v>313.33699999999999</c:v>
                </c:pt>
                <c:pt idx="427">
                  <c:v>324.26799999999997</c:v>
                </c:pt>
                <c:pt idx="428">
                  <c:v>323.60700000000003</c:v>
                </c:pt>
                <c:pt idx="429">
                  <c:v>321.95400000000001</c:v>
                </c:pt>
                <c:pt idx="430">
                  <c:v>319.95699999999999</c:v>
                </c:pt>
                <c:pt idx="431">
                  <c:v>316.80700000000002</c:v>
                </c:pt>
                <c:pt idx="432">
                  <c:v>323.86799999999999</c:v>
                </c:pt>
                <c:pt idx="433">
                  <c:v>324.83999999999997</c:v>
                </c:pt>
                <c:pt idx="434">
                  <c:v>324.69900000000001</c:v>
                </c:pt>
                <c:pt idx="435">
                  <c:v>320.75700000000001</c:v>
                </c:pt>
                <c:pt idx="436">
                  <c:v>319.63</c:v>
                </c:pt>
                <c:pt idx="437">
                  <c:v>311.14600000000002</c:v>
                </c:pt>
                <c:pt idx="438">
                  <c:v>301.06099999999998</c:v>
                </c:pt>
                <c:pt idx="439">
                  <c:v>293.72699999999998</c:v>
                </c:pt>
                <c:pt idx="440">
                  <c:v>298.19099999999997</c:v>
                </c:pt>
                <c:pt idx="441">
                  <c:v>284.22500000000002</c:v>
                </c:pt>
                <c:pt idx="442">
                  <c:v>279.322</c:v>
                </c:pt>
                <c:pt idx="443">
                  <c:v>274.37299999999999</c:v>
                </c:pt>
                <c:pt idx="444">
                  <c:v>279.44200000000001</c:v>
                </c:pt>
                <c:pt idx="445">
                  <c:v>266.61599999999999</c:v>
                </c:pt>
                <c:pt idx="446">
                  <c:v>253.05600000000001</c:v>
                </c:pt>
                <c:pt idx="447">
                  <c:v>239.79599999999999</c:v>
                </c:pt>
                <c:pt idx="448">
                  <c:v>244.56</c:v>
                </c:pt>
                <c:pt idx="449">
                  <c:v>279.928</c:v>
                </c:pt>
                <c:pt idx="450">
                  <c:v>282.04000000000002</c:v>
                </c:pt>
                <c:pt idx="451">
                  <c:v>269.12799999999999</c:v>
                </c:pt>
                <c:pt idx="452">
                  <c:v>270.75099999999998</c:v>
                </c:pt>
                <c:pt idx="453">
                  <c:v>273.64</c:v>
                </c:pt>
                <c:pt idx="454">
                  <c:v>266.87400000000002</c:v>
                </c:pt>
                <c:pt idx="455">
                  <c:v>243.988</c:v>
                </c:pt>
                <c:pt idx="456">
                  <c:v>253.72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D9-4263-806D-9E69E2882905}"/>
            </c:ext>
          </c:extLst>
        </c:ser>
        <c:ser>
          <c:idx val="4"/>
          <c:order val="4"/>
          <c:tx>
            <c:strRef>
              <c:f>'График 1.2.7'!$G$4</c:f>
              <c:strCache>
                <c:ptCount val="1"/>
                <c:pt idx="0">
                  <c:v>MSCI EFM Central&amp; EE + CIS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'График 1.2.7'!$B$5:$B$461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'График 1.2.7'!$G$5:$G$461</c:f>
              <c:numCache>
                <c:formatCode>0.00</c:formatCode>
                <c:ptCount val="457"/>
                <c:pt idx="0">
                  <c:v>892.57</c:v>
                </c:pt>
                <c:pt idx="1">
                  <c:v>895.55</c:v>
                </c:pt>
                <c:pt idx="2">
                  <c:v>899.31</c:v>
                </c:pt>
                <c:pt idx="3">
                  <c:v>883.83</c:v>
                </c:pt>
                <c:pt idx="4">
                  <c:v>875.99</c:v>
                </c:pt>
                <c:pt idx="5">
                  <c:v>860.07</c:v>
                </c:pt>
                <c:pt idx="6">
                  <c:v>856.06</c:v>
                </c:pt>
                <c:pt idx="7">
                  <c:v>842.59</c:v>
                </c:pt>
                <c:pt idx="8">
                  <c:v>843.5</c:v>
                </c:pt>
                <c:pt idx="9">
                  <c:v>841.97</c:v>
                </c:pt>
                <c:pt idx="10">
                  <c:v>842.86</c:v>
                </c:pt>
                <c:pt idx="11">
                  <c:v>842.92</c:v>
                </c:pt>
                <c:pt idx="12">
                  <c:v>839.12</c:v>
                </c:pt>
                <c:pt idx="13">
                  <c:v>843.35</c:v>
                </c:pt>
                <c:pt idx="14">
                  <c:v>845.5</c:v>
                </c:pt>
                <c:pt idx="15">
                  <c:v>847.4</c:v>
                </c:pt>
                <c:pt idx="16">
                  <c:v>853.17</c:v>
                </c:pt>
                <c:pt idx="17">
                  <c:v>858.07</c:v>
                </c:pt>
                <c:pt idx="18">
                  <c:v>863.17</c:v>
                </c:pt>
                <c:pt idx="19">
                  <c:v>857.66</c:v>
                </c:pt>
                <c:pt idx="20">
                  <c:v>863.06</c:v>
                </c:pt>
                <c:pt idx="21">
                  <c:v>869.43</c:v>
                </c:pt>
                <c:pt idx="22">
                  <c:v>886.65</c:v>
                </c:pt>
                <c:pt idx="23">
                  <c:v>918.01</c:v>
                </c:pt>
                <c:pt idx="24">
                  <c:v>916.84</c:v>
                </c:pt>
                <c:pt idx="25">
                  <c:v>913.93</c:v>
                </c:pt>
                <c:pt idx="26">
                  <c:v>912.13</c:v>
                </c:pt>
                <c:pt idx="27">
                  <c:v>919.55</c:v>
                </c:pt>
                <c:pt idx="28">
                  <c:v>911.88</c:v>
                </c:pt>
                <c:pt idx="29">
                  <c:v>911.81</c:v>
                </c:pt>
                <c:pt idx="30">
                  <c:v>908.29</c:v>
                </c:pt>
                <c:pt idx="31">
                  <c:v>918.77</c:v>
                </c:pt>
                <c:pt idx="32">
                  <c:v>927.2</c:v>
                </c:pt>
                <c:pt idx="33">
                  <c:v>929.54</c:v>
                </c:pt>
                <c:pt idx="34">
                  <c:v>921.46</c:v>
                </c:pt>
                <c:pt idx="35">
                  <c:v>922.24</c:v>
                </c:pt>
                <c:pt idx="36">
                  <c:v>925.89</c:v>
                </c:pt>
                <c:pt idx="37">
                  <c:v>931.31</c:v>
                </c:pt>
                <c:pt idx="38">
                  <c:v>926.76</c:v>
                </c:pt>
                <c:pt idx="39">
                  <c:v>931.15</c:v>
                </c:pt>
                <c:pt idx="40">
                  <c:v>929.91</c:v>
                </c:pt>
                <c:pt idx="41">
                  <c:v>921.9</c:v>
                </c:pt>
                <c:pt idx="42">
                  <c:v>893.55</c:v>
                </c:pt>
                <c:pt idx="43">
                  <c:v>877.01</c:v>
                </c:pt>
                <c:pt idx="44">
                  <c:v>864.14</c:v>
                </c:pt>
                <c:pt idx="45">
                  <c:v>831.83</c:v>
                </c:pt>
                <c:pt idx="46">
                  <c:v>845.43</c:v>
                </c:pt>
                <c:pt idx="47">
                  <c:v>863.1</c:v>
                </c:pt>
                <c:pt idx="48">
                  <c:v>877.04</c:v>
                </c:pt>
                <c:pt idx="49">
                  <c:v>884.96</c:v>
                </c:pt>
                <c:pt idx="50">
                  <c:v>884.69</c:v>
                </c:pt>
                <c:pt idx="51">
                  <c:v>888.77</c:v>
                </c:pt>
                <c:pt idx="52">
                  <c:v>870.68</c:v>
                </c:pt>
                <c:pt idx="53">
                  <c:v>881.79</c:v>
                </c:pt>
                <c:pt idx="54">
                  <c:v>881.21</c:v>
                </c:pt>
                <c:pt idx="55">
                  <c:v>887.81</c:v>
                </c:pt>
                <c:pt idx="56">
                  <c:v>885.24</c:v>
                </c:pt>
                <c:pt idx="57">
                  <c:v>891.17</c:v>
                </c:pt>
                <c:pt idx="58">
                  <c:v>904.25</c:v>
                </c:pt>
                <c:pt idx="59">
                  <c:v>904.62</c:v>
                </c:pt>
                <c:pt idx="60">
                  <c:v>906.95</c:v>
                </c:pt>
                <c:pt idx="61">
                  <c:v>912.74</c:v>
                </c:pt>
                <c:pt idx="62">
                  <c:v>915.2</c:v>
                </c:pt>
                <c:pt idx="63">
                  <c:v>921.82</c:v>
                </c:pt>
                <c:pt idx="64">
                  <c:v>933.69</c:v>
                </c:pt>
                <c:pt idx="65">
                  <c:v>930.94</c:v>
                </c:pt>
                <c:pt idx="66">
                  <c:v>937.15</c:v>
                </c:pt>
                <c:pt idx="67">
                  <c:v>941.02</c:v>
                </c:pt>
                <c:pt idx="68">
                  <c:v>953.31</c:v>
                </c:pt>
                <c:pt idx="69">
                  <c:v>953.51</c:v>
                </c:pt>
                <c:pt idx="70">
                  <c:v>952.12</c:v>
                </c:pt>
                <c:pt idx="71">
                  <c:v>968.73</c:v>
                </c:pt>
                <c:pt idx="72">
                  <c:v>967.52</c:v>
                </c:pt>
                <c:pt idx="73">
                  <c:v>959.99</c:v>
                </c:pt>
                <c:pt idx="74">
                  <c:v>966.82</c:v>
                </c:pt>
                <c:pt idx="75">
                  <c:v>970.35</c:v>
                </c:pt>
                <c:pt idx="76">
                  <c:v>971.99</c:v>
                </c:pt>
                <c:pt idx="77">
                  <c:v>971.16</c:v>
                </c:pt>
                <c:pt idx="78">
                  <c:v>957.58</c:v>
                </c:pt>
                <c:pt idx="79">
                  <c:v>970.41</c:v>
                </c:pt>
                <c:pt idx="80">
                  <c:v>975.07</c:v>
                </c:pt>
                <c:pt idx="81">
                  <c:v>975.19</c:v>
                </c:pt>
                <c:pt idx="82">
                  <c:v>965.13</c:v>
                </c:pt>
                <c:pt idx="83">
                  <c:v>967.79</c:v>
                </c:pt>
                <c:pt idx="84">
                  <c:v>973.25</c:v>
                </c:pt>
                <c:pt idx="85">
                  <c:v>963.76</c:v>
                </c:pt>
                <c:pt idx="86">
                  <c:v>959.55</c:v>
                </c:pt>
                <c:pt idx="87">
                  <c:v>960.99</c:v>
                </c:pt>
                <c:pt idx="88">
                  <c:v>962.87</c:v>
                </c:pt>
                <c:pt idx="89">
                  <c:v>959.49</c:v>
                </c:pt>
                <c:pt idx="90">
                  <c:v>953.85</c:v>
                </c:pt>
                <c:pt idx="91">
                  <c:v>946.94</c:v>
                </c:pt>
                <c:pt idx="92">
                  <c:v>954.65</c:v>
                </c:pt>
                <c:pt idx="93">
                  <c:v>944.7</c:v>
                </c:pt>
                <c:pt idx="94">
                  <c:v>940.17</c:v>
                </c:pt>
                <c:pt idx="95">
                  <c:v>941.76</c:v>
                </c:pt>
                <c:pt idx="96">
                  <c:v>947.67</c:v>
                </c:pt>
                <c:pt idx="97">
                  <c:v>952.86</c:v>
                </c:pt>
                <c:pt idx="98">
                  <c:v>952.17</c:v>
                </c:pt>
                <c:pt idx="99">
                  <c:v>963.6</c:v>
                </c:pt>
                <c:pt idx="100">
                  <c:v>962.17</c:v>
                </c:pt>
                <c:pt idx="101">
                  <c:v>954.85</c:v>
                </c:pt>
                <c:pt idx="102">
                  <c:v>953.24</c:v>
                </c:pt>
                <c:pt idx="103">
                  <c:v>950.04</c:v>
                </c:pt>
                <c:pt idx="104">
                  <c:v>952.18</c:v>
                </c:pt>
                <c:pt idx="105">
                  <c:v>952.18</c:v>
                </c:pt>
                <c:pt idx="106">
                  <c:v>942.22</c:v>
                </c:pt>
                <c:pt idx="107">
                  <c:v>935.96</c:v>
                </c:pt>
                <c:pt idx="108">
                  <c:v>947.1</c:v>
                </c:pt>
                <c:pt idx="109">
                  <c:v>954.48</c:v>
                </c:pt>
                <c:pt idx="110">
                  <c:v>950.58</c:v>
                </c:pt>
                <c:pt idx="111">
                  <c:v>957.61</c:v>
                </c:pt>
                <c:pt idx="112">
                  <c:v>952.9</c:v>
                </c:pt>
                <c:pt idx="113">
                  <c:v>946.02</c:v>
                </c:pt>
                <c:pt idx="114">
                  <c:v>935.36</c:v>
                </c:pt>
                <c:pt idx="115">
                  <c:v>937.44</c:v>
                </c:pt>
                <c:pt idx="116">
                  <c:v>936.49</c:v>
                </c:pt>
                <c:pt idx="117">
                  <c:v>937.87</c:v>
                </c:pt>
                <c:pt idx="118">
                  <c:v>953.29</c:v>
                </c:pt>
                <c:pt idx="119">
                  <c:v>966.07</c:v>
                </c:pt>
                <c:pt idx="120">
                  <c:v>968.17</c:v>
                </c:pt>
                <c:pt idx="121">
                  <c:v>979.52</c:v>
                </c:pt>
                <c:pt idx="122">
                  <c:v>981.37</c:v>
                </c:pt>
                <c:pt idx="123">
                  <c:v>982.61</c:v>
                </c:pt>
                <c:pt idx="124">
                  <c:v>992.27</c:v>
                </c:pt>
                <c:pt idx="125">
                  <c:v>989.24</c:v>
                </c:pt>
                <c:pt idx="126">
                  <c:v>995.29</c:v>
                </c:pt>
                <c:pt idx="127">
                  <c:v>993.2</c:v>
                </c:pt>
                <c:pt idx="128">
                  <c:v>999.37</c:v>
                </c:pt>
                <c:pt idx="129">
                  <c:v>1005.95</c:v>
                </c:pt>
                <c:pt idx="130">
                  <c:v>1010.07</c:v>
                </c:pt>
                <c:pt idx="131">
                  <c:v>1016.62</c:v>
                </c:pt>
                <c:pt idx="132">
                  <c:v>1017.63</c:v>
                </c:pt>
                <c:pt idx="133">
                  <c:v>1017.63</c:v>
                </c:pt>
                <c:pt idx="134">
                  <c:v>1021.62</c:v>
                </c:pt>
                <c:pt idx="135">
                  <c:v>1020.79</c:v>
                </c:pt>
                <c:pt idx="136">
                  <c:v>1021.78</c:v>
                </c:pt>
                <c:pt idx="137">
                  <c:v>1023.58</c:v>
                </c:pt>
                <c:pt idx="138">
                  <c:v>1043.72</c:v>
                </c:pt>
                <c:pt idx="139">
                  <c:v>1055.55</c:v>
                </c:pt>
                <c:pt idx="140">
                  <c:v>1061.8399999999999</c:v>
                </c:pt>
                <c:pt idx="141">
                  <c:v>1048.3900000000001</c:v>
                </c:pt>
                <c:pt idx="142">
                  <c:v>1044.3</c:v>
                </c:pt>
                <c:pt idx="143">
                  <c:v>1060.57</c:v>
                </c:pt>
                <c:pt idx="144">
                  <c:v>1060.8699999999999</c:v>
                </c:pt>
                <c:pt idx="145">
                  <c:v>1057.8</c:v>
                </c:pt>
                <c:pt idx="146">
                  <c:v>1051.22</c:v>
                </c:pt>
                <c:pt idx="147">
                  <c:v>1038.33</c:v>
                </c:pt>
                <c:pt idx="148">
                  <c:v>1029.3800000000001</c:v>
                </c:pt>
                <c:pt idx="149">
                  <c:v>1014.81</c:v>
                </c:pt>
                <c:pt idx="150">
                  <c:v>1011.28</c:v>
                </c:pt>
                <c:pt idx="151">
                  <c:v>1030.75</c:v>
                </c:pt>
                <c:pt idx="152">
                  <c:v>1014.09</c:v>
                </c:pt>
                <c:pt idx="153">
                  <c:v>1020.79</c:v>
                </c:pt>
                <c:pt idx="154">
                  <c:v>1025.6099999999999</c:v>
                </c:pt>
                <c:pt idx="155">
                  <c:v>1015.67</c:v>
                </c:pt>
                <c:pt idx="156">
                  <c:v>1010.3</c:v>
                </c:pt>
                <c:pt idx="157">
                  <c:v>1027.75</c:v>
                </c:pt>
                <c:pt idx="158">
                  <c:v>1009.54</c:v>
                </c:pt>
                <c:pt idx="159">
                  <c:v>998.93</c:v>
                </c:pt>
                <c:pt idx="160">
                  <c:v>990.09</c:v>
                </c:pt>
                <c:pt idx="161">
                  <c:v>991</c:v>
                </c:pt>
                <c:pt idx="162">
                  <c:v>974.58</c:v>
                </c:pt>
                <c:pt idx="163">
                  <c:v>931.32</c:v>
                </c:pt>
                <c:pt idx="164">
                  <c:v>928.15</c:v>
                </c:pt>
                <c:pt idx="165">
                  <c:v>934.25</c:v>
                </c:pt>
                <c:pt idx="166">
                  <c:v>928.61</c:v>
                </c:pt>
                <c:pt idx="167">
                  <c:v>949.61</c:v>
                </c:pt>
                <c:pt idx="168">
                  <c:v>953.58</c:v>
                </c:pt>
                <c:pt idx="169">
                  <c:v>961.22</c:v>
                </c:pt>
                <c:pt idx="170">
                  <c:v>964.28</c:v>
                </c:pt>
                <c:pt idx="171">
                  <c:v>964.18</c:v>
                </c:pt>
                <c:pt idx="172">
                  <c:v>967.94</c:v>
                </c:pt>
                <c:pt idx="173">
                  <c:v>975.5</c:v>
                </c:pt>
                <c:pt idx="174">
                  <c:v>982.7</c:v>
                </c:pt>
                <c:pt idx="175">
                  <c:v>981.99</c:v>
                </c:pt>
                <c:pt idx="176">
                  <c:v>974.96</c:v>
                </c:pt>
                <c:pt idx="177">
                  <c:v>970.74</c:v>
                </c:pt>
                <c:pt idx="178">
                  <c:v>974.35</c:v>
                </c:pt>
                <c:pt idx="179">
                  <c:v>965.65</c:v>
                </c:pt>
                <c:pt idx="180">
                  <c:v>967.81</c:v>
                </c:pt>
                <c:pt idx="181">
                  <c:v>962.59</c:v>
                </c:pt>
                <c:pt idx="182">
                  <c:v>963.46</c:v>
                </c:pt>
                <c:pt idx="183">
                  <c:v>969.69</c:v>
                </c:pt>
                <c:pt idx="184">
                  <c:v>965.15</c:v>
                </c:pt>
                <c:pt idx="185">
                  <c:v>957.81</c:v>
                </c:pt>
                <c:pt idx="186">
                  <c:v>960.85</c:v>
                </c:pt>
                <c:pt idx="187">
                  <c:v>991.07</c:v>
                </c:pt>
                <c:pt idx="188">
                  <c:v>992.79</c:v>
                </c:pt>
                <c:pt idx="189">
                  <c:v>994.33</c:v>
                </c:pt>
                <c:pt idx="190">
                  <c:v>998.37</c:v>
                </c:pt>
                <c:pt idx="191">
                  <c:v>993.67</c:v>
                </c:pt>
                <c:pt idx="192">
                  <c:v>1000.45</c:v>
                </c:pt>
                <c:pt idx="193">
                  <c:v>1015.87</c:v>
                </c:pt>
                <c:pt idx="194">
                  <c:v>1031.49</c:v>
                </c:pt>
                <c:pt idx="195">
                  <c:v>1034.05</c:v>
                </c:pt>
                <c:pt idx="196">
                  <c:v>1025.32</c:v>
                </c:pt>
                <c:pt idx="197">
                  <c:v>994.23</c:v>
                </c:pt>
                <c:pt idx="198">
                  <c:v>996.71</c:v>
                </c:pt>
                <c:pt idx="199">
                  <c:v>994.56</c:v>
                </c:pt>
                <c:pt idx="200">
                  <c:v>1001.52</c:v>
                </c:pt>
                <c:pt idx="201">
                  <c:v>1006.46</c:v>
                </c:pt>
                <c:pt idx="202">
                  <c:v>1011.69</c:v>
                </c:pt>
                <c:pt idx="203">
                  <c:v>1013.55</c:v>
                </c:pt>
                <c:pt idx="204">
                  <c:v>1023.75</c:v>
                </c:pt>
                <c:pt idx="205">
                  <c:v>1032.01</c:v>
                </c:pt>
                <c:pt idx="206">
                  <c:v>1022.1</c:v>
                </c:pt>
                <c:pt idx="207">
                  <c:v>1019.67</c:v>
                </c:pt>
                <c:pt idx="208">
                  <c:v>1017.61</c:v>
                </c:pt>
                <c:pt idx="209">
                  <c:v>1019.37</c:v>
                </c:pt>
                <c:pt idx="210">
                  <c:v>995.06</c:v>
                </c:pt>
                <c:pt idx="211">
                  <c:v>1007.85</c:v>
                </c:pt>
                <c:pt idx="212">
                  <c:v>1010.95</c:v>
                </c:pt>
                <c:pt idx="213">
                  <c:v>1013.41</c:v>
                </c:pt>
                <c:pt idx="214">
                  <c:v>1023.19</c:v>
                </c:pt>
                <c:pt idx="215">
                  <c:v>1033.17</c:v>
                </c:pt>
                <c:pt idx="216">
                  <c:v>1023.13</c:v>
                </c:pt>
                <c:pt idx="217">
                  <c:v>1028.67</c:v>
                </c:pt>
                <c:pt idx="218">
                  <c:v>1024.79</c:v>
                </c:pt>
                <c:pt idx="219">
                  <c:v>1037.31</c:v>
                </c:pt>
                <c:pt idx="220">
                  <c:v>1024.69</c:v>
                </c:pt>
                <c:pt idx="221">
                  <c:v>1042.8599999999999</c:v>
                </c:pt>
                <c:pt idx="222">
                  <c:v>1057.49</c:v>
                </c:pt>
                <c:pt idx="223">
                  <c:v>1050.97</c:v>
                </c:pt>
                <c:pt idx="224">
                  <c:v>1039.51</c:v>
                </c:pt>
                <c:pt idx="225">
                  <c:v>1012.68</c:v>
                </c:pt>
                <c:pt idx="226">
                  <c:v>1007.1</c:v>
                </c:pt>
                <c:pt idx="227">
                  <c:v>1012.43</c:v>
                </c:pt>
                <c:pt idx="228">
                  <c:v>1003.86</c:v>
                </c:pt>
                <c:pt idx="229">
                  <c:v>1003.61</c:v>
                </c:pt>
                <c:pt idx="230">
                  <c:v>991.33</c:v>
                </c:pt>
                <c:pt idx="231">
                  <c:v>990.96</c:v>
                </c:pt>
                <c:pt idx="232">
                  <c:v>980.93</c:v>
                </c:pt>
                <c:pt idx="233">
                  <c:v>980.01</c:v>
                </c:pt>
                <c:pt idx="234">
                  <c:v>992.39</c:v>
                </c:pt>
                <c:pt idx="235">
                  <c:v>1013.37</c:v>
                </c:pt>
                <c:pt idx="236">
                  <c:v>1002.04</c:v>
                </c:pt>
                <c:pt idx="237">
                  <c:v>995.53</c:v>
                </c:pt>
                <c:pt idx="238">
                  <c:v>1007.14</c:v>
                </c:pt>
                <c:pt idx="239">
                  <c:v>1000</c:v>
                </c:pt>
                <c:pt idx="240">
                  <c:v>992.46</c:v>
                </c:pt>
                <c:pt idx="241">
                  <c:v>997.62</c:v>
                </c:pt>
                <c:pt idx="242">
                  <c:v>999.1</c:v>
                </c:pt>
                <c:pt idx="243">
                  <c:v>1014.67</c:v>
                </c:pt>
                <c:pt idx="244">
                  <c:v>1027.96</c:v>
                </c:pt>
                <c:pt idx="245">
                  <c:v>1033.31</c:v>
                </c:pt>
                <c:pt idx="246">
                  <c:v>1032.8800000000001</c:v>
                </c:pt>
                <c:pt idx="247">
                  <c:v>1025.81</c:v>
                </c:pt>
                <c:pt idx="248">
                  <c:v>1027.97</c:v>
                </c:pt>
                <c:pt idx="249">
                  <c:v>1022.54</c:v>
                </c:pt>
                <c:pt idx="250">
                  <c:v>1018.22</c:v>
                </c:pt>
                <c:pt idx="251">
                  <c:v>1024.1500000000001</c:v>
                </c:pt>
                <c:pt idx="252">
                  <c:v>1035.07</c:v>
                </c:pt>
                <c:pt idx="253">
                  <c:v>1035.6099999999999</c:v>
                </c:pt>
                <c:pt idx="254">
                  <c:v>1049.2</c:v>
                </c:pt>
                <c:pt idx="255">
                  <c:v>1046.19</c:v>
                </c:pt>
                <c:pt idx="256">
                  <c:v>1046.03</c:v>
                </c:pt>
                <c:pt idx="257">
                  <c:v>1049.2</c:v>
                </c:pt>
                <c:pt idx="258">
                  <c:v>1045.1600000000001</c:v>
                </c:pt>
                <c:pt idx="259">
                  <c:v>1057.98</c:v>
                </c:pt>
                <c:pt idx="260">
                  <c:v>1054.94</c:v>
                </c:pt>
                <c:pt idx="261">
                  <c:v>1054.94</c:v>
                </c:pt>
                <c:pt idx="262">
                  <c:v>1059.74</c:v>
                </c:pt>
                <c:pt idx="263">
                  <c:v>1062.24</c:v>
                </c:pt>
                <c:pt idx="264">
                  <c:v>1069.27</c:v>
                </c:pt>
                <c:pt idx="265">
                  <c:v>1050.9000000000001</c:v>
                </c:pt>
                <c:pt idx="266">
                  <c:v>1039.75</c:v>
                </c:pt>
                <c:pt idx="267">
                  <c:v>1043.2</c:v>
                </c:pt>
                <c:pt idx="268">
                  <c:v>1048.72</c:v>
                </c:pt>
                <c:pt idx="269">
                  <c:v>1057.54</c:v>
                </c:pt>
                <c:pt idx="270">
                  <c:v>1058.95</c:v>
                </c:pt>
                <c:pt idx="271">
                  <c:v>1054.31</c:v>
                </c:pt>
                <c:pt idx="272">
                  <c:v>1017.18</c:v>
                </c:pt>
                <c:pt idx="273">
                  <c:v>1019.42</c:v>
                </c:pt>
                <c:pt idx="274">
                  <c:v>996.11</c:v>
                </c:pt>
                <c:pt idx="275">
                  <c:v>954.62</c:v>
                </c:pt>
                <c:pt idx="276">
                  <c:v>930.01</c:v>
                </c:pt>
                <c:pt idx="277">
                  <c:v>933.45</c:v>
                </c:pt>
                <c:pt idx="278">
                  <c:v>953.56</c:v>
                </c:pt>
                <c:pt idx="279">
                  <c:v>964.92</c:v>
                </c:pt>
                <c:pt idx="280">
                  <c:v>952.21</c:v>
                </c:pt>
                <c:pt idx="281">
                  <c:v>955</c:v>
                </c:pt>
                <c:pt idx="282">
                  <c:v>951.21</c:v>
                </c:pt>
                <c:pt idx="283">
                  <c:v>945.15</c:v>
                </c:pt>
                <c:pt idx="284">
                  <c:v>946.38</c:v>
                </c:pt>
                <c:pt idx="285">
                  <c:v>951.18</c:v>
                </c:pt>
                <c:pt idx="286">
                  <c:v>933.89</c:v>
                </c:pt>
                <c:pt idx="287">
                  <c:v>918.19</c:v>
                </c:pt>
                <c:pt idx="288">
                  <c:v>901.4</c:v>
                </c:pt>
                <c:pt idx="289">
                  <c:v>895.77</c:v>
                </c:pt>
                <c:pt idx="290">
                  <c:v>887.32</c:v>
                </c:pt>
                <c:pt idx="291">
                  <c:v>891.39</c:v>
                </c:pt>
                <c:pt idx="292">
                  <c:v>900.18</c:v>
                </c:pt>
                <c:pt idx="293">
                  <c:v>911.51</c:v>
                </c:pt>
                <c:pt idx="294">
                  <c:v>909.48</c:v>
                </c:pt>
                <c:pt idx="295">
                  <c:v>910.15</c:v>
                </c:pt>
                <c:pt idx="296">
                  <c:v>921.05</c:v>
                </c:pt>
                <c:pt idx="297">
                  <c:v>934.97</c:v>
                </c:pt>
                <c:pt idx="298">
                  <c:v>960.52</c:v>
                </c:pt>
                <c:pt idx="299">
                  <c:v>943.1</c:v>
                </c:pt>
                <c:pt idx="300">
                  <c:v>954.27</c:v>
                </c:pt>
                <c:pt idx="301">
                  <c:v>965.4</c:v>
                </c:pt>
                <c:pt idx="302">
                  <c:v>969.97</c:v>
                </c:pt>
                <c:pt idx="303">
                  <c:v>969.55</c:v>
                </c:pt>
                <c:pt idx="304">
                  <c:v>956.3</c:v>
                </c:pt>
                <c:pt idx="305">
                  <c:v>946.72</c:v>
                </c:pt>
                <c:pt idx="306">
                  <c:v>948.41</c:v>
                </c:pt>
                <c:pt idx="307">
                  <c:v>961.05</c:v>
                </c:pt>
                <c:pt idx="308">
                  <c:v>966.55</c:v>
                </c:pt>
                <c:pt idx="309">
                  <c:v>955.35</c:v>
                </c:pt>
                <c:pt idx="310">
                  <c:v>950.8</c:v>
                </c:pt>
                <c:pt idx="311">
                  <c:v>955.45</c:v>
                </c:pt>
                <c:pt idx="312">
                  <c:v>964.58</c:v>
                </c:pt>
                <c:pt idx="313">
                  <c:v>961.94</c:v>
                </c:pt>
                <c:pt idx="314">
                  <c:v>967.37</c:v>
                </c:pt>
                <c:pt idx="315">
                  <c:v>946.13</c:v>
                </c:pt>
                <c:pt idx="316">
                  <c:v>941.69</c:v>
                </c:pt>
                <c:pt idx="317">
                  <c:v>943.62</c:v>
                </c:pt>
                <c:pt idx="318">
                  <c:v>911.01</c:v>
                </c:pt>
                <c:pt idx="319">
                  <c:v>904.39</c:v>
                </c:pt>
                <c:pt idx="320">
                  <c:v>905.7</c:v>
                </c:pt>
                <c:pt idx="321">
                  <c:v>915.77</c:v>
                </c:pt>
                <c:pt idx="322">
                  <c:v>909.11</c:v>
                </c:pt>
                <c:pt idx="323">
                  <c:v>905.87</c:v>
                </c:pt>
                <c:pt idx="324">
                  <c:v>913.02</c:v>
                </c:pt>
                <c:pt idx="325">
                  <c:v>913.41</c:v>
                </c:pt>
                <c:pt idx="326">
                  <c:v>902.52</c:v>
                </c:pt>
                <c:pt idx="327">
                  <c:v>906.68</c:v>
                </c:pt>
                <c:pt idx="328">
                  <c:v>908.3</c:v>
                </c:pt>
                <c:pt idx="329">
                  <c:v>908.81</c:v>
                </c:pt>
                <c:pt idx="330">
                  <c:v>908.45</c:v>
                </c:pt>
                <c:pt idx="331">
                  <c:v>907.26</c:v>
                </c:pt>
                <c:pt idx="332">
                  <c:v>915.15</c:v>
                </c:pt>
                <c:pt idx="333">
                  <c:v>909.14</c:v>
                </c:pt>
                <c:pt idx="334">
                  <c:v>907.31</c:v>
                </c:pt>
                <c:pt idx="335">
                  <c:v>881.41</c:v>
                </c:pt>
                <c:pt idx="336">
                  <c:v>868.75</c:v>
                </c:pt>
                <c:pt idx="337">
                  <c:v>887.12</c:v>
                </c:pt>
                <c:pt idx="338">
                  <c:v>899.89</c:v>
                </c:pt>
                <c:pt idx="339">
                  <c:v>902.84</c:v>
                </c:pt>
                <c:pt idx="340">
                  <c:v>924.79</c:v>
                </c:pt>
                <c:pt idx="341">
                  <c:v>920.84</c:v>
                </c:pt>
                <c:pt idx="342">
                  <c:v>913.23</c:v>
                </c:pt>
                <c:pt idx="343">
                  <c:v>913.73</c:v>
                </c:pt>
                <c:pt idx="344">
                  <c:v>914.03</c:v>
                </c:pt>
                <c:pt idx="345">
                  <c:v>920.57</c:v>
                </c:pt>
                <c:pt idx="346">
                  <c:v>915.54</c:v>
                </c:pt>
                <c:pt idx="347">
                  <c:v>904.88</c:v>
                </c:pt>
                <c:pt idx="348">
                  <c:v>900.19</c:v>
                </c:pt>
                <c:pt idx="349">
                  <c:v>899.95</c:v>
                </c:pt>
                <c:pt idx="350">
                  <c:v>919.21</c:v>
                </c:pt>
                <c:pt idx="351">
                  <c:v>932.97</c:v>
                </c:pt>
                <c:pt idx="352">
                  <c:v>935.03</c:v>
                </c:pt>
                <c:pt idx="353">
                  <c:v>936.23</c:v>
                </c:pt>
                <c:pt idx="354">
                  <c:v>937.35</c:v>
                </c:pt>
                <c:pt idx="355">
                  <c:v>950.81</c:v>
                </c:pt>
                <c:pt idx="356">
                  <c:v>954.47</c:v>
                </c:pt>
                <c:pt idx="357">
                  <c:v>957.38</c:v>
                </c:pt>
                <c:pt idx="358">
                  <c:v>960.26</c:v>
                </c:pt>
                <c:pt idx="359">
                  <c:v>971.72</c:v>
                </c:pt>
                <c:pt idx="360">
                  <c:v>974.91</c:v>
                </c:pt>
                <c:pt idx="361">
                  <c:v>970.31</c:v>
                </c:pt>
                <c:pt idx="362">
                  <c:v>974.64</c:v>
                </c:pt>
                <c:pt idx="363">
                  <c:v>965.91</c:v>
                </c:pt>
                <c:pt idx="364">
                  <c:v>958.83</c:v>
                </c:pt>
                <c:pt idx="365">
                  <c:v>949.56</c:v>
                </c:pt>
                <c:pt idx="366">
                  <c:v>948.03</c:v>
                </c:pt>
                <c:pt idx="367">
                  <c:v>943.53</c:v>
                </c:pt>
                <c:pt idx="368">
                  <c:v>941.58</c:v>
                </c:pt>
                <c:pt idx="369">
                  <c:v>949.04</c:v>
                </c:pt>
                <c:pt idx="370">
                  <c:v>957.71</c:v>
                </c:pt>
                <c:pt idx="371">
                  <c:v>954.2</c:v>
                </c:pt>
                <c:pt idx="372">
                  <c:v>941.07</c:v>
                </c:pt>
                <c:pt idx="373">
                  <c:v>937.16</c:v>
                </c:pt>
                <c:pt idx="374">
                  <c:v>951.49</c:v>
                </c:pt>
                <c:pt idx="375">
                  <c:v>943.47</c:v>
                </c:pt>
                <c:pt idx="376">
                  <c:v>919.37</c:v>
                </c:pt>
                <c:pt idx="377">
                  <c:v>918.52</c:v>
                </c:pt>
                <c:pt idx="378">
                  <c:v>912.62</c:v>
                </c:pt>
                <c:pt idx="379">
                  <c:v>902.35</c:v>
                </c:pt>
                <c:pt idx="380">
                  <c:v>907.27</c:v>
                </c:pt>
                <c:pt idx="381">
                  <c:v>907.54</c:v>
                </c:pt>
                <c:pt idx="382">
                  <c:v>898.28</c:v>
                </c:pt>
                <c:pt idx="383">
                  <c:v>889.17</c:v>
                </c:pt>
                <c:pt idx="384">
                  <c:v>909.83</c:v>
                </c:pt>
                <c:pt idx="385">
                  <c:v>893.03</c:v>
                </c:pt>
                <c:pt idx="386">
                  <c:v>885.97</c:v>
                </c:pt>
                <c:pt idx="387">
                  <c:v>884.59</c:v>
                </c:pt>
                <c:pt idx="388">
                  <c:v>902.27</c:v>
                </c:pt>
                <c:pt idx="389">
                  <c:v>897.49</c:v>
                </c:pt>
                <c:pt idx="390">
                  <c:v>886.36</c:v>
                </c:pt>
                <c:pt idx="391">
                  <c:v>886.36</c:v>
                </c:pt>
                <c:pt idx="392">
                  <c:v>886.36</c:v>
                </c:pt>
                <c:pt idx="393">
                  <c:v>886.36</c:v>
                </c:pt>
                <c:pt idx="394">
                  <c:v>886.36</c:v>
                </c:pt>
                <c:pt idx="395">
                  <c:v>886.36</c:v>
                </c:pt>
                <c:pt idx="396">
                  <c:v>886.36</c:v>
                </c:pt>
                <c:pt idx="397">
                  <c:v>848.98</c:v>
                </c:pt>
                <c:pt idx="398">
                  <c:v>864.77</c:v>
                </c:pt>
                <c:pt idx="399">
                  <c:v>867.07</c:v>
                </c:pt>
                <c:pt idx="400">
                  <c:v>856.55</c:v>
                </c:pt>
                <c:pt idx="401">
                  <c:v>850.58</c:v>
                </c:pt>
                <c:pt idx="402">
                  <c:v>829.45</c:v>
                </c:pt>
                <c:pt idx="403">
                  <c:v>838.75</c:v>
                </c:pt>
                <c:pt idx="404">
                  <c:v>828.24</c:v>
                </c:pt>
                <c:pt idx="405">
                  <c:v>836.63</c:v>
                </c:pt>
                <c:pt idx="406">
                  <c:v>827.9</c:v>
                </c:pt>
                <c:pt idx="407">
                  <c:v>831.12</c:v>
                </c:pt>
                <c:pt idx="408">
                  <c:v>830.22</c:v>
                </c:pt>
                <c:pt idx="409">
                  <c:v>822.59</c:v>
                </c:pt>
                <c:pt idx="410">
                  <c:v>828.42</c:v>
                </c:pt>
                <c:pt idx="411">
                  <c:v>819.9</c:v>
                </c:pt>
                <c:pt idx="412">
                  <c:v>838.01</c:v>
                </c:pt>
                <c:pt idx="413">
                  <c:v>839.41</c:v>
                </c:pt>
                <c:pt idx="414">
                  <c:v>836.51</c:v>
                </c:pt>
                <c:pt idx="415">
                  <c:v>831.13</c:v>
                </c:pt>
                <c:pt idx="416">
                  <c:v>820.11</c:v>
                </c:pt>
                <c:pt idx="417">
                  <c:v>813.94</c:v>
                </c:pt>
                <c:pt idx="418">
                  <c:v>827.27</c:v>
                </c:pt>
                <c:pt idx="419">
                  <c:v>802.99</c:v>
                </c:pt>
                <c:pt idx="420">
                  <c:v>796.3</c:v>
                </c:pt>
                <c:pt idx="421">
                  <c:v>789.24</c:v>
                </c:pt>
                <c:pt idx="422">
                  <c:v>785.01</c:v>
                </c:pt>
                <c:pt idx="423">
                  <c:v>786.84</c:v>
                </c:pt>
                <c:pt idx="424">
                  <c:v>781.31</c:v>
                </c:pt>
                <c:pt idx="425">
                  <c:v>773.51</c:v>
                </c:pt>
                <c:pt idx="426">
                  <c:v>773.43</c:v>
                </c:pt>
                <c:pt idx="427">
                  <c:v>767.88</c:v>
                </c:pt>
                <c:pt idx="428">
                  <c:v>765.29</c:v>
                </c:pt>
                <c:pt idx="429">
                  <c:v>761.49</c:v>
                </c:pt>
                <c:pt idx="430">
                  <c:v>761.66</c:v>
                </c:pt>
                <c:pt idx="431">
                  <c:v>739.82</c:v>
                </c:pt>
                <c:pt idx="432">
                  <c:v>732.88</c:v>
                </c:pt>
                <c:pt idx="433">
                  <c:v>735.55</c:v>
                </c:pt>
                <c:pt idx="434">
                  <c:v>737.16</c:v>
                </c:pt>
                <c:pt idx="435">
                  <c:v>735.41</c:v>
                </c:pt>
                <c:pt idx="436">
                  <c:v>730.08</c:v>
                </c:pt>
                <c:pt idx="437">
                  <c:v>729.57</c:v>
                </c:pt>
                <c:pt idx="438">
                  <c:v>712.98</c:v>
                </c:pt>
                <c:pt idx="439">
                  <c:v>692.8</c:v>
                </c:pt>
                <c:pt idx="440">
                  <c:v>697.67</c:v>
                </c:pt>
                <c:pt idx="441">
                  <c:v>691.53</c:v>
                </c:pt>
                <c:pt idx="442">
                  <c:v>673.32</c:v>
                </c:pt>
                <c:pt idx="443">
                  <c:v>647.15</c:v>
                </c:pt>
                <c:pt idx="444">
                  <c:v>659.4</c:v>
                </c:pt>
                <c:pt idx="445">
                  <c:v>640.89</c:v>
                </c:pt>
                <c:pt idx="446">
                  <c:v>611.29999999999995</c:v>
                </c:pt>
                <c:pt idx="447">
                  <c:v>601.04999999999995</c:v>
                </c:pt>
                <c:pt idx="448">
                  <c:v>592.16999999999996</c:v>
                </c:pt>
                <c:pt idx="449">
                  <c:v>633.20000000000005</c:v>
                </c:pt>
                <c:pt idx="450">
                  <c:v>646.83000000000004</c:v>
                </c:pt>
                <c:pt idx="451">
                  <c:v>634.28</c:v>
                </c:pt>
                <c:pt idx="452">
                  <c:v>631.49</c:v>
                </c:pt>
                <c:pt idx="453">
                  <c:v>635.75</c:v>
                </c:pt>
                <c:pt idx="454">
                  <c:v>622.77</c:v>
                </c:pt>
                <c:pt idx="455">
                  <c:v>605</c:v>
                </c:pt>
                <c:pt idx="456">
                  <c:v>565.42999999999995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D9-4263-806D-9E69E2882905}"/>
            </c:ext>
          </c:extLst>
        </c:ser>
        <c:ser>
          <c:idx val="5"/>
          <c:order val="5"/>
          <c:tx>
            <c:strRef>
              <c:f>'График 1.2.7'!$H$4</c:f>
              <c:strCache>
                <c:ptCount val="1"/>
                <c:pt idx="0">
                  <c:v>MSCI Kazakhstan 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1.2.7'!$B$5:$B$461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'График 1.2.7'!$H$5:$H$461</c:f>
              <c:numCache>
                <c:formatCode>0.00</c:formatCode>
                <c:ptCount val="457"/>
                <c:pt idx="0">
                  <c:v>1044.52</c:v>
                </c:pt>
                <c:pt idx="1">
                  <c:v>1045.45</c:v>
                </c:pt>
                <c:pt idx="2">
                  <c:v>1043.5999999999999</c:v>
                </c:pt>
                <c:pt idx="3">
                  <c:v>1015.06</c:v>
                </c:pt>
                <c:pt idx="4">
                  <c:v>995.27</c:v>
                </c:pt>
                <c:pt idx="5">
                  <c:v>963.95</c:v>
                </c:pt>
                <c:pt idx="6">
                  <c:v>954.13</c:v>
                </c:pt>
                <c:pt idx="7">
                  <c:v>931.89</c:v>
                </c:pt>
                <c:pt idx="8">
                  <c:v>930.69</c:v>
                </c:pt>
                <c:pt idx="9">
                  <c:v>917.58</c:v>
                </c:pt>
                <c:pt idx="10">
                  <c:v>917.65</c:v>
                </c:pt>
                <c:pt idx="11">
                  <c:v>908.11</c:v>
                </c:pt>
                <c:pt idx="12">
                  <c:v>902.96</c:v>
                </c:pt>
                <c:pt idx="13">
                  <c:v>911.52</c:v>
                </c:pt>
                <c:pt idx="14">
                  <c:v>907.72</c:v>
                </c:pt>
                <c:pt idx="15">
                  <c:v>903.55</c:v>
                </c:pt>
                <c:pt idx="16">
                  <c:v>902.09</c:v>
                </c:pt>
                <c:pt idx="17">
                  <c:v>912.77</c:v>
                </c:pt>
                <c:pt idx="18">
                  <c:v>921.41</c:v>
                </c:pt>
                <c:pt idx="19">
                  <c:v>913.34</c:v>
                </c:pt>
                <c:pt idx="20">
                  <c:v>913.93</c:v>
                </c:pt>
                <c:pt idx="21">
                  <c:v>917.52</c:v>
                </c:pt>
                <c:pt idx="22">
                  <c:v>951.16</c:v>
                </c:pt>
                <c:pt idx="23">
                  <c:v>1018.26</c:v>
                </c:pt>
                <c:pt idx="24">
                  <c:v>1020.31</c:v>
                </c:pt>
                <c:pt idx="25">
                  <c:v>1018.75</c:v>
                </c:pt>
                <c:pt idx="26">
                  <c:v>1012.01</c:v>
                </c:pt>
                <c:pt idx="27">
                  <c:v>1019.49</c:v>
                </c:pt>
                <c:pt idx="28">
                  <c:v>1002.47</c:v>
                </c:pt>
                <c:pt idx="29">
                  <c:v>1004.89</c:v>
                </c:pt>
                <c:pt idx="30">
                  <c:v>1006.39</c:v>
                </c:pt>
                <c:pt idx="31">
                  <c:v>1031</c:v>
                </c:pt>
                <c:pt idx="32">
                  <c:v>1033.44</c:v>
                </c:pt>
                <c:pt idx="33">
                  <c:v>1032.3499999999999</c:v>
                </c:pt>
                <c:pt idx="34">
                  <c:v>1020.64</c:v>
                </c:pt>
                <c:pt idx="35">
                  <c:v>1020.87</c:v>
                </c:pt>
                <c:pt idx="36">
                  <c:v>1033.77</c:v>
                </c:pt>
                <c:pt idx="37">
                  <c:v>1042.23</c:v>
                </c:pt>
                <c:pt idx="38">
                  <c:v>1033.6600000000001</c:v>
                </c:pt>
                <c:pt idx="39">
                  <c:v>1035.6600000000001</c:v>
                </c:pt>
                <c:pt idx="40">
                  <c:v>1037.73</c:v>
                </c:pt>
                <c:pt idx="41">
                  <c:v>1018.3</c:v>
                </c:pt>
                <c:pt idx="42">
                  <c:v>980.08</c:v>
                </c:pt>
                <c:pt idx="43">
                  <c:v>936.57</c:v>
                </c:pt>
                <c:pt idx="44">
                  <c:v>920.47</c:v>
                </c:pt>
                <c:pt idx="45">
                  <c:v>883.08</c:v>
                </c:pt>
                <c:pt idx="46">
                  <c:v>904.41</c:v>
                </c:pt>
                <c:pt idx="47">
                  <c:v>928.12</c:v>
                </c:pt>
                <c:pt idx="48">
                  <c:v>952.34</c:v>
                </c:pt>
                <c:pt idx="49">
                  <c:v>962.73</c:v>
                </c:pt>
                <c:pt idx="50">
                  <c:v>955.72</c:v>
                </c:pt>
                <c:pt idx="51">
                  <c:v>969.35</c:v>
                </c:pt>
                <c:pt idx="52">
                  <c:v>941.02</c:v>
                </c:pt>
                <c:pt idx="53">
                  <c:v>953.33</c:v>
                </c:pt>
                <c:pt idx="54">
                  <c:v>948.36</c:v>
                </c:pt>
                <c:pt idx="55">
                  <c:v>959.46</c:v>
                </c:pt>
                <c:pt idx="56">
                  <c:v>952.17</c:v>
                </c:pt>
                <c:pt idx="57">
                  <c:v>964.59</c:v>
                </c:pt>
                <c:pt idx="58">
                  <c:v>982.11</c:v>
                </c:pt>
                <c:pt idx="59">
                  <c:v>985.2</c:v>
                </c:pt>
                <c:pt idx="60">
                  <c:v>984.66</c:v>
                </c:pt>
                <c:pt idx="61">
                  <c:v>987.44</c:v>
                </c:pt>
                <c:pt idx="62">
                  <c:v>993.28</c:v>
                </c:pt>
                <c:pt idx="63">
                  <c:v>1011.77</c:v>
                </c:pt>
                <c:pt idx="64">
                  <c:v>1017.35</c:v>
                </c:pt>
                <c:pt idx="65">
                  <c:v>1012.76</c:v>
                </c:pt>
                <c:pt idx="66">
                  <c:v>1023.16</c:v>
                </c:pt>
                <c:pt idx="67">
                  <c:v>1020.92</c:v>
                </c:pt>
                <c:pt idx="68">
                  <c:v>1039.03</c:v>
                </c:pt>
                <c:pt idx="69">
                  <c:v>1039.03</c:v>
                </c:pt>
                <c:pt idx="70">
                  <c:v>1038.46</c:v>
                </c:pt>
                <c:pt idx="71">
                  <c:v>1068.26</c:v>
                </c:pt>
                <c:pt idx="72">
                  <c:v>1064.4100000000001</c:v>
                </c:pt>
                <c:pt idx="73">
                  <c:v>1041.49</c:v>
                </c:pt>
                <c:pt idx="74">
                  <c:v>1052.17</c:v>
                </c:pt>
                <c:pt idx="75">
                  <c:v>1052.32</c:v>
                </c:pt>
                <c:pt idx="76">
                  <c:v>1045.92</c:v>
                </c:pt>
                <c:pt idx="77">
                  <c:v>1041.6500000000001</c:v>
                </c:pt>
                <c:pt idx="78">
                  <c:v>1024.3</c:v>
                </c:pt>
                <c:pt idx="79">
                  <c:v>1042.8800000000001</c:v>
                </c:pt>
                <c:pt idx="80">
                  <c:v>1047.47</c:v>
                </c:pt>
                <c:pt idx="81">
                  <c:v>1045.93</c:v>
                </c:pt>
                <c:pt idx="82">
                  <c:v>1019.17</c:v>
                </c:pt>
                <c:pt idx="83">
                  <c:v>1022.38</c:v>
                </c:pt>
                <c:pt idx="84">
                  <c:v>1026.8399999999999</c:v>
                </c:pt>
                <c:pt idx="85">
                  <c:v>1009.14</c:v>
                </c:pt>
                <c:pt idx="86">
                  <c:v>1003.77</c:v>
                </c:pt>
                <c:pt idx="87">
                  <c:v>1007.46</c:v>
                </c:pt>
                <c:pt idx="88">
                  <c:v>1008.61</c:v>
                </c:pt>
                <c:pt idx="89">
                  <c:v>995.71</c:v>
                </c:pt>
                <c:pt idx="90">
                  <c:v>975.84</c:v>
                </c:pt>
                <c:pt idx="91">
                  <c:v>972.11</c:v>
                </c:pt>
                <c:pt idx="92">
                  <c:v>968.24</c:v>
                </c:pt>
                <c:pt idx="93">
                  <c:v>961.45</c:v>
                </c:pt>
                <c:pt idx="94">
                  <c:v>950.15</c:v>
                </c:pt>
                <c:pt idx="95">
                  <c:v>941.84</c:v>
                </c:pt>
                <c:pt idx="96">
                  <c:v>949.2</c:v>
                </c:pt>
                <c:pt idx="97">
                  <c:v>963.81</c:v>
                </c:pt>
                <c:pt idx="98">
                  <c:v>962.03</c:v>
                </c:pt>
                <c:pt idx="99">
                  <c:v>974.9</c:v>
                </c:pt>
                <c:pt idx="100">
                  <c:v>972.98</c:v>
                </c:pt>
                <c:pt idx="101">
                  <c:v>966.36</c:v>
                </c:pt>
                <c:pt idx="102">
                  <c:v>962.83</c:v>
                </c:pt>
                <c:pt idx="103">
                  <c:v>956.63</c:v>
                </c:pt>
                <c:pt idx="104">
                  <c:v>964.51</c:v>
                </c:pt>
                <c:pt idx="105">
                  <c:v>964.51</c:v>
                </c:pt>
                <c:pt idx="106">
                  <c:v>939.11</c:v>
                </c:pt>
                <c:pt idx="107">
                  <c:v>931.22</c:v>
                </c:pt>
                <c:pt idx="108">
                  <c:v>953.71</c:v>
                </c:pt>
                <c:pt idx="109">
                  <c:v>972.71</c:v>
                </c:pt>
                <c:pt idx="110">
                  <c:v>971.72</c:v>
                </c:pt>
                <c:pt idx="111">
                  <c:v>981.08</c:v>
                </c:pt>
                <c:pt idx="112">
                  <c:v>977.82</c:v>
                </c:pt>
                <c:pt idx="113">
                  <c:v>961.69</c:v>
                </c:pt>
                <c:pt idx="114">
                  <c:v>951.47</c:v>
                </c:pt>
                <c:pt idx="115">
                  <c:v>964.95</c:v>
                </c:pt>
                <c:pt idx="116">
                  <c:v>962.85</c:v>
                </c:pt>
                <c:pt idx="117">
                  <c:v>965.03</c:v>
                </c:pt>
                <c:pt idx="118">
                  <c:v>988.43</c:v>
                </c:pt>
                <c:pt idx="119">
                  <c:v>1003.4</c:v>
                </c:pt>
                <c:pt idx="120">
                  <c:v>1003.32</c:v>
                </c:pt>
                <c:pt idx="121">
                  <c:v>1022.91</c:v>
                </c:pt>
                <c:pt idx="122">
                  <c:v>1026.4000000000001</c:v>
                </c:pt>
                <c:pt idx="123">
                  <c:v>1028.3800000000001</c:v>
                </c:pt>
                <c:pt idx="124">
                  <c:v>1038.73</c:v>
                </c:pt>
                <c:pt idx="125">
                  <c:v>1029.4000000000001</c:v>
                </c:pt>
                <c:pt idx="126">
                  <c:v>1029.49</c:v>
                </c:pt>
                <c:pt idx="127">
                  <c:v>1024.42</c:v>
                </c:pt>
                <c:pt idx="128">
                  <c:v>1026.46</c:v>
                </c:pt>
                <c:pt idx="129">
                  <c:v>1031.76</c:v>
                </c:pt>
                <c:pt idx="130">
                  <c:v>1031.05</c:v>
                </c:pt>
                <c:pt idx="131">
                  <c:v>1040.78</c:v>
                </c:pt>
                <c:pt idx="132">
                  <c:v>1040.9000000000001</c:v>
                </c:pt>
                <c:pt idx="133">
                  <c:v>1032.26</c:v>
                </c:pt>
                <c:pt idx="134">
                  <c:v>1041.52</c:v>
                </c:pt>
                <c:pt idx="135">
                  <c:v>1046.69</c:v>
                </c:pt>
                <c:pt idx="136">
                  <c:v>1041.49</c:v>
                </c:pt>
                <c:pt idx="137">
                  <c:v>1054.53</c:v>
                </c:pt>
                <c:pt idx="138">
                  <c:v>1087.58</c:v>
                </c:pt>
                <c:pt idx="139">
                  <c:v>1106.81</c:v>
                </c:pt>
                <c:pt idx="140">
                  <c:v>1117.18</c:v>
                </c:pt>
                <c:pt idx="141">
                  <c:v>1092.31</c:v>
                </c:pt>
                <c:pt idx="142">
                  <c:v>1070.33</c:v>
                </c:pt>
                <c:pt idx="143">
                  <c:v>1086.08</c:v>
                </c:pt>
                <c:pt idx="144">
                  <c:v>1084.9100000000001</c:v>
                </c:pt>
                <c:pt idx="145">
                  <c:v>1073.8</c:v>
                </c:pt>
                <c:pt idx="146">
                  <c:v>1056.94</c:v>
                </c:pt>
                <c:pt idx="147">
                  <c:v>1038.68</c:v>
                </c:pt>
                <c:pt idx="148">
                  <c:v>1019.5</c:v>
                </c:pt>
                <c:pt idx="149">
                  <c:v>1003.75</c:v>
                </c:pt>
                <c:pt idx="150">
                  <c:v>1002.89</c:v>
                </c:pt>
                <c:pt idx="151">
                  <c:v>1028.02</c:v>
                </c:pt>
                <c:pt idx="152">
                  <c:v>995.63</c:v>
                </c:pt>
                <c:pt idx="153">
                  <c:v>1003.14</c:v>
                </c:pt>
                <c:pt idx="154">
                  <c:v>1000.65</c:v>
                </c:pt>
                <c:pt idx="155">
                  <c:v>979.29</c:v>
                </c:pt>
                <c:pt idx="156">
                  <c:v>960.76</c:v>
                </c:pt>
                <c:pt idx="157">
                  <c:v>980.55</c:v>
                </c:pt>
                <c:pt idx="158">
                  <c:v>948.1</c:v>
                </c:pt>
                <c:pt idx="159">
                  <c:v>932.54</c:v>
                </c:pt>
                <c:pt idx="160">
                  <c:v>935.7</c:v>
                </c:pt>
                <c:pt idx="161">
                  <c:v>940.54</c:v>
                </c:pt>
                <c:pt idx="162">
                  <c:v>918.21</c:v>
                </c:pt>
                <c:pt idx="163">
                  <c:v>845.76</c:v>
                </c:pt>
                <c:pt idx="164">
                  <c:v>852.06</c:v>
                </c:pt>
                <c:pt idx="165">
                  <c:v>855.76</c:v>
                </c:pt>
                <c:pt idx="166">
                  <c:v>840.68</c:v>
                </c:pt>
                <c:pt idx="167">
                  <c:v>884.44</c:v>
                </c:pt>
                <c:pt idx="168">
                  <c:v>881.52</c:v>
                </c:pt>
                <c:pt idx="169">
                  <c:v>893.11</c:v>
                </c:pt>
                <c:pt idx="170">
                  <c:v>893.01</c:v>
                </c:pt>
                <c:pt idx="171">
                  <c:v>889.08</c:v>
                </c:pt>
                <c:pt idx="172">
                  <c:v>899.5</c:v>
                </c:pt>
                <c:pt idx="173">
                  <c:v>911.64</c:v>
                </c:pt>
                <c:pt idx="174">
                  <c:v>923.26</c:v>
                </c:pt>
                <c:pt idx="175">
                  <c:v>923.83</c:v>
                </c:pt>
                <c:pt idx="176">
                  <c:v>931.25</c:v>
                </c:pt>
                <c:pt idx="177">
                  <c:v>921.24</c:v>
                </c:pt>
                <c:pt idx="178">
                  <c:v>917.64</c:v>
                </c:pt>
                <c:pt idx="179">
                  <c:v>888.74</c:v>
                </c:pt>
                <c:pt idx="180">
                  <c:v>895.46</c:v>
                </c:pt>
                <c:pt idx="181">
                  <c:v>888.33</c:v>
                </c:pt>
                <c:pt idx="182">
                  <c:v>889.6</c:v>
                </c:pt>
                <c:pt idx="183">
                  <c:v>910.44</c:v>
                </c:pt>
                <c:pt idx="184">
                  <c:v>901.56</c:v>
                </c:pt>
                <c:pt idx="185">
                  <c:v>886.37</c:v>
                </c:pt>
                <c:pt idx="186">
                  <c:v>894.51</c:v>
                </c:pt>
                <c:pt idx="187">
                  <c:v>942.99</c:v>
                </c:pt>
                <c:pt idx="188">
                  <c:v>941.17</c:v>
                </c:pt>
                <c:pt idx="189">
                  <c:v>938.96</c:v>
                </c:pt>
                <c:pt idx="190">
                  <c:v>952.42</c:v>
                </c:pt>
                <c:pt idx="191">
                  <c:v>945.01</c:v>
                </c:pt>
                <c:pt idx="192">
                  <c:v>950.87</c:v>
                </c:pt>
                <c:pt idx="193">
                  <c:v>973.13</c:v>
                </c:pt>
                <c:pt idx="194">
                  <c:v>1002.48</c:v>
                </c:pt>
                <c:pt idx="195">
                  <c:v>1005.09</c:v>
                </c:pt>
                <c:pt idx="196">
                  <c:v>985.78</c:v>
                </c:pt>
                <c:pt idx="197">
                  <c:v>909.35</c:v>
                </c:pt>
                <c:pt idx="198">
                  <c:v>914.67</c:v>
                </c:pt>
                <c:pt idx="199">
                  <c:v>905.06</c:v>
                </c:pt>
                <c:pt idx="200">
                  <c:v>929.3</c:v>
                </c:pt>
                <c:pt idx="201">
                  <c:v>943.7</c:v>
                </c:pt>
                <c:pt idx="202">
                  <c:v>946.84</c:v>
                </c:pt>
                <c:pt idx="203">
                  <c:v>963.33</c:v>
                </c:pt>
                <c:pt idx="204">
                  <c:v>991.86</c:v>
                </c:pt>
                <c:pt idx="205">
                  <c:v>1003.09</c:v>
                </c:pt>
                <c:pt idx="206">
                  <c:v>990.38</c:v>
                </c:pt>
                <c:pt idx="207">
                  <c:v>984.88</c:v>
                </c:pt>
                <c:pt idx="208">
                  <c:v>979.16</c:v>
                </c:pt>
                <c:pt idx="209">
                  <c:v>995.26</c:v>
                </c:pt>
                <c:pt idx="210">
                  <c:v>961.48</c:v>
                </c:pt>
                <c:pt idx="211">
                  <c:v>953.16</c:v>
                </c:pt>
                <c:pt idx="212">
                  <c:v>957.32</c:v>
                </c:pt>
                <c:pt idx="213">
                  <c:v>957.55</c:v>
                </c:pt>
                <c:pt idx="214">
                  <c:v>980.43</c:v>
                </c:pt>
                <c:pt idx="215">
                  <c:v>1006.69</c:v>
                </c:pt>
                <c:pt idx="216">
                  <c:v>986.51</c:v>
                </c:pt>
                <c:pt idx="217">
                  <c:v>1005.71</c:v>
                </c:pt>
                <c:pt idx="218">
                  <c:v>993.74</c:v>
                </c:pt>
                <c:pt idx="219">
                  <c:v>997.99</c:v>
                </c:pt>
                <c:pt idx="220">
                  <c:v>987.24</c:v>
                </c:pt>
                <c:pt idx="221">
                  <c:v>1033.31</c:v>
                </c:pt>
                <c:pt idx="222">
                  <c:v>1064.54</c:v>
                </c:pt>
                <c:pt idx="223">
                  <c:v>1054.17</c:v>
                </c:pt>
                <c:pt idx="224">
                  <c:v>1034.6400000000001</c:v>
                </c:pt>
                <c:pt idx="225">
                  <c:v>996.32</c:v>
                </c:pt>
                <c:pt idx="226">
                  <c:v>987.58</c:v>
                </c:pt>
                <c:pt idx="227">
                  <c:v>1000.64</c:v>
                </c:pt>
                <c:pt idx="228">
                  <c:v>991.5</c:v>
                </c:pt>
                <c:pt idx="229">
                  <c:v>993.64</c:v>
                </c:pt>
                <c:pt idx="230">
                  <c:v>978.54</c:v>
                </c:pt>
                <c:pt idx="231">
                  <c:v>972.44</c:v>
                </c:pt>
                <c:pt idx="232">
                  <c:v>959.62</c:v>
                </c:pt>
                <c:pt idx="233">
                  <c:v>958.92</c:v>
                </c:pt>
                <c:pt idx="234">
                  <c:v>973.14</c:v>
                </c:pt>
                <c:pt idx="235">
                  <c:v>1016.08</c:v>
                </c:pt>
                <c:pt idx="236">
                  <c:v>994.2</c:v>
                </c:pt>
                <c:pt idx="237">
                  <c:v>989.12</c:v>
                </c:pt>
                <c:pt idx="238">
                  <c:v>1017.44</c:v>
                </c:pt>
                <c:pt idx="239">
                  <c:v>1000</c:v>
                </c:pt>
                <c:pt idx="240">
                  <c:v>988.46</c:v>
                </c:pt>
                <c:pt idx="241">
                  <c:v>976.06</c:v>
                </c:pt>
                <c:pt idx="242">
                  <c:v>956.5</c:v>
                </c:pt>
                <c:pt idx="243">
                  <c:v>970.61</c:v>
                </c:pt>
                <c:pt idx="244">
                  <c:v>978.42</c:v>
                </c:pt>
                <c:pt idx="245">
                  <c:v>996.09</c:v>
                </c:pt>
                <c:pt idx="246">
                  <c:v>1003.95</c:v>
                </c:pt>
                <c:pt idx="247">
                  <c:v>981.34</c:v>
                </c:pt>
                <c:pt idx="248">
                  <c:v>1015.69</c:v>
                </c:pt>
                <c:pt idx="249">
                  <c:v>1021.9</c:v>
                </c:pt>
                <c:pt idx="250">
                  <c:v>1021.9</c:v>
                </c:pt>
                <c:pt idx="251">
                  <c:v>1021.9</c:v>
                </c:pt>
                <c:pt idx="252">
                  <c:v>1039.5999999999999</c:v>
                </c:pt>
                <c:pt idx="253">
                  <c:v>1039.69</c:v>
                </c:pt>
                <c:pt idx="254">
                  <c:v>1060.99</c:v>
                </c:pt>
                <c:pt idx="255">
                  <c:v>1049.93</c:v>
                </c:pt>
                <c:pt idx="256">
                  <c:v>1049.93</c:v>
                </c:pt>
                <c:pt idx="257">
                  <c:v>1047.72</c:v>
                </c:pt>
                <c:pt idx="258">
                  <c:v>1028.6600000000001</c:v>
                </c:pt>
                <c:pt idx="259">
                  <c:v>1049.82</c:v>
                </c:pt>
                <c:pt idx="260">
                  <c:v>1048.43</c:v>
                </c:pt>
                <c:pt idx="261">
                  <c:v>1048.43</c:v>
                </c:pt>
                <c:pt idx="262">
                  <c:v>1048.3399999999999</c:v>
                </c:pt>
                <c:pt idx="263">
                  <c:v>1075.6600000000001</c:v>
                </c:pt>
                <c:pt idx="264">
                  <c:v>1084.58</c:v>
                </c:pt>
                <c:pt idx="265">
                  <c:v>1084.58</c:v>
                </c:pt>
                <c:pt idx="266">
                  <c:v>1084.0899999999999</c:v>
                </c:pt>
                <c:pt idx="267">
                  <c:v>1105.8900000000001</c:v>
                </c:pt>
                <c:pt idx="268">
                  <c:v>1106.95</c:v>
                </c:pt>
                <c:pt idx="269">
                  <c:v>1124.52</c:v>
                </c:pt>
                <c:pt idx="270">
                  <c:v>1133.73</c:v>
                </c:pt>
                <c:pt idx="271">
                  <c:v>1145.57</c:v>
                </c:pt>
                <c:pt idx="272">
                  <c:v>1102.69</c:v>
                </c:pt>
                <c:pt idx="273">
                  <c:v>1108.06</c:v>
                </c:pt>
                <c:pt idx="274">
                  <c:v>1068.5999999999999</c:v>
                </c:pt>
                <c:pt idx="275">
                  <c:v>1052.94</c:v>
                </c:pt>
                <c:pt idx="276">
                  <c:v>1053.6300000000001</c:v>
                </c:pt>
                <c:pt idx="277">
                  <c:v>1034.05</c:v>
                </c:pt>
                <c:pt idx="278">
                  <c:v>1031.5</c:v>
                </c:pt>
                <c:pt idx="279">
                  <c:v>1037.24</c:v>
                </c:pt>
                <c:pt idx="280">
                  <c:v>1038.02</c:v>
                </c:pt>
                <c:pt idx="281">
                  <c:v>1024.5999999999999</c:v>
                </c:pt>
                <c:pt idx="282">
                  <c:v>1001.79</c:v>
                </c:pt>
                <c:pt idx="283">
                  <c:v>1005.7</c:v>
                </c:pt>
                <c:pt idx="284">
                  <c:v>1021.07</c:v>
                </c:pt>
                <c:pt idx="285">
                  <c:v>1019.12</c:v>
                </c:pt>
                <c:pt idx="286">
                  <c:v>1021.95</c:v>
                </c:pt>
                <c:pt idx="287">
                  <c:v>991.33</c:v>
                </c:pt>
                <c:pt idx="288">
                  <c:v>991.16</c:v>
                </c:pt>
                <c:pt idx="289">
                  <c:v>981.63</c:v>
                </c:pt>
                <c:pt idx="290">
                  <c:v>982.68</c:v>
                </c:pt>
                <c:pt idx="291">
                  <c:v>982.43</c:v>
                </c:pt>
                <c:pt idx="292">
                  <c:v>1013.09</c:v>
                </c:pt>
                <c:pt idx="293">
                  <c:v>1014.57</c:v>
                </c:pt>
                <c:pt idx="294">
                  <c:v>1021.01</c:v>
                </c:pt>
                <c:pt idx="295">
                  <c:v>1047.3</c:v>
                </c:pt>
                <c:pt idx="296">
                  <c:v>1060.74</c:v>
                </c:pt>
                <c:pt idx="297">
                  <c:v>1095.29</c:v>
                </c:pt>
                <c:pt idx="298">
                  <c:v>1123.8699999999999</c:v>
                </c:pt>
                <c:pt idx="299">
                  <c:v>1070.24</c:v>
                </c:pt>
                <c:pt idx="300">
                  <c:v>1067.0899999999999</c:v>
                </c:pt>
                <c:pt idx="301">
                  <c:v>1072.53</c:v>
                </c:pt>
                <c:pt idx="302">
                  <c:v>1069</c:v>
                </c:pt>
                <c:pt idx="303">
                  <c:v>1049.6500000000001</c:v>
                </c:pt>
                <c:pt idx="304">
                  <c:v>1024.75</c:v>
                </c:pt>
                <c:pt idx="305">
                  <c:v>1024.71</c:v>
                </c:pt>
                <c:pt idx="306">
                  <c:v>1030.75</c:v>
                </c:pt>
                <c:pt idx="307">
                  <c:v>1043.6300000000001</c:v>
                </c:pt>
                <c:pt idx="308">
                  <c:v>1045.1500000000001</c:v>
                </c:pt>
                <c:pt idx="309">
                  <c:v>1037.4000000000001</c:v>
                </c:pt>
                <c:pt idx="310">
                  <c:v>1037.4000000000001</c:v>
                </c:pt>
                <c:pt idx="311">
                  <c:v>1061.98</c:v>
                </c:pt>
                <c:pt idx="312">
                  <c:v>1062.3699999999999</c:v>
                </c:pt>
                <c:pt idx="313">
                  <c:v>1060.6099999999999</c:v>
                </c:pt>
                <c:pt idx="314">
                  <c:v>1067.78</c:v>
                </c:pt>
                <c:pt idx="315">
                  <c:v>1034.6500000000001</c:v>
                </c:pt>
                <c:pt idx="316">
                  <c:v>1033.5</c:v>
                </c:pt>
                <c:pt idx="317">
                  <c:v>1040.3599999999999</c:v>
                </c:pt>
                <c:pt idx="318">
                  <c:v>1041.44</c:v>
                </c:pt>
                <c:pt idx="319">
                  <c:v>1013.22</c:v>
                </c:pt>
                <c:pt idx="320">
                  <c:v>1012.84</c:v>
                </c:pt>
                <c:pt idx="321">
                  <c:v>1015.18</c:v>
                </c:pt>
                <c:pt idx="322">
                  <c:v>999.85</c:v>
                </c:pt>
                <c:pt idx="323">
                  <c:v>998.63</c:v>
                </c:pt>
                <c:pt idx="324">
                  <c:v>999.26</c:v>
                </c:pt>
                <c:pt idx="325">
                  <c:v>994.33</c:v>
                </c:pt>
                <c:pt idx="326">
                  <c:v>1006.03</c:v>
                </c:pt>
                <c:pt idx="327">
                  <c:v>1008.73</c:v>
                </c:pt>
                <c:pt idx="328">
                  <c:v>1004.86</c:v>
                </c:pt>
                <c:pt idx="329">
                  <c:v>993.42</c:v>
                </c:pt>
                <c:pt idx="330">
                  <c:v>1001.5</c:v>
                </c:pt>
                <c:pt idx="331">
                  <c:v>1018.76</c:v>
                </c:pt>
                <c:pt idx="332">
                  <c:v>1041.21</c:v>
                </c:pt>
                <c:pt idx="333">
                  <c:v>1050.79</c:v>
                </c:pt>
                <c:pt idx="334">
                  <c:v>1075.74</c:v>
                </c:pt>
                <c:pt idx="335">
                  <c:v>1061.7</c:v>
                </c:pt>
                <c:pt idx="336">
                  <c:v>1056.03</c:v>
                </c:pt>
                <c:pt idx="337">
                  <c:v>1063.81</c:v>
                </c:pt>
                <c:pt idx="338">
                  <c:v>1067.3399999999999</c:v>
                </c:pt>
                <c:pt idx="339">
                  <c:v>1062.97</c:v>
                </c:pt>
                <c:pt idx="340">
                  <c:v>1072.33</c:v>
                </c:pt>
                <c:pt idx="341">
                  <c:v>1067.1099999999999</c:v>
                </c:pt>
                <c:pt idx="342">
                  <c:v>1090.56</c:v>
                </c:pt>
                <c:pt idx="343">
                  <c:v>1092.3</c:v>
                </c:pt>
                <c:pt idx="344">
                  <c:v>1081.0899999999999</c:v>
                </c:pt>
                <c:pt idx="345">
                  <c:v>1087.1099999999999</c:v>
                </c:pt>
                <c:pt idx="346">
                  <c:v>1069.92</c:v>
                </c:pt>
                <c:pt idx="347">
                  <c:v>1050.5</c:v>
                </c:pt>
                <c:pt idx="348">
                  <c:v>1050.5</c:v>
                </c:pt>
                <c:pt idx="349">
                  <c:v>1050.5</c:v>
                </c:pt>
                <c:pt idx="350">
                  <c:v>1072.53</c:v>
                </c:pt>
                <c:pt idx="351">
                  <c:v>1084.49</c:v>
                </c:pt>
                <c:pt idx="352">
                  <c:v>1086.98</c:v>
                </c:pt>
                <c:pt idx="353">
                  <c:v>1105.57</c:v>
                </c:pt>
                <c:pt idx="354">
                  <c:v>1105.57</c:v>
                </c:pt>
                <c:pt idx="355">
                  <c:v>1130.07</c:v>
                </c:pt>
                <c:pt idx="356">
                  <c:v>1134.05</c:v>
                </c:pt>
                <c:pt idx="357">
                  <c:v>1137.47</c:v>
                </c:pt>
                <c:pt idx="358">
                  <c:v>1126.01</c:v>
                </c:pt>
                <c:pt idx="359">
                  <c:v>1137.55</c:v>
                </c:pt>
                <c:pt idx="360">
                  <c:v>1145.29</c:v>
                </c:pt>
                <c:pt idx="361">
                  <c:v>1137.96</c:v>
                </c:pt>
                <c:pt idx="362">
                  <c:v>1158.08</c:v>
                </c:pt>
                <c:pt idx="363">
                  <c:v>1160.93</c:v>
                </c:pt>
                <c:pt idx="364">
                  <c:v>1151.3499999999999</c:v>
                </c:pt>
                <c:pt idx="365">
                  <c:v>1135.04</c:v>
                </c:pt>
                <c:pt idx="366">
                  <c:v>1140.67</c:v>
                </c:pt>
                <c:pt idx="367">
                  <c:v>1110.27</c:v>
                </c:pt>
                <c:pt idx="368">
                  <c:v>1106.8900000000001</c:v>
                </c:pt>
                <c:pt idx="369">
                  <c:v>1109.21</c:v>
                </c:pt>
                <c:pt idx="370">
                  <c:v>1101.74</c:v>
                </c:pt>
                <c:pt idx="371">
                  <c:v>1119.8599999999999</c:v>
                </c:pt>
                <c:pt idx="372">
                  <c:v>1110.33</c:v>
                </c:pt>
                <c:pt idx="373">
                  <c:v>1098.02</c:v>
                </c:pt>
                <c:pt idx="374">
                  <c:v>1121.32</c:v>
                </c:pt>
                <c:pt idx="375">
                  <c:v>1120.57</c:v>
                </c:pt>
                <c:pt idx="376">
                  <c:v>1098.49</c:v>
                </c:pt>
                <c:pt idx="377">
                  <c:v>1089.45</c:v>
                </c:pt>
                <c:pt idx="378">
                  <c:v>1103.27</c:v>
                </c:pt>
                <c:pt idx="379">
                  <c:v>1081.79</c:v>
                </c:pt>
                <c:pt idx="380">
                  <c:v>1081.48</c:v>
                </c:pt>
                <c:pt idx="381">
                  <c:v>1078.08</c:v>
                </c:pt>
                <c:pt idx="382">
                  <c:v>1068.9000000000001</c:v>
                </c:pt>
                <c:pt idx="383">
                  <c:v>1073.47</c:v>
                </c:pt>
                <c:pt idx="384">
                  <c:v>1106.8800000000001</c:v>
                </c:pt>
                <c:pt idx="385">
                  <c:v>1071.28</c:v>
                </c:pt>
                <c:pt idx="386">
                  <c:v>1062.21</c:v>
                </c:pt>
                <c:pt idx="387">
                  <c:v>1061.8599999999999</c:v>
                </c:pt>
                <c:pt idx="388">
                  <c:v>1124.9000000000001</c:v>
                </c:pt>
                <c:pt idx="389">
                  <c:v>1101.47</c:v>
                </c:pt>
                <c:pt idx="390">
                  <c:v>1056.04</c:v>
                </c:pt>
                <c:pt idx="391">
                  <c:v>1056.04</c:v>
                </c:pt>
                <c:pt idx="392">
                  <c:v>1057.1099999999999</c:v>
                </c:pt>
                <c:pt idx="393">
                  <c:v>1035.49</c:v>
                </c:pt>
                <c:pt idx="394">
                  <c:v>1035.49</c:v>
                </c:pt>
                <c:pt idx="395">
                  <c:v>1035.49</c:v>
                </c:pt>
                <c:pt idx="396">
                  <c:v>997.64</c:v>
                </c:pt>
                <c:pt idx="397">
                  <c:v>964.04</c:v>
                </c:pt>
                <c:pt idx="398">
                  <c:v>997.33</c:v>
                </c:pt>
                <c:pt idx="399">
                  <c:v>1005.68</c:v>
                </c:pt>
                <c:pt idx="400">
                  <c:v>1006.37</c:v>
                </c:pt>
                <c:pt idx="401">
                  <c:v>997.02</c:v>
                </c:pt>
                <c:pt idx="402">
                  <c:v>980.58</c:v>
                </c:pt>
                <c:pt idx="403">
                  <c:v>980.58</c:v>
                </c:pt>
                <c:pt idx="404">
                  <c:v>944.13</c:v>
                </c:pt>
                <c:pt idx="405">
                  <c:v>945.14</c:v>
                </c:pt>
                <c:pt idx="406">
                  <c:v>936.44</c:v>
                </c:pt>
                <c:pt idx="407">
                  <c:v>944.48</c:v>
                </c:pt>
                <c:pt idx="408">
                  <c:v>923.39</c:v>
                </c:pt>
                <c:pt idx="409">
                  <c:v>906.29</c:v>
                </c:pt>
                <c:pt idx="410">
                  <c:v>918.41</c:v>
                </c:pt>
                <c:pt idx="411">
                  <c:v>904.02</c:v>
                </c:pt>
                <c:pt idx="412">
                  <c:v>930.59</c:v>
                </c:pt>
                <c:pt idx="413">
                  <c:v>930.59</c:v>
                </c:pt>
                <c:pt idx="414">
                  <c:v>926.08</c:v>
                </c:pt>
                <c:pt idx="415">
                  <c:v>904.45</c:v>
                </c:pt>
                <c:pt idx="416">
                  <c:v>870.47</c:v>
                </c:pt>
                <c:pt idx="417">
                  <c:v>856.21</c:v>
                </c:pt>
                <c:pt idx="418">
                  <c:v>895.09</c:v>
                </c:pt>
                <c:pt idx="419">
                  <c:v>860.4</c:v>
                </c:pt>
                <c:pt idx="420">
                  <c:v>839.4</c:v>
                </c:pt>
                <c:pt idx="421">
                  <c:v>833.25</c:v>
                </c:pt>
                <c:pt idx="422">
                  <c:v>836.94</c:v>
                </c:pt>
                <c:pt idx="423">
                  <c:v>848.19</c:v>
                </c:pt>
                <c:pt idx="424">
                  <c:v>857.25</c:v>
                </c:pt>
                <c:pt idx="425">
                  <c:v>827.79</c:v>
                </c:pt>
                <c:pt idx="426">
                  <c:v>825.64</c:v>
                </c:pt>
                <c:pt idx="427">
                  <c:v>826.2</c:v>
                </c:pt>
                <c:pt idx="428">
                  <c:v>817.73</c:v>
                </c:pt>
                <c:pt idx="429">
                  <c:v>818.72</c:v>
                </c:pt>
                <c:pt idx="430">
                  <c:v>821.62</c:v>
                </c:pt>
                <c:pt idx="431">
                  <c:v>779.8</c:v>
                </c:pt>
                <c:pt idx="432">
                  <c:v>766.58</c:v>
                </c:pt>
                <c:pt idx="433">
                  <c:v>764.81</c:v>
                </c:pt>
                <c:pt idx="434">
                  <c:v>764.81</c:v>
                </c:pt>
                <c:pt idx="435">
                  <c:v>764.81</c:v>
                </c:pt>
                <c:pt idx="436">
                  <c:v>756.81</c:v>
                </c:pt>
                <c:pt idx="437">
                  <c:v>763.77</c:v>
                </c:pt>
                <c:pt idx="438">
                  <c:v>725.99</c:v>
                </c:pt>
                <c:pt idx="439">
                  <c:v>700.47</c:v>
                </c:pt>
                <c:pt idx="440">
                  <c:v>708</c:v>
                </c:pt>
                <c:pt idx="441">
                  <c:v>708</c:v>
                </c:pt>
                <c:pt idx="442">
                  <c:v>671.71</c:v>
                </c:pt>
                <c:pt idx="443">
                  <c:v>633.91</c:v>
                </c:pt>
                <c:pt idx="444">
                  <c:v>656.05</c:v>
                </c:pt>
                <c:pt idx="445">
                  <c:v>653.5</c:v>
                </c:pt>
                <c:pt idx="446">
                  <c:v>605.4</c:v>
                </c:pt>
                <c:pt idx="447">
                  <c:v>585.17999999999995</c:v>
                </c:pt>
                <c:pt idx="448">
                  <c:v>584.91</c:v>
                </c:pt>
                <c:pt idx="449">
                  <c:v>631.15</c:v>
                </c:pt>
                <c:pt idx="450">
                  <c:v>627.19000000000005</c:v>
                </c:pt>
                <c:pt idx="451">
                  <c:v>616.76</c:v>
                </c:pt>
                <c:pt idx="452">
                  <c:v>609.96</c:v>
                </c:pt>
                <c:pt idx="453">
                  <c:v>623.02</c:v>
                </c:pt>
                <c:pt idx="454">
                  <c:v>604.04</c:v>
                </c:pt>
                <c:pt idx="455">
                  <c:v>577.91</c:v>
                </c:pt>
                <c:pt idx="456">
                  <c:v>538.98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D9-4263-806D-9E69E2882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357567"/>
        <c:axId val="1"/>
      </c:lineChart>
      <c:lineChart>
        <c:grouping val="standard"/>
        <c:varyColors val="0"/>
        <c:ser>
          <c:idx val="2"/>
          <c:order val="2"/>
          <c:tx>
            <c:strRef>
              <c:f>'График 1.2.7'!$E$4</c:f>
              <c:strCache>
                <c:ptCount val="1"/>
                <c:pt idx="0">
                  <c:v>MSCI G7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'График 1.2.7'!$B$5:$B$461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'График 1.2.7'!$E$5:$E$461</c:f>
              <c:numCache>
                <c:formatCode>0.00</c:formatCode>
                <c:ptCount val="457"/>
                <c:pt idx="0">
                  <c:v>128.01</c:v>
                </c:pt>
                <c:pt idx="1">
                  <c:v>128.01</c:v>
                </c:pt>
                <c:pt idx="2">
                  <c:v>127.55</c:v>
                </c:pt>
                <c:pt idx="3">
                  <c:v>127.84</c:v>
                </c:pt>
                <c:pt idx="4">
                  <c:v>126.78</c:v>
                </c:pt>
                <c:pt idx="5">
                  <c:v>126.34</c:v>
                </c:pt>
                <c:pt idx="6">
                  <c:v>126.49</c:v>
                </c:pt>
                <c:pt idx="7">
                  <c:v>124.13</c:v>
                </c:pt>
                <c:pt idx="8">
                  <c:v>123.26</c:v>
                </c:pt>
                <c:pt idx="9">
                  <c:v>125.44</c:v>
                </c:pt>
                <c:pt idx="10">
                  <c:v>126.88</c:v>
                </c:pt>
                <c:pt idx="11">
                  <c:v>126.77</c:v>
                </c:pt>
                <c:pt idx="12">
                  <c:v>127.05</c:v>
                </c:pt>
                <c:pt idx="13">
                  <c:v>127.18</c:v>
                </c:pt>
                <c:pt idx="14">
                  <c:v>126.85</c:v>
                </c:pt>
                <c:pt idx="15">
                  <c:v>127.82</c:v>
                </c:pt>
                <c:pt idx="16">
                  <c:v>127.91</c:v>
                </c:pt>
                <c:pt idx="17">
                  <c:v>129.03</c:v>
                </c:pt>
                <c:pt idx="18">
                  <c:v>128.41</c:v>
                </c:pt>
                <c:pt idx="19">
                  <c:v>127.34</c:v>
                </c:pt>
                <c:pt idx="20">
                  <c:v>127.26</c:v>
                </c:pt>
                <c:pt idx="21">
                  <c:v>127.6</c:v>
                </c:pt>
                <c:pt idx="22">
                  <c:v>127.22</c:v>
                </c:pt>
                <c:pt idx="23">
                  <c:v>128.77000000000001</c:v>
                </c:pt>
                <c:pt idx="24">
                  <c:v>129.16999999999999</c:v>
                </c:pt>
                <c:pt idx="25">
                  <c:v>128.55000000000001</c:v>
                </c:pt>
                <c:pt idx="26">
                  <c:v>129.53</c:v>
                </c:pt>
                <c:pt idx="27">
                  <c:v>129.35</c:v>
                </c:pt>
                <c:pt idx="28">
                  <c:v>128.69</c:v>
                </c:pt>
                <c:pt idx="29">
                  <c:v>129.53</c:v>
                </c:pt>
                <c:pt idx="30">
                  <c:v>128.96</c:v>
                </c:pt>
                <c:pt idx="31">
                  <c:v>129.34</c:v>
                </c:pt>
                <c:pt idx="32">
                  <c:v>130.65</c:v>
                </c:pt>
                <c:pt idx="33">
                  <c:v>132.78</c:v>
                </c:pt>
                <c:pt idx="34">
                  <c:v>132.85</c:v>
                </c:pt>
                <c:pt idx="35">
                  <c:v>132.78</c:v>
                </c:pt>
                <c:pt idx="36">
                  <c:v>132.63</c:v>
                </c:pt>
                <c:pt idx="37">
                  <c:v>132.26</c:v>
                </c:pt>
                <c:pt idx="38">
                  <c:v>132.80000000000001</c:v>
                </c:pt>
                <c:pt idx="39">
                  <c:v>133.57</c:v>
                </c:pt>
                <c:pt idx="40">
                  <c:v>133.99</c:v>
                </c:pt>
                <c:pt idx="41">
                  <c:v>134.38</c:v>
                </c:pt>
                <c:pt idx="42">
                  <c:v>130.41999999999999</c:v>
                </c:pt>
                <c:pt idx="43">
                  <c:v>129.85</c:v>
                </c:pt>
                <c:pt idx="44">
                  <c:v>129.16</c:v>
                </c:pt>
                <c:pt idx="45">
                  <c:v>125.13</c:v>
                </c:pt>
                <c:pt idx="46">
                  <c:v>127.39</c:v>
                </c:pt>
                <c:pt idx="47">
                  <c:v>127.13</c:v>
                </c:pt>
                <c:pt idx="48">
                  <c:v>128.96</c:v>
                </c:pt>
                <c:pt idx="49">
                  <c:v>128.94</c:v>
                </c:pt>
                <c:pt idx="50">
                  <c:v>130.44999999999999</c:v>
                </c:pt>
                <c:pt idx="51">
                  <c:v>130.05000000000001</c:v>
                </c:pt>
                <c:pt idx="52">
                  <c:v>126.77</c:v>
                </c:pt>
                <c:pt idx="53">
                  <c:v>127.66</c:v>
                </c:pt>
                <c:pt idx="54">
                  <c:v>127.12</c:v>
                </c:pt>
                <c:pt idx="55">
                  <c:v>127.96</c:v>
                </c:pt>
                <c:pt idx="56">
                  <c:v>129.03</c:v>
                </c:pt>
                <c:pt idx="57">
                  <c:v>129.08000000000001</c:v>
                </c:pt>
                <c:pt idx="58">
                  <c:v>130.9</c:v>
                </c:pt>
                <c:pt idx="59">
                  <c:v>131.35</c:v>
                </c:pt>
                <c:pt idx="60">
                  <c:v>131.34</c:v>
                </c:pt>
                <c:pt idx="61">
                  <c:v>130.5</c:v>
                </c:pt>
                <c:pt idx="62">
                  <c:v>130.41999999999999</c:v>
                </c:pt>
                <c:pt idx="63">
                  <c:v>129.72</c:v>
                </c:pt>
                <c:pt idx="64">
                  <c:v>129.78</c:v>
                </c:pt>
                <c:pt idx="65">
                  <c:v>128.38999999999999</c:v>
                </c:pt>
                <c:pt idx="66">
                  <c:v>129.31</c:v>
                </c:pt>
                <c:pt idx="67">
                  <c:v>131.4</c:v>
                </c:pt>
                <c:pt idx="68">
                  <c:v>130.99</c:v>
                </c:pt>
                <c:pt idx="69">
                  <c:v>130.78</c:v>
                </c:pt>
                <c:pt idx="70">
                  <c:v>131.66</c:v>
                </c:pt>
                <c:pt idx="71">
                  <c:v>131.81</c:v>
                </c:pt>
                <c:pt idx="72">
                  <c:v>132.1</c:v>
                </c:pt>
                <c:pt idx="73">
                  <c:v>131.56</c:v>
                </c:pt>
                <c:pt idx="74">
                  <c:v>130.30000000000001</c:v>
                </c:pt>
                <c:pt idx="75">
                  <c:v>131.59</c:v>
                </c:pt>
                <c:pt idx="76">
                  <c:v>131.47999999999999</c:v>
                </c:pt>
                <c:pt idx="77">
                  <c:v>132.88999999999999</c:v>
                </c:pt>
                <c:pt idx="78">
                  <c:v>130.74</c:v>
                </c:pt>
                <c:pt idx="79">
                  <c:v>131.16999999999999</c:v>
                </c:pt>
                <c:pt idx="80">
                  <c:v>131.4</c:v>
                </c:pt>
                <c:pt idx="81">
                  <c:v>131.74</c:v>
                </c:pt>
                <c:pt idx="82">
                  <c:v>130.58000000000001</c:v>
                </c:pt>
                <c:pt idx="83">
                  <c:v>131.06</c:v>
                </c:pt>
                <c:pt idx="84">
                  <c:v>130.41</c:v>
                </c:pt>
                <c:pt idx="85">
                  <c:v>130.08000000000001</c:v>
                </c:pt>
                <c:pt idx="86">
                  <c:v>129.5</c:v>
                </c:pt>
                <c:pt idx="87">
                  <c:v>130.06</c:v>
                </c:pt>
                <c:pt idx="88">
                  <c:v>130.49</c:v>
                </c:pt>
                <c:pt idx="89">
                  <c:v>131.1</c:v>
                </c:pt>
                <c:pt idx="90">
                  <c:v>133.07</c:v>
                </c:pt>
                <c:pt idx="91">
                  <c:v>132.79</c:v>
                </c:pt>
                <c:pt idx="92">
                  <c:v>133.65</c:v>
                </c:pt>
                <c:pt idx="93">
                  <c:v>132.80000000000001</c:v>
                </c:pt>
                <c:pt idx="94">
                  <c:v>131.99</c:v>
                </c:pt>
                <c:pt idx="95">
                  <c:v>133.1</c:v>
                </c:pt>
                <c:pt idx="96">
                  <c:v>131.96</c:v>
                </c:pt>
                <c:pt idx="97">
                  <c:v>132.01</c:v>
                </c:pt>
                <c:pt idx="98">
                  <c:v>131.65</c:v>
                </c:pt>
                <c:pt idx="99">
                  <c:v>131.01</c:v>
                </c:pt>
                <c:pt idx="100">
                  <c:v>131.84</c:v>
                </c:pt>
                <c:pt idx="101">
                  <c:v>133.18</c:v>
                </c:pt>
                <c:pt idx="102">
                  <c:v>133.52000000000001</c:v>
                </c:pt>
                <c:pt idx="103">
                  <c:v>133.34</c:v>
                </c:pt>
                <c:pt idx="104">
                  <c:v>131.75</c:v>
                </c:pt>
                <c:pt idx="105">
                  <c:v>132.35</c:v>
                </c:pt>
                <c:pt idx="106">
                  <c:v>132.97</c:v>
                </c:pt>
                <c:pt idx="107">
                  <c:v>132.41999999999999</c:v>
                </c:pt>
                <c:pt idx="108">
                  <c:v>134.01</c:v>
                </c:pt>
                <c:pt idx="109">
                  <c:v>135</c:v>
                </c:pt>
                <c:pt idx="110">
                  <c:v>135.87</c:v>
                </c:pt>
                <c:pt idx="111">
                  <c:v>136.25</c:v>
                </c:pt>
                <c:pt idx="112">
                  <c:v>136.62</c:v>
                </c:pt>
                <c:pt idx="113">
                  <c:v>136.26</c:v>
                </c:pt>
                <c:pt idx="114">
                  <c:v>134.1</c:v>
                </c:pt>
                <c:pt idx="115">
                  <c:v>134.44999999999999</c:v>
                </c:pt>
                <c:pt idx="116">
                  <c:v>134.32</c:v>
                </c:pt>
                <c:pt idx="117">
                  <c:v>133.31</c:v>
                </c:pt>
                <c:pt idx="118">
                  <c:v>134.35</c:v>
                </c:pt>
                <c:pt idx="119">
                  <c:v>135.08000000000001</c:v>
                </c:pt>
                <c:pt idx="120">
                  <c:v>136.59</c:v>
                </c:pt>
                <c:pt idx="121">
                  <c:v>136.53</c:v>
                </c:pt>
                <c:pt idx="122">
                  <c:v>136.82</c:v>
                </c:pt>
                <c:pt idx="123">
                  <c:v>137.51</c:v>
                </c:pt>
                <c:pt idx="124">
                  <c:v>136.53</c:v>
                </c:pt>
                <c:pt idx="125">
                  <c:v>135.94</c:v>
                </c:pt>
                <c:pt idx="126">
                  <c:v>136.07</c:v>
                </c:pt>
                <c:pt idx="127">
                  <c:v>134.87</c:v>
                </c:pt>
                <c:pt idx="128">
                  <c:v>135.41999999999999</c:v>
                </c:pt>
                <c:pt idx="129">
                  <c:v>136.25</c:v>
                </c:pt>
                <c:pt idx="130">
                  <c:v>137.77000000000001</c:v>
                </c:pt>
                <c:pt idx="131">
                  <c:v>138.80000000000001</c:v>
                </c:pt>
                <c:pt idx="132">
                  <c:v>139.05000000000001</c:v>
                </c:pt>
                <c:pt idx="133">
                  <c:v>139.37</c:v>
                </c:pt>
                <c:pt idx="134">
                  <c:v>139.18</c:v>
                </c:pt>
                <c:pt idx="135">
                  <c:v>140.68</c:v>
                </c:pt>
                <c:pt idx="136">
                  <c:v>141.51</c:v>
                </c:pt>
                <c:pt idx="137">
                  <c:v>140.09</c:v>
                </c:pt>
                <c:pt idx="138">
                  <c:v>139.88</c:v>
                </c:pt>
                <c:pt idx="139">
                  <c:v>142.16</c:v>
                </c:pt>
                <c:pt idx="140">
                  <c:v>141.80000000000001</c:v>
                </c:pt>
                <c:pt idx="141">
                  <c:v>141.57</c:v>
                </c:pt>
                <c:pt idx="142">
                  <c:v>140.28</c:v>
                </c:pt>
                <c:pt idx="143">
                  <c:v>140.94999999999999</c:v>
                </c:pt>
                <c:pt idx="144">
                  <c:v>142.93</c:v>
                </c:pt>
                <c:pt idx="145">
                  <c:v>142.26</c:v>
                </c:pt>
                <c:pt idx="146">
                  <c:v>143.58000000000001</c:v>
                </c:pt>
                <c:pt idx="147">
                  <c:v>143.09</c:v>
                </c:pt>
                <c:pt idx="148">
                  <c:v>142.19</c:v>
                </c:pt>
                <c:pt idx="149">
                  <c:v>138.5</c:v>
                </c:pt>
                <c:pt idx="150">
                  <c:v>139.22999999999999</c:v>
                </c:pt>
                <c:pt idx="151">
                  <c:v>139.81</c:v>
                </c:pt>
                <c:pt idx="152">
                  <c:v>136</c:v>
                </c:pt>
                <c:pt idx="153">
                  <c:v>135.79</c:v>
                </c:pt>
                <c:pt idx="154">
                  <c:v>136.94999999999999</c:v>
                </c:pt>
                <c:pt idx="155">
                  <c:v>135.72</c:v>
                </c:pt>
                <c:pt idx="156">
                  <c:v>134.86000000000001</c:v>
                </c:pt>
                <c:pt idx="157">
                  <c:v>136.03</c:v>
                </c:pt>
                <c:pt idx="158">
                  <c:v>137.44</c:v>
                </c:pt>
                <c:pt idx="159">
                  <c:v>133.71</c:v>
                </c:pt>
                <c:pt idx="160">
                  <c:v>133.63</c:v>
                </c:pt>
                <c:pt idx="161">
                  <c:v>133.91999999999999</c:v>
                </c:pt>
                <c:pt idx="162">
                  <c:v>131.01</c:v>
                </c:pt>
                <c:pt idx="163">
                  <c:v>128.78</c:v>
                </c:pt>
                <c:pt idx="164">
                  <c:v>123.53</c:v>
                </c:pt>
                <c:pt idx="165">
                  <c:v>128.1</c:v>
                </c:pt>
                <c:pt idx="166">
                  <c:v>129.68</c:v>
                </c:pt>
                <c:pt idx="167">
                  <c:v>130.06</c:v>
                </c:pt>
                <c:pt idx="168">
                  <c:v>132.91</c:v>
                </c:pt>
                <c:pt idx="169">
                  <c:v>132.69999999999999</c:v>
                </c:pt>
                <c:pt idx="170">
                  <c:v>133.91999999999999</c:v>
                </c:pt>
                <c:pt idx="171">
                  <c:v>134.47999999999999</c:v>
                </c:pt>
                <c:pt idx="172">
                  <c:v>132.41999999999999</c:v>
                </c:pt>
                <c:pt idx="173">
                  <c:v>133.22999999999999</c:v>
                </c:pt>
                <c:pt idx="174">
                  <c:v>136.44999999999999</c:v>
                </c:pt>
                <c:pt idx="175">
                  <c:v>136.44999999999999</c:v>
                </c:pt>
                <c:pt idx="176">
                  <c:v>135.62</c:v>
                </c:pt>
                <c:pt idx="177">
                  <c:v>135.11000000000001</c:v>
                </c:pt>
                <c:pt idx="178">
                  <c:v>135.63999999999999</c:v>
                </c:pt>
                <c:pt idx="179">
                  <c:v>136.25</c:v>
                </c:pt>
                <c:pt idx="180">
                  <c:v>134.19999999999999</c:v>
                </c:pt>
                <c:pt idx="181">
                  <c:v>134.22</c:v>
                </c:pt>
                <c:pt idx="182">
                  <c:v>134.21</c:v>
                </c:pt>
                <c:pt idx="183">
                  <c:v>133.56</c:v>
                </c:pt>
                <c:pt idx="184">
                  <c:v>135.69</c:v>
                </c:pt>
                <c:pt idx="185">
                  <c:v>135.18</c:v>
                </c:pt>
                <c:pt idx="186">
                  <c:v>132.81</c:v>
                </c:pt>
                <c:pt idx="187">
                  <c:v>137.5</c:v>
                </c:pt>
                <c:pt idx="188">
                  <c:v>139.22999999999999</c:v>
                </c:pt>
                <c:pt idx="189">
                  <c:v>138.38</c:v>
                </c:pt>
                <c:pt idx="190">
                  <c:v>139.71</c:v>
                </c:pt>
                <c:pt idx="191">
                  <c:v>140.79</c:v>
                </c:pt>
                <c:pt idx="192">
                  <c:v>140.53</c:v>
                </c:pt>
                <c:pt idx="193">
                  <c:v>143.81</c:v>
                </c:pt>
                <c:pt idx="194">
                  <c:v>144.75</c:v>
                </c:pt>
                <c:pt idx="195">
                  <c:v>144.69</c:v>
                </c:pt>
                <c:pt idx="196">
                  <c:v>147.49</c:v>
                </c:pt>
                <c:pt idx="197">
                  <c:v>147.53</c:v>
                </c:pt>
                <c:pt idx="198">
                  <c:v>146.38</c:v>
                </c:pt>
                <c:pt idx="199">
                  <c:v>147.1</c:v>
                </c:pt>
                <c:pt idx="200">
                  <c:v>146.69</c:v>
                </c:pt>
                <c:pt idx="201">
                  <c:v>147.77000000000001</c:v>
                </c:pt>
                <c:pt idx="202">
                  <c:v>148.47</c:v>
                </c:pt>
                <c:pt idx="203">
                  <c:v>150.21</c:v>
                </c:pt>
                <c:pt idx="204">
                  <c:v>148.56</c:v>
                </c:pt>
                <c:pt idx="205">
                  <c:v>149.38999999999999</c:v>
                </c:pt>
                <c:pt idx="206">
                  <c:v>147.84</c:v>
                </c:pt>
                <c:pt idx="207">
                  <c:v>146.36000000000001</c:v>
                </c:pt>
                <c:pt idx="208">
                  <c:v>147.99</c:v>
                </c:pt>
                <c:pt idx="209">
                  <c:v>146.66999999999999</c:v>
                </c:pt>
                <c:pt idx="210">
                  <c:v>143.80000000000001</c:v>
                </c:pt>
                <c:pt idx="211">
                  <c:v>145.44</c:v>
                </c:pt>
                <c:pt idx="212">
                  <c:v>145.35</c:v>
                </c:pt>
                <c:pt idx="213">
                  <c:v>145.52000000000001</c:v>
                </c:pt>
                <c:pt idx="214">
                  <c:v>148.36000000000001</c:v>
                </c:pt>
                <c:pt idx="215">
                  <c:v>151.6</c:v>
                </c:pt>
                <c:pt idx="216">
                  <c:v>151.22</c:v>
                </c:pt>
                <c:pt idx="217">
                  <c:v>151.25</c:v>
                </c:pt>
                <c:pt idx="218">
                  <c:v>152.30000000000001</c:v>
                </c:pt>
                <c:pt idx="219">
                  <c:v>148.93</c:v>
                </c:pt>
                <c:pt idx="220">
                  <c:v>146.18</c:v>
                </c:pt>
                <c:pt idx="221">
                  <c:v>146.84</c:v>
                </c:pt>
                <c:pt idx="222">
                  <c:v>147.11000000000001</c:v>
                </c:pt>
                <c:pt idx="223">
                  <c:v>143.47</c:v>
                </c:pt>
                <c:pt idx="224">
                  <c:v>143.72</c:v>
                </c:pt>
                <c:pt idx="225">
                  <c:v>140.33000000000001</c:v>
                </c:pt>
                <c:pt idx="226">
                  <c:v>139.63</c:v>
                </c:pt>
                <c:pt idx="227">
                  <c:v>143.36000000000001</c:v>
                </c:pt>
                <c:pt idx="228">
                  <c:v>142.87</c:v>
                </c:pt>
                <c:pt idx="229">
                  <c:v>140.13</c:v>
                </c:pt>
                <c:pt idx="230">
                  <c:v>139.13999999999999</c:v>
                </c:pt>
                <c:pt idx="231">
                  <c:v>139.83000000000001</c:v>
                </c:pt>
                <c:pt idx="232">
                  <c:v>137.1</c:v>
                </c:pt>
                <c:pt idx="233">
                  <c:v>136.30000000000001</c:v>
                </c:pt>
                <c:pt idx="234">
                  <c:v>136.94</c:v>
                </c:pt>
                <c:pt idx="235">
                  <c:v>140.49</c:v>
                </c:pt>
                <c:pt idx="236">
                  <c:v>140.13999999999999</c:v>
                </c:pt>
                <c:pt idx="237">
                  <c:v>138.77000000000001</c:v>
                </c:pt>
                <c:pt idx="238">
                  <c:v>142.83000000000001</c:v>
                </c:pt>
                <c:pt idx="239">
                  <c:v>143.62</c:v>
                </c:pt>
                <c:pt idx="240">
                  <c:v>144.02000000000001</c:v>
                </c:pt>
                <c:pt idx="241">
                  <c:v>144.19</c:v>
                </c:pt>
                <c:pt idx="242">
                  <c:v>144.6</c:v>
                </c:pt>
                <c:pt idx="243">
                  <c:v>146.15</c:v>
                </c:pt>
                <c:pt idx="244">
                  <c:v>145.97</c:v>
                </c:pt>
                <c:pt idx="245">
                  <c:v>144.99</c:v>
                </c:pt>
                <c:pt idx="246">
                  <c:v>146.54</c:v>
                </c:pt>
                <c:pt idx="247">
                  <c:v>144.57</c:v>
                </c:pt>
                <c:pt idx="248">
                  <c:v>141.26</c:v>
                </c:pt>
                <c:pt idx="249">
                  <c:v>138.99</c:v>
                </c:pt>
                <c:pt idx="250">
                  <c:v>135.31</c:v>
                </c:pt>
                <c:pt idx="251">
                  <c:v>135.15</c:v>
                </c:pt>
                <c:pt idx="252">
                  <c:v>135.05000000000001</c:v>
                </c:pt>
                <c:pt idx="253">
                  <c:v>135.16</c:v>
                </c:pt>
                <c:pt idx="254">
                  <c:v>136.31</c:v>
                </c:pt>
                <c:pt idx="255">
                  <c:v>137.49</c:v>
                </c:pt>
                <c:pt idx="256">
                  <c:v>138.97999999999999</c:v>
                </c:pt>
                <c:pt idx="257">
                  <c:v>139.84</c:v>
                </c:pt>
                <c:pt idx="258">
                  <c:v>139.49</c:v>
                </c:pt>
                <c:pt idx="259">
                  <c:v>138.68</c:v>
                </c:pt>
                <c:pt idx="260">
                  <c:v>140.24</c:v>
                </c:pt>
                <c:pt idx="261">
                  <c:v>140.24</c:v>
                </c:pt>
                <c:pt idx="262">
                  <c:v>140.83000000000001</c:v>
                </c:pt>
                <c:pt idx="263">
                  <c:v>140.12</c:v>
                </c:pt>
                <c:pt idx="264">
                  <c:v>138.69999999999999</c:v>
                </c:pt>
                <c:pt idx="265">
                  <c:v>136.19</c:v>
                </c:pt>
                <c:pt idx="266">
                  <c:v>136.16</c:v>
                </c:pt>
                <c:pt idx="267">
                  <c:v>138.16999999999999</c:v>
                </c:pt>
                <c:pt idx="268">
                  <c:v>136.24</c:v>
                </c:pt>
                <c:pt idx="269">
                  <c:v>134.88</c:v>
                </c:pt>
                <c:pt idx="270">
                  <c:v>135.16</c:v>
                </c:pt>
                <c:pt idx="271">
                  <c:v>133.97</c:v>
                </c:pt>
                <c:pt idx="272">
                  <c:v>128.96</c:v>
                </c:pt>
                <c:pt idx="273">
                  <c:v>130.72</c:v>
                </c:pt>
                <c:pt idx="274">
                  <c:v>131.05000000000001</c:v>
                </c:pt>
                <c:pt idx="275">
                  <c:v>126.34</c:v>
                </c:pt>
                <c:pt idx="276">
                  <c:v>118.04</c:v>
                </c:pt>
                <c:pt idx="277">
                  <c:v>122.78</c:v>
                </c:pt>
                <c:pt idx="278">
                  <c:v>123.98</c:v>
                </c:pt>
                <c:pt idx="279">
                  <c:v>129.56</c:v>
                </c:pt>
                <c:pt idx="280">
                  <c:v>124.93</c:v>
                </c:pt>
                <c:pt idx="281">
                  <c:v>127.3</c:v>
                </c:pt>
                <c:pt idx="282">
                  <c:v>125.37</c:v>
                </c:pt>
                <c:pt idx="283">
                  <c:v>127.59</c:v>
                </c:pt>
                <c:pt idx="284">
                  <c:v>128.30000000000001</c:v>
                </c:pt>
                <c:pt idx="285">
                  <c:v>131.22999999999999</c:v>
                </c:pt>
                <c:pt idx="286">
                  <c:v>130.6</c:v>
                </c:pt>
                <c:pt idx="287">
                  <c:v>126.13</c:v>
                </c:pt>
                <c:pt idx="288">
                  <c:v>126.33</c:v>
                </c:pt>
                <c:pt idx="289">
                  <c:v>124.73</c:v>
                </c:pt>
                <c:pt idx="290">
                  <c:v>123.43</c:v>
                </c:pt>
                <c:pt idx="291">
                  <c:v>123.37</c:v>
                </c:pt>
                <c:pt idx="292">
                  <c:v>123.23</c:v>
                </c:pt>
                <c:pt idx="293">
                  <c:v>127.93</c:v>
                </c:pt>
                <c:pt idx="294">
                  <c:v>128.84</c:v>
                </c:pt>
                <c:pt idx="295">
                  <c:v>128.04</c:v>
                </c:pt>
                <c:pt idx="296">
                  <c:v>129.86000000000001</c:v>
                </c:pt>
                <c:pt idx="297">
                  <c:v>126.08</c:v>
                </c:pt>
                <c:pt idx="298">
                  <c:v>128.53</c:v>
                </c:pt>
                <c:pt idx="299">
                  <c:v>127.62</c:v>
                </c:pt>
                <c:pt idx="300">
                  <c:v>129.16</c:v>
                </c:pt>
                <c:pt idx="301">
                  <c:v>129.65</c:v>
                </c:pt>
                <c:pt idx="302">
                  <c:v>132.41</c:v>
                </c:pt>
                <c:pt idx="303">
                  <c:v>132.47999999999999</c:v>
                </c:pt>
                <c:pt idx="304">
                  <c:v>131.30000000000001</c:v>
                </c:pt>
                <c:pt idx="305">
                  <c:v>126.81</c:v>
                </c:pt>
                <c:pt idx="306">
                  <c:v>126.54</c:v>
                </c:pt>
                <c:pt idx="307">
                  <c:v>125.57</c:v>
                </c:pt>
                <c:pt idx="308">
                  <c:v>128.1</c:v>
                </c:pt>
                <c:pt idx="309">
                  <c:v>124.32</c:v>
                </c:pt>
                <c:pt idx="310">
                  <c:v>122.64</c:v>
                </c:pt>
                <c:pt idx="311">
                  <c:v>123.11</c:v>
                </c:pt>
                <c:pt idx="312">
                  <c:v>125.21</c:v>
                </c:pt>
                <c:pt idx="313">
                  <c:v>121.89</c:v>
                </c:pt>
                <c:pt idx="314">
                  <c:v>120.49</c:v>
                </c:pt>
                <c:pt idx="315">
                  <c:v>117.63</c:v>
                </c:pt>
                <c:pt idx="316">
                  <c:v>118.03</c:v>
                </c:pt>
                <c:pt idx="317">
                  <c:v>120.23</c:v>
                </c:pt>
                <c:pt idx="318">
                  <c:v>120</c:v>
                </c:pt>
                <c:pt idx="319">
                  <c:v>121.65</c:v>
                </c:pt>
                <c:pt idx="320">
                  <c:v>121.56</c:v>
                </c:pt>
                <c:pt idx="321">
                  <c:v>125.4</c:v>
                </c:pt>
                <c:pt idx="322">
                  <c:v>125.88</c:v>
                </c:pt>
                <c:pt idx="323">
                  <c:v>124.47</c:v>
                </c:pt>
                <c:pt idx="324">
                  <c:v>126.48</c:v>
                </c:pt>
                <c:pt idx="325">
                  <c:v>124.08</c:v>
                </c:pt>
                <c:pt idx="326">
                  <c:v>123.55</c:v>
                </c:pt>
                <c:pt idx="327">
                  <c:v>127.42</c:v>
                </c:pt>
                <c:pt idx="328">
                  <c:v>129.13999999999999</c:v>
                </c:pt>
                <c:pt idx="329">
                  <c:v>128.9</c:v>
                </c:pt>
                <c:pt idx="330">
                  <c:v>129.91</c:v>
                </c:pt>
                <c:pt idx="331">
                  <c:v>128</c:v>
                </c:pt>
                <c:pt idx="332">
                  <c:v>126.65</c:v>
                </c:pt>
                <c:pt idx="333">
                  <c:v>127.4</c:v>
                </c:pt>
                <c:pt idx="334">
                  <c:v>129.82</c:v>
                </c:pt>
                <c:pt idx="335">
                  <c:v>126.89</c:v>
                </c:pt>
                <c:pt idx="336">
                  <c:v>127.16</c:v>
                </c:pt>
                <c:pt idx="337">
                  <c:v>128.44999999999999</c:v>
                </c:pt>
                <c:pt idx="338">
                  <c:v>129.63</c:v>
                </c:pt>
                <c:pt idx="339">
                  <c:v>128.61000000000001</c:v>
                </c:pt>
                <c:pt idx="340">
                  <c:v>132.13</c:v>
                </c:pt>
                <c:pt idx="341">
                  <c:v>131.05000000000001</c:v>
                </c:pt>
                <c:pt idx="342">
                  <c:v>131.35</c:v>
                </c:pt>
                <c:pt idx="343">
                  <c:v>131.09</c:v>
                </c:pt>
                <c:pt idx="344">
                  <c:v>132.80000000000001</c:v>
                </c:pt>
                <c:pt idx="345">
                  <c:v>133.97</c:v>
                </c:pt>
                <c:pt idx="346">
                  <c:v>134.65</c:v>
                </c:pt>
                <c:pt idx="347">
                  <c:v>133.44999999999999</c:v>
                </c:pt>
                <c:pt idx="348">
                  <c:v>133.13999999999999</c:v>
                </c:pt>
                <c:pt idx="349">
                  <c:v>134.82</c:v>
                </c:pt>
                <c:pt idx="350">
                  <c:v>134.76</c:v>
                </c:pt>
                <c:pt idx="351">
                  <c:v>135.30000000000001</c:v>
                </c:pt>
                <c:pt idx="352">
                  <c:v>134.65</c:v>
                </c:pt>
                <c:pt idx="353">
                  <c:v>133.57</c:v>
                </c:pt>
                <c:pt idx="354">
                  <c:v>131.58000000000001</c:v>
                </c:pt>
                <c:pt idx="355">
                  <c:v>131.28</c:v>
                </c:pt>
                <c:pt idx="356">
                  <c:v>132.46</c:v>
                </c:pt>
                <c:pt idx="357">
                  <c:v>132.35</c:v>
                </c:pt>
                <c:pt idx="358">
                  <c:v>134.44999999999999</c:v>
                </c:pt>
                <c:pt idx="359">
                  <c:v>135.74</c:v>
                </c:pt>
                <c:pt idx="360">
                  <c:v>136.16999999999999</c:v>
                </c:pt>
                <c:pt idx="361">
                  <c:v>135.29</c:v>
                </c:pt>
                <c:pt idx="362">
                  <c:v>134.11000000000001</c:v>
                </c:pt>
                <c:pt idx="363">
                  <c:v>133.41999999999999</c:v>
                </c:pt>
                <c:pt idx="364">
                  <c:v>132.79</c:v>
                </c:pt>
                <c:pt idx="365">
                  <c:v>129.79</c:v>
                </c:pt>
                <c:pt idx="366">
                  <c:v>131.13</c:v>
                </c:pt>
                <c:pt idx="367">
                  <c:v>129.47999999999999</c:v>
                </c:pt>
                <c:pt idx="368">
                  <c:v>131.30000000000001</c:v>
                </c:pt>
                <c:pt idx="369">
                  <c:v>132.99</c:v>
                </c:pt>
                <c:pt idx="370">
                  <c:v>134.87</c:v>
                </c:pt>
                <c:pt idx="371">
                  <c:v>132.52000000000001</c:v>
                </c:pt>
                <c:pt idx="372">
                  <c:v>133.47</c:v>
                </c:pt>
                <c:pt idx="373">
                  <c:v>132.34</c:v>
                </c:pt>
                <c:pt idx="374">
                  <c:v>133.38999999999999</c:v>
                </c:pt>
                <c:pt idx="375">
                  <c:v>130.41999999999999</c:v>
                </c:pt>
                <c:pt idx="376">
                  <c:v>127.22</c:v>
                </c:pt>
                <c:pt idx="377">
                  <c:v>127.92</c:v>
                </c:pt>
                <c:pt idx="378">
                  <c:v>124.61</c:v>
                </c:pt>
                <c:pt idx="379">
                  <c:v>124.69</c:v>
                </c:pt>
                <c:pt idx="380">
                  <c:v>127.02</c:v>
                </c:pt>
                <c:pt idx="381">
                  <c:v>127.41</c:v>
                </c:pt>
                <c:pt idx="382">
                  <c:v>128.18</c:v>
                </c:pt>
                <c:pt idx="383">
                  <c:v>125.1</c:v>
                </c:pt>
                <c:pt idx="384">
                  <c:v>124.07</c:v>
                </c:pt>
                <c:pt idx="385">
                  <c:v>122.68</c:v>
                </c:pt>
                <c:pt idx="386">
                  <c:v>122.39</c:v>
                </c:pt>
                <c:pt idx="387">
                  <c:v>122.31</c:v>
                </c:pt>
                <c:pt idx="388">
                  <c:v>122.77</c:v>
                </c:pt>
                <c:pt idx="389">
                  <c:v>120.83</c:v>
                </c:pt>
                <c:pt idx="390">
                  <c:v>120.73</c:v>
                </c:pt>
                <c:pt idx="391">
                  <c:v>120.32</c:v>
                </c:pt>
                <c:pt idx="392">
                  <c:v>118.91</c:v>
                </c:pt>
                <c:pt idx="393">
                  <c:v>117.31</c:v>
                </c:pt>
                <c:pt idx="394">
                  <c:v>117.08</c:v>
                </c:pt>
                <c:pt idx="395">
                  <c:v>118.12</c:v>
                </c:pt>
                <c:pt idx="396">
                  <c:v>115.49</c:v>
                </c:pt>
                <c:pt idx="397">
                  <c:v>116.71</c:v>
                </c:pt>
                <c:pt idx="398">
                  <c:v>117.29</c:v>
                </c:pt>
                <c:pt idx="399">
                  <c:v>118.27</c:v>
                </c:pt>
                <c:pt idx="400">
                  <c:v>117.25</c:v>
                </c:pt>
                <c:pt idx="401">
                  <c:v>115.05</c:v>
                </c:pt>
                <c:pt idx="402">
                  <c:v>114.32</c:v>
                </c:pt>
                <c:pt idx="403">
                  <c:v>115.57</c:v>
                </c:pt>
                <c:pt idx="404">
                  <c:v>114.17</c:v>
                </c:pt>
                <c:pt idx="405">
                  <c:v>115.53</c:v>
                </c:pt>
                <c:pt idx="406">
                  <c:v>117.4</c:v>
                </c:pt>
                <c:pt idx="407">
                  <c:v>119.16</c:v>
                </c:pt>
                <c:pt idx="408">
                  <c:v>121.07</c:v>
                </c:pt>
                <c:pt idx="409">
                  <c:v>117.98</c:v>
                </c:pt>
                <c:pt idx="410">
                  <c:v>118.26</c:v>
                </c:pt>
                <c:pt idx="411">
                  <c:v>115.66</c:v>
                </c:pt>
                <c:pt idx="412">
                  <c:v>117.42</c:v>
                </c:pt>
                <c:pt idx="413">
                  <c:v>117.64</c:v>
                </c:pt>
                <c:pt idx="414">
                  <c:v>116.36</c:v>
                </c:pt>
                <c:pt idx="415">
                  <c:v>114.19</c:v>
                </c:pt>
                <c:pt idx="416">
                  <c:v>113.4</c:v>
                </c:pt>
                <c:pt idx="417">
                  <c:v>114.94</c:v>
                </c:pt>
                <c:pt idx="418">
                  <c:v>113.7</c:v>
                </c:pt>
                <c:pt idx="419">
                  <c:v>113.16</c:v>
                </c:pt>
                <c:pt idx="420">
                  <c:v>114.62</c:v>
                </c:pt>
                <c:pt idx="421">
                  <c:v>113.91</c:v>
                </c:pt>
                <c:pt idx="422">
                  <c:v>112.79</c:v>
                </c:pt>
                <c:pt idx="423">
                  <c:v>111.91</c:v>
                </c:pt>
                <c:pt idx="424">
                  <c:v>111.33</c:v>
                </c:pt>
                <c:pt idx="425">
                  <c:v>111.49</c:v>
                </c:pt>
                <c:pt idx="426">
                  <c:v>109.54</c:v>
                </c:pt>
                <c:pt idx="427">
                  <c:v>109.93</c:v>
                </c:pt>
                <c:pt idx="428">
                  <c:v>109.44</c:v>
                </c:pt>
                <c:pt idx="429">
                  <c:v>108.06</c:v>
                </c:pt>
                <c:pt idx="430">
                  <c:v>109.96</c:v>
                </c:pt>
                <c:pt idx="431">
                  <c:v>108.85</c:v>
                </c:pt>
                <c:pt idx="432">
                  <c:v>109.25</c:v>
                </c:pt>
                <c:pt idx="433">
                  <c:v>108.53</c:v>
                </c:pt>
                <c:pt idx="434">
                  <c:v>111.28</c:v>
                </c:pt>
                <c:pt idx="435">
                  <c:v>108.95</c:v>
                </c:pt>
                <c:pt idx="436">
                  <c:v>107.49</c:v>
                </c:pt>
                <c:pt idx="437">
                  <c:v>107.41</c:v>
                </c:pt>
                <c:pt idx="438">
                  <c:v>106.21</c:v>
                </c:pt>
                <c:pt idx="439">
                  <c:v>104.6</c:v>
                </c:pt>
                <c:pt idx="440">
                  <c:v>108.35</c:v>
                </c:pt>
                <c:pt idx="441">
                  <c:v>106.22</c:v>
                </c:pt>
                <c:pt idx="442">
                  <c:v>105.53</c:v>
                </c:pt>
                <c:pt idx="443">
                  <c:v>103.1</c:v>
                </c:pt>
                <c:pt idx="444">
                  <c:v>103.61</c:v>
                </c:pt>
                <c:pt idx="445">
                  <c:v>103.47</c:v>
                </c:pt>
                <c:pt idx="446">
                  <c:v>98.71</c:v>
                </c:pt>
                <c:pt idx="447">
                  <c:v>99.06</c:v>
                </c:pt>
                <c:pt idx="448">
                  <c:v>96.7</c:v>
                </c:pt>
                <c:pt idx="449">
                  <c:v>101.63</c:v>
                </c:pt>
                <c:pt idx="450">
                  <c:v>103.39</c:v>
                </c:pt>
                <c:pt idx="451">
                  <c:v>103.09</c:v>
                </c:pt>
                <c:pt idx="452">
                  <c:v>102.8</c:v>
                </c:pt>
                <c:pt idx="453">
                  <c:v>101.55</c:v>
                </c:pt>
                <c:pt idx="454">
                  <c:v>100.69</c:v>
                </c:pt>
                <c:pt idx="455">
                  <c:v>98.88</c:v>
                </c:pt>
                <c:pt idx="456">
                  <c:v>95.68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D9-4263-806D-9E69E2882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098357567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4"/>
        <c:majorTimeUnit val="months"/>
        <c:minorUnit val="2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8357567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118570676407553E-2"/>
          <c:y val="0.82917004056819887"/>
          <c:w val="0.98210505388583147"/>
          <c:h val="0.158333977595937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1.2.8'!#REF!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'График 1.2.8'!$B$6:$B$470</c:f>
              <c:numCache>
                <c:formatCode>m/d/yyyy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'График 1.2.8'!#REF!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8-4239-AA82-6A302537AD1D}"/>
            </c:ext>
          </c:extLst>
        </c:ser>
        <c:ser>
          <c:idx val="2"/>
          <c:order val="2"/>
          <c:tx>
            <c:strRef>
              <c:f>'График 1.2.8'!#REF!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'График 1.2.8'!$B$6:$B$470</c:f>
              <c:numCache>
                <c:formatCode>m/d/yyyy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'График 1.2.8'!#REF!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8-4239-AA82-6A302537AD1D}"/>
            </c:ext>
          </c:extLst>
        </c:ser>
        <c:ser>
          <c:idx val="3"/>
          <c:order val="3"/>
          <c:tx>
            <c:strRef>
              <c:f>'График 1.2.8'!#REF!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numRef>
              <c:f>'График 1.2.8'!$B$6:$B$470</c:f>
              <c:numCache>
                <c:formatCode>m/d/yyyy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'График 1.2.8'!#REF!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D8-4239-AA82-6A302537AD1D}"/>
            </c:ext>
          </c:extLst>
        </c:ser>
        <c:ser>
          <c:idx val="4"/>
          <c:order val="4"/>
          <c:tx>
            <c:strRef>
              <c:f>'График 1.2.8'!#REF!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'График 1.2.8'!$B$6:$B$470</c:f>
              <c:numCache>
                <c:formatCode>m/d/yyyy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'График 1.2.8'!#REF!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D8-4239-AA82-6A302537AD1D}"/>
            </c:ext>
          </c:extLst>
        </c:ser>
        <c:ser>
          <c:idx val="5"/>
          <c:order val="5"/>
          <c:tx>
            <c:strRef>
              <c:f>'График 1.2.8'!#REF!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1.2.8'!$B$6:$B$470</c:f>
              <c:numCache>
                <c:formatCode>m/d/yyyy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'График 1.2.8'!#REF!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D8-4239-AA82-6A302537AD1D}"/>
            </c:ext>
          </c:extLst>
        </c:ser>
        <c:ser>
          <c:idx val="6"/>
          <c:order val="6"/>
          <c:tx>
            <c:strRef>
              <c:f>'График 1.2.8'!#REF!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 1.2.8'!$B$6:$B$470</c:f>
              <c:numCache>
                <c:formatCode>m/d/yyyy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'График 1.2.8'!#REF!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D8-4239-AA82-6A302537A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345919"/>
        <c:axId val="1"/>
      </c:lineChart>
      <c:lineChart>
        <c:grouping val="standard"/>
        <c:varyColors val="0"/>
        <c:ser>
          <c:idx val="1"/>
          <c:order val="1"/>
          <c:tx>
            <c:strRef>
              <c:f>'График 1.2.8'!#REF!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1.2.8'!$B$6:$B$470</c:f>
              <c:numCache>
                <c:formatCode>m/d/yyyy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'График 1.2.8'!#REF!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4D8-4239-AA82-6A302537A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098345919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8345919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'График 1.2.8'!#REF!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1.2.8'!$B$6:$B$470</c:f>
              <c:numCache>
                <c:formatCode>m/d/yyyy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'График 1.2.8'!#REF!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B5-465B-B609-899D9BFA36E9}"/>
            </c:ext>
          </c:extLst>
        </c:ser>
        <c:ser>
          <c:idx val="1"/>
          <c:order val="1"/>
          <c:tx>
            <c:strRef>
              <c:f>'График 1.2.8'!#REF!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1.2.8'!$B$6:$B$470</c:f>
              <c:numCache>
                <c:formatCode>m/d/yyyy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'График 1.2.8'!#REF!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B5-465B-B609-899D9BFA3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6903151"/>
        <c:axId val="1"/>
      </c:areaChart>
      <c:lineChart>
        <c:grouping val="standard"/>
        <c:varyColors val="0"/>
        <c:ser>
          <c:idx val="2"/>
          <c:order val="2"/>
          <c:tx>
            <c:strRef>
              <c:f>'График 1.2.8'!#REF!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'График 1.2.8'!$B$6:$B$470</c:f>
              <c:numCache>
                <c:formatCode>m/d/yyyy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'График 1.2.8'!#REF!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B5-465B-B609-899D9BFA36E9}"/>
            </c:ext>
          </c:extLst>
        </c:ser>
        <c:ser>
          <c:idx val="3"/>
          <c:order val="3"/>
          <c:tx>
            <c:strRef>
              <c:f>'График 1.2.8'!#REF!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1.2.8'!$B$6:$B$470</c:f>
              <c:numCache>
                <c:formatCode>m/d/yyyy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'График 1.2.8'!#REF!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B5-465B-B609-899D9BFA3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6903151"/>
        <c:axId val="1"/>
      </c:lineChart>
      <c:dateAx>
        <c:axId val="1016903151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016903151"/>
        <c:crosses val="max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209256310122241E-2"/>
          <c:y val="5.882365009447646E-2"/>
          <c:w val="0.80962425800072113"/>
          <c:h val="0.57142974377491418"/>
        </c:manualLayout>
      </c:layout>
      <c:areaChart>
        <c:grouping val="standard"/>
        <c:varyColors val="0"/>
        <c:ser>
          <c:idx val="0"/>
          <c:order val="0"/>
          <c:tx>
            <c:strRef>
              <c:f>'График 1.2.8'!$C$4</c:f>
              <c:strCache>
                <c:ptCount val="1"/>
                <c:pt idx="0">
                  <c:v>Макс. и мин. диапазон цен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1.2.8'!$B$5:$B$470</c:f>
              <c:numCache>
                <c:formatCode>m/d/yyyy</c:formatCode>
                <c:ptCount val="466"/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39182</c:v>
                </c:pt>
                <c:pt idx="70">
                  <c:v>39183</c:v>
                </c:pt>
                <c:pt idx="71">
                  <c:v>39184</c:v>
                </c:pt>
                <c:pt idx="72">
                  <c:v>39185</c:v>
                </c:pt>
                <c:pt idx="73">
                  <c:v>39188</c:v>
                </c:pt>
                <c:pt idx="74">
                  <c:v>39189</c:v>
                </c:pt>
                <c:pt idx="75">
                  <c:v>39190</c:v>
                </c:pt>
                <c:pt idx="76">
                  <c:v>39191</c:v>
                </c:pt>
                <c:pt idx="77">
                  <c:v>39192</c:v>
                </c:pt>
                <c:pt idx="78">
                  <c:v>39195</c:v>
                </c:pt>
                <c:pt idx="79">
                  <c:v>39196</c:v>
                </c:pt>
                <c:pt idx="80">
                  <c:v>39197</c:v>
                </c:pt>
                <c:pt idx="81">
                  <c:v>39198</c:v>
                </c:pt>
                <c:pt idx="82">
                  <c:v>39199</c:v>
                </c:pt>
                <c:pt idx="83">
                  <c:v>39202</c:v>
                </c:pt>
                <c:pt idx="84">
                  <c:v>39203</c:v>
                </c:pt>
                <c:pt idx="85">
                  <c:v>39204</c:v>
                </c:pt>
                <c:pt idx="86">
                  <c:v>39205</c:v>
                </c:pt>
                <c:pt idx="87">
                  <c:v>39206</c:v>
                </c:pt>
                <c:pt idx="88">
                  <c:v>39210</c:v>
                </c:pt>
                <c:pt idx="89">
                  <c:v>39211</c:v>
                </c:pt>
                <c:pt idx="90">
                  <c:v>39212</c:v>
                </c:pt>
                <c:pt idx="91">
                  <c:v>39213</c:v>
                </c:pt>
                <c:pt idx="92">
                  <c:v>39216</c:v>
                </c:pt>
                <c:pt idx="93">
                  <c:v>39217</c:v>
                </c:pt>
                <c:pt idx="94">
                  <c:v>39218</c:v>
                </c:pt>
                <c:pt idx="95">
                  <c:v>39219</c:v>
                </c:pt>
                <c:pt idx="96">
                  <c:v>39220</c:v>
                </c:pt>
                <c:pt idx="97">
                  <c:v>39223</c:v>
                </c:pt>
                <c:pt idx="98">
                  <c:v>39224</c:v>
                </c:pt>
                <c:pt idx="99">
                  <c:v>39225</c:v>
                </c:pt>
                <c:pt idx="100">
                  <c:v>39226</c:v>
                </c:pt>
                <c:pt idx="101">
                  <c:v>39227</c:v>
                </c:pt>
                <c:pt idx="102">
                  <c:v>39231</c:v>
                </c:pt>
                <c:pt idx="103">
                  <c:v>39232</c:v>
                </c:pt>
                <c:pt idx="104">
                  <c:v>39233</c:v>
                </c:pt>
                <c:pt idx="105">
                  <c:v>39234</c:v>
                </c:pt>
                <c:pt idx="106">
                  <c:v>39237</c:v>
                </c:pt>
                <c:pt idx="107">
                  <c:v>39238</c:v>
                </c:pt>
                <c:pt idx="108">
                  <c:v>39239</c:v>
                </c:pt>
                <c:pt idx="109">
                  <c:v>39240</c:v>
                </c:pt>
                <c:pt idx="110">
                  <c:v>39241</c:v>
                </c:pt>
                <c:pt idx="111">
                  <c:v>39244</c:v>
                </c:pt>
                <c:pt idx="112">
                  <c:v>39245</c:v>
                </c:pt>
                <c:pt idx="113">
                  <c:v>39246</c:v>
                </c:pt>
                <c:pt idx="114">
                  <c:v>39247</c:v>
                </c:pt>
                <c:pt idx="115">
                  <c:v>39248</c:v>
                </c:pt>
                <c:pt idx="116">
                  <c:v>39251</c:v>
                </c:pt>
                <c:pt idx="117">
                  <c:v>39252</c:v>
                </c:pt>
                <c:pt idx="118">
                  <c:v>39253</c:v>
                </c:pt>
                <c:pt idx="119">
                  <c:v>39254</c:v>
                </c:pt>
                <c:pt idx="120">
                  <c:v>39255</c:v>
                </c:pt>
                <c:pt idx="121">
                  <c:v>39258</c:v>
                </c:pt>
                <c:pt idx="122">
                  <c:v>39259</c:v>
                </c:pt>
                <c:pt idx="123">
                  <c:v>39260</c:v>
                </c:pt>
                <c:pt idx="124">
                  <c:v>39261</c:v>
                </c:pt>
                <c:pt idx="125">
                  <c:v>39262</c:v>
                </c:pt>
                <c:pt idx="126">
                  <c:v>39265</c:v>
                </c:pt>
                <c:pt idx="127">
                  <c:v>39266</c:v>
                </c:pt>
                <c:pt idx="128">
                  <c:v>39267</c:v>
                </c:pt>
                <c:pt idx="129">
                  <c:v>39268</c:v>
                </c:pt>
                <c:pt idx="130">
                  <c:v>39269</c:v>
                </c:pt>
                <c:pt idx="131">
                  <c:v>39272</c:v>
                </c:pt>
                <c:pt idx="132">
                  <c:v>39273</c:v>
                </c:pt>
                <c:pt idx="133">
                  <c:v>39274</c:v>
                </c:pt>
                <c:pt idx="134">
                  <c:v>39275</c:v>
                </c:pt>
                <c:pt idx="135">
                  <c:v>39276</c:v>
                </c:pt>
                <c:pt idx="136">
                  <c:v>39279</c:v>
                </c:pt>
                <c:pt idx="137">
                  <c:v>39280</c:v>
                </c:pt>
                <c:pt idx="138">
                  <c:v>39281</c:v>
                </c:pt>
                <c:pt idx="139">
                  <c:v>39282</c:v>
                </c:pt>
                <c:pt idx="140">
                  <c:v>39283</c:v>
                </c:pt>
                <c:pt idx="141">
                  <c:v>39286</c:v>
                </c:pt>
                <c:pt idx="142">
                  <c:v>39287</c:v>
                </c:pt>
                <c:pt idx="143">
                  <c:v>39288</c:v>
                </c:pt>
                <c:pt idx="144">
                  <c:v>39289</c:v>
                </c:pt>
                <c:pt idx="145">
                  <c:v>39290</c:v>
                </c:pt>
                <c:pt idx="146">
                  <c:v>39293</c:v>
                </c:pt>
                <c:pt idx="147">
                  <c:v>39294</c:v>
                </c:pt>
                <c:pt idx="148">
                  <c:v>39295</c:v>
                </c:pt>
                <c:pt idx="149">
                  <c:v>39296</c:v>
                </c:pt>
                <c:pt idx="150">
                  <c:v>39297</c:v>
                </c:pt>
                <c:pt idx="151">
                  <c:v>39300</c:v>
                </c:pt>
                <c:pt idx="152">
                  <c:v>39301</c:v>
                </c:pt>
                <c:pt idx="153">
                  <c:v>39302</c:v>
                </c:pt>
                <c:pt idx="154">
                  <c:v>39303</c:v>
                </c:pt>
                <c:pt idx="155">
                  <c:v>39304</c:v>
                </c:pt>
                <c:pt idx="156">
                  <c:v>39307</c:v>
                </c:pt>
                <c:pt idx="157">
                  <c:v>39308</c:v>
                </c:pt>
                <c:pt idx="158">
                  <c:v>39309</c:v>
                </c:pt>
                <c:pt idx="159">
                  <c:v>39310</c:v>
                </c:pt>
                <c:pt idx="160">
                  <c:v>39311</c:v>
                </c:pt>
                <c:pt idx="161">
                  <c:v>39314</c:v>
                </c:pt>
                <c:pt idx="162">
                  <c:v>39315</c:v>
                </c:pt>
                <c:pt idx="163">
                  <c:v>39316</c:v>
                </c:pt>
                <c:pt idx="164">
                  <c:v>39317</c:v>
                </c:pt>
                <c:pt idx="165">
                  <c:v>39318</c:v>
                </c:pt>
                <c:pt idx="166">
                  <c:v>39322</c:v>
                </c:pt>
                <c:pt idx="167">
                  <c:v>39323</c:v>
                </c:pt>
                <c:pt idx="168">
                  <c:v>39324</c:v>
                </c:pt>
                <c:pt idx="169">
                  <c:v>39325</c:v>
                </c:pt>
                <c:pt idx="170">
                  <c:v>39328</c:v>
                </c:pt>
                <c:pt idx="171">
                  <c:v>39329</c:v>
                </c:pt>
                <c:pt idx="172">
                  <c:v>39330</c:v>
                </c:pt>
                <c:pt idx="173">
                  <c:v>39331</c:v>
                </c:pt>
                <c:pt idx="174">
                  <c:v>39332</c:v>
                </c:pt>
                <c:pt idx="175">
                  <c:v>39335</c:v>
                </c:pt>
                <c:pt idx="176">
                  <c:v>39336</c:v>
                </c:pt>
                <c:pt idx="177">
                  <c:v>39337</c:v>
                </c:pt>
                <c:pt idx="178">
                  <c:v>39338</c:v>
                </c:pt>
                <c:pt idx="179">
                  <c:v>39339</c:v>
                </c:pt>
                <c:pt idx="180">
                  <c:v>39342</c:v>
                </c:pt>
                <c:pt idx="181">
                  <c:v>39343</c:v>
                </c:pt>
                <c:pt idx="182">
                  <c:v>39344</c:v>
                </c:pt>
                <c:pt idx="183">
                  <c:v>39345</c:v>
                </c:pt>
                <c:pt idx="184">
                  <c:v>39346</c:v>
                </c:pt>
                <c:pt idx="185">
                  <c:v>39349</c:v>
                </c:pt>
                <c:pt idx="186">
                  <c:v>39350</c:v>
                </c:pt>
                <c:pt idx="187">
                  <c:v>39351</c:v>
                </c:pt>
                <c:pt idx="188">
                  <c:v>39352</c:v>
                </c:pt>
                <c:pt idx="189">
                  <c:v>39353</c:v>
                </c:pt>
                <c:pt idx="190">
                  <c:v>39356</c:v>
                </c:pt>
                <c:pt idx="191">
                  <c:v>39357</c:v>
                </c:pt>
                <c:pt idx="192">
                  <c:v>39358</c:v>
                </c:pt>
                <c:pt idx="193">
                  <c:v>39359</c:v>
                </c:pt>
                <c:pt idx="194">
                  <c:v>39360</c:v>
                </c:pt>
                <c:pt idx="195">
                  <c:v>39363</c:v>
                </c:pt>
                <c:pt idx="196">
                  <c:v>39364</c:v>
                </c:pt>
                <c:pt idx="197">
                  <c:v>39365</c:v>
                </c:pt>
                <c:pt idx="198">
                  <c:v>39366</c:v>
                </c:pt>
                <c:pt idx="199">
                  <c:v>39367</c:v>
                </c:pt>
                <c:pt idx="200">
                  <c:v>39370</c:v>
                </c:pt>
                <c:pt idx="201">
                  <c:v>39371</c:v>
                </c:pt>
                <c:pt idx="202">
                  <c:v>39372</c:v>
                </c:pt>
                <c:pt idx="203">
                  <c:v>39373</c:v>
                </c:pt>
                <c:pt idx="204">
                  <c:v>39374</c:v>
                </c:pt>
                <c:pt idx="205">
                  <c:v>39377</c:v>
                </c:pt>
                <c:pt idx="206">
                  <c:v>39378</c:v>
                </c:pt>
                <c:pt idx="207">
                  <c:v>39379</c:v>
                </c:pt>
                <c:pt idx="208">
                  <c:v>39380</c:v>
                </c:pt>
                <c:pt idx="209">
                  <c:v>39381</c:v>
                </c:pt>
                <c:pt idx="210">
                  <c:v>39384</c:v>
                </c:pt>
                <c:pt idx="211">
                  <c:v>39385</c:v>
                </c:pt>
                <c:pt idx="212">
                  <c:v>39386</c:v>
                </c:pt>
                <c:pt idx="213">
                  <c:v>39387</c:v>
                </c:pt>
                <c:pt idx="214">
                  <c:v>39388</c:v>
                </c:pt>
                <c:pt idx="215">
                  <c:v>39391</c:v>
                </c:pt>
                <c:pt idx="216">
                  <c:v>39392</c:v>
                </c:pt>
                <c:pt idx="217">
                  <c:v>39393</c:v>
                </c:pt>
                <c:pt idx="218">
                  <c:v>39394</c:v>
                </c:pt>
                <c:pt idx="219">
                  <c:v>39395</c:v>
                </c:pt>
                <c:pt idx="220">
                  <c:v>39398</c:v>
                </c:pt>
                <c:pt idx="221">
                  <c:v>39399</c:v>
                </c:pt>
                <c:pt idx="222">
                  <c:v>39400</c:v>
                </c:pt>
                <c:pt idx="223">
                  <c:v>39401</c:v>
                </c:pt>
                <c:pt idx="224">
                  <c:v>39402</c:v>
                </c:pt>
                <c:pt idx="225">
                  <c:v>39405</c:v>
                </c:pt>
                <c:pt idx="226">
                  <c:v>39406</c:v>
                </c:pt>
                <c:pt idx="227">
                  <c:v>39407</c:v>
                </c:pt>
                <c:pt idx="228">
                  <c:v>39408</c:v>
                </c:pt>
                <c:pt idx="229">
                  <c:v>39409</c:v>
                </c:pt>
                <c:pt idx="230">
                  <c:v>39412</c:v>
                </c:pt>
                <c:pt idx="231">
                  <c:v>39413</c:v>
                </c:pt>
                <c:pt idx="232">
                  <c:v>39414</c:v>
                </c:pt>
                <c:pt idx="233">
                  <c:v>39415</c:v>
                </c:pt>
                <c:pt idx="234">
                  <c:v>39416</c:v>
                </c:pt>
                <c:pt idx="235">
                  <c:v>39419</c:v>
                </c:pt>
                <c:pt idx="236">
                  <c:v>39420</c:v>
                </c:pt>
                <c:pt idx="237">
                  <c:v>39421</c:v>
                </c:pt>
                <c:pt idx="238">
                  <c:v>39422</c:v>
                </c:pt>
                <c:pt idx="239">
                  <c:v>39423</c:v>
                </c:pt>
                <c:pt idx="240">
                  <c:v>39426</c:v>
                </c:pt>
                <c:pt idx="241">
                  <c:v>39427</c:v>
                </c:pt>
                <c:pt idx="242">
                  <c:v>39428</c:v>
                </c:pt>
                <c:pt idx="243">
                  <c:v>39429</c:v>
                </c:pt>
                <c:pt idx="244">
                  <c:v>39430</c:v>
                </c:pt>
                <c:pt idx="245">
                  <c:v>39433</c:v>
                </c:pt>
                <c:pt idx="246">
                  <c:v>39434</c:v>
                </c:pt>
                <c:pt idx="247">
                  <c:v>39435</c:v>
                </c:pt>
                <c:pt idx="248">
                  <c:v>39436</c:v>
                </c:pt>
                <c:pt idx="249">
                  <c:v>39437</c:v>
                </c:pt>
                <c:pt idx="250">
                  <c:v>39440</c:v>
                </c:pt>
                <c:pt idx="251">
                  <c:v>39443</c:v>
                </c:pt>
                <c:pt idx="252">
                  <c:v>39444</c:v>
                </c:pt>
                <c:pt idx="253">
                  <c:v>39447</c:v>
                </c:pt>
                <c:pt idx="254">
                  <c:v>39450</c:v>
                </c:pt>
                <c:pt idx="255">
                  <c:v>39451</c:v>
                </c:pt>
                <c:pt idx="256">
                  <c:v>39454</c:v>
                </c:pt>
                <c:pt idx="257">
                  <c:v>39455</c:v>
                </c:pt>
                <c:pt idx="258">
                  <c:v>39456</c:v>
                </c:pt>
                <c:pt idx="259">
                  <c:v>39457</c:v>
                </c:pt>
                <c:pt idx="260">
                  <c:v>39458</c:v>
                </c:pt>
                <c:pt idx="261">
                  <c:v>39461</c:v>
                </c:pt>
                <c:pt idx="262">
                  <c:v>39462</c:v>
                </c:pt>
                <c:pt idx="263">
                  <c:v>39463</c:v>
                </c:pt>
                <c:pt idx="264">
                  <c:v>39464</c:v>
                </c:pt>
                <c:pt idx="265">
                  <c:v>39465</c:v>
                </c:pt>
                <c:pt idx="266">
                  <c:v>39468</c:v>
                </c:pt>
                <c:pt idx="267">
                  <c:v>39469</c:v>
                </c:pt>
                <c:pt idx="268">
                  <c:v>39470</c:v>
                </c:pt>
                <c:pt idx="269">
                  <c:v>39471</c:v>
                </c:pt>
                <c:pt idx="270">
                  <c:v>39472</c:v>
                </c:pt>
                <c:pt idx="271">
                  <c:v>39475</c:v>
                </c:pt>
                <c:pt idx="272">
                  <c:v>39476</c:v>
                </c:pt>
                <c:pt idx="273">
                  <c:v>39477</c:v>
                </c:pt>
                <c:pt idx="274">
                  <c:v>39478</c:v>
                </c:pt>
                <c:pt idx="275">
                  <c:v>39479</c:v>
                </c:pt>
                <c:pt idx="276">
                  <c:v>39482</c:v>
                </c:pt>
                <c:pt idx="277">
                  <c:v>39483</c:v>
                </c:pt>
                <c:pt idx="278">
                  <c:v>39484</c:v>
                </c:pt>
                <c:pt idx="279">
                  <c:v>39485</c:v>
                </c:pt>
                <c:pt idx="280">
                  <c:v>39486</c:v>
                </c:pt>
                <c:pt idx="281">
                  <c:v>39489</c:v>
                </c:pt>
                <c:pt idx="282">
                  <c:v>39490</c:v>
                </c:pt>
                <c:pt idx="283">
                  <c:v>39491</c:v>
                </c:pt>
                <c:pt idx="284">
                  <c:v>39492</c:v>
                </c:pt>
                <c:pt idx="285">
                  <c:v>39493</c:v>
                </c:pt>
                <c:pt idx="286">
                  <c:v>39496</c:v>
                </c:pt>
                <c:pt idx="287">
                  <c:v>39497</c:v>
                </c:pt>
                <c:pt idx="288">
                  <c:v>39498</c:v>
                </c:pt>
                <c:pt idx="289">
                  <c:v>39499</c:v>
                </c:pt>
                <c:pt idx="290">
                  <c:v>39500</c:v>
                </c:pt>
                <c:pt idx="291">
                  <c:v>39503</c:v>
                </c:pt>
                <c:pt idx="292">
                  <c:v>39504</c:v>
                </c:pt>
                <c:pt idx="293">
                  <c:v>39505</c:v>
                </c:pt>
                <c:pt idx="294">
                  <c:v>39506</c:v>
                </c:pt>
                <c:pt idx="295">
                  <c:v>39507</c:v>
                </c:pt>
                <c:pt idx="296">
                  <c:v>39510</c:v>
                </c:pt>
                <c:pt idx="297">
                  <c:v>39511</c:v>
                </c:pt>
                <c:pt idx="298">
                  <c:v>39512</c:v>
                </c:pt>
                <c:pt idx="299">
                  <c:v>39513</c:v>
                </c:pt>
                <c:pt idx="300">
                  <c:v>39514</c:v>
                </c:pt>
                <c:pt idx="301">
                  <c:v>39517</c:v>
                </c:pt>
                <c:pt idx="302">
                  <c:v>39518</c:v>
                </c:pt>
                <c:pt idx="303">
                  <c:v>39519</c:v>
                </c:pt>
                <c:pt idx="304">
                  <c:v>39520</c:v>
                </c:pt>
                <c:pt idx="305">
                  <c:v>39521</c:v>
                </c:pt>
                <c:pt idx="306">
                  <c:v>39524</c:v>
                </c:pt>
                <c:pt idx="307">
                  <c:v>39525</c:v>
                </c:pt>
                <c:pt idx="308">
                  <c:v>39526</c:v>
                </c:pt>
                <c:pt idx="309">
                  <c:v>39527</c:v>
                </c:pt>
                <c:pt idx="310">
                  <c:v>39532</c:v>
                </c:pt>
                <c:pt idx="311">
                  <c:v>39533</c:v>
                </c:pt>
                <c:pt idx="312">
                  <c:v>39534</c:v>
                </c:pt>
                <c:pt idx="313">
                  <c:v>39535</c:v>
                </c:pt>
                <c:pt idx="314">
                  <c:v>39538</c:v>
                </c:pt>
                <c:pt idx="315">
                  <c:v>39539</c:v>
                </c:pt>
                <c:pt idx="316">
                  <c:v>39540</c:v>
                </c:pt>
                <c:pt idx="317">
                  <c:v>39541</c:v>
                </c:pt>
                <c:pt idx="318">
                  <c:v>39542</c:v>
                </c:pt>
                <c:pt idx="319">
                  <c:v>39545</c:v>
                </c:pt>
                <c:pt idx="320">
                  <c:v>39546</c:v>
                </c:pt>
                <c:pt idx="321">
                  <c:v>39547</c:v>
                </c:pt>
                <c:pt idx="322">
                  <c:v>39548</c:v>
                </c:pt>
                <c:pt idx="323">
                  <c:v>39549</c:v>
                </c:pt>
                <c:pt idx="324">
                  <c:v>39552</c:v>
                </c:pt>
                <c:pt idx="325">
                  <c:v>39553</c:v>
                </c:pt>
                <c:pt idx="326">
                  <c:v>39554</c:v>
                </c:pt>
                <c:pt idx="327">
                  <c:v>39555</c:v>
                </c:pt>
                <c:pt idx="328">
                  <c:v>39556</c:v>
                </c:pt>
                <c:pt idx="329">
                  <c:v>39559</c:v>
                </c:pt>
                <c:pt idx="330">
                  <c:v>39560</c:v>
                </c:pt>
                <c:pt idx="331">
                  <c:v>39561</c:v>
                </c:pt>
                <c:pt idx="332">
                  <c:v>39562</c:v>
                </c:pt>
                <c:pt idx="333">
                  <c:v>39563</c:v>
                </c:pt>
                <c:pt idx="334">
                  <c:v>39566</c:v>
                </c:pt>
                <c:pt idx="335">
                  <c:v>39567</c:v>
                </c:pt>
                <c:pt idx="336">
                  <c:v>39568</c:v>
                </c:pt>
                <c:pt idx="337">
                  <c:v>39569</c:v>
                </c:pt>
                <c:pt idx="338">
                  <c:v>39570</c:v>
                </c:pt>
                <c:pt idx="339">
                  <c:v>39574</c:v>
                </c:pt>
                <c:pt idx="340">
                  <c:v>39575</c:v>
                </c:pt>
                <c:pt idx="341">
                  <c:v>39576</c:v>
                </c:pt>
                <c:pt idx="342">
                  <c:v>39577</c:v>
                </c:pt>
                <c:pt idx="343">
                  <c:v>39580</c:v>
                </c:pt>
                <c:pt idx="344">
                  <c:v>39581</c:v>
                </c:pt>
                <c:pt idx="345">
                  <c:v>39582</c:v>
                </c:pt>
                <c:pt idx="346">
                  <c:v>39583</c:v>
                </c:pt>
                <c:pt idx="347">
                  <c:v>39584</c:v>
                </c:pt>
                <c:pt idx="348">
                  <c:v>39587</c:v>
                </c:pt>
                <c:pt idx="349">
                  <c:v>39588</c:v>
                </c:pt>
                <c:pt idx="350">
                  <c:v>39589</c:v>
                </c:pt>
                <c:pt idx="351">
                  <c:v>39590</c:v>
                </c:pt>
                <c:pt idx="352">
                  <c:v>39591</c:v>
                </c:pt>
                <c:pt idx="353">
                  <c:v>39595</c:v>
                </c:pt>
                <c:pt idx="354">
                  <c:v>39596</c:v>
                </c:pt>
                <c:pt idx="355">
                  <c:v>39597</c:v>
                </c:pt>
                <c:pt idx="356">
                  <c:v>39598</c:v>
                </c:pt>
                <c:pt idx="357">
                  <c:v>39601</c:v>
                </c:pt>
                <c:pt idx="358">
                  <c:v>39602</c:v>
                </c:pt>
                <c:pt idx="359">
                  <c:v>39603</c:v>
                </c:pt>
                <c:pt idx="360">
                  <c:v>39604</c:v>
                </c:pt>
                <c:pt idx="361">
                  <c:v>39605</c:v>
                </c:pt>
                <c:pt idx="362">
                  <c:v>39608</c:v>
                </c:pt>
                <c:pt idx="363">
                  <c:v>39609</c:v>
                </c:pt>
                <c:pt idx="364">
                  <c:v>39610</c:v>
                </c:pt>
                <c:pt idx="365">
                  <c:v>39611</c:v>
                </c:pt>
                <c:pt idx="366">
                  <c:v>39612</c:v>
                </c:pt>
                <c:pt idx="367">
                  <c:v>39615</c:v>
                </c:pt>
                <c:pt idx="368">
                  <c:v>39616</c:v>
                </c:pt>
                <c:pt idx="369">
                  <c:v>39617</c:v>
                </c:pt>
                <c:pt idx="370">
                  <c:v>39618</c:v>
                </c:pt>
                <c:pt idx="371">
                  <c:v>39619</c:v>
                </c:pt>
                <c:pt idx="372">
                  <c:v>39622</c:v>
                </c:pt>
                <c:pt idx="373">
                  <c:v>39623</c:v>
                </c:pt>
                <c:pt idx="374">
                  <c:v>39624</c:v>
                </c:pt>
                <c:pt idx="375">
                  <c:v>39625</c:v>
                </c:pt>
                <c:pt idx="376">
                  <c:v>39626</c:v>
                </c:pt>
                <c:pt idx="377">
                  <c:v>39629</c:v>
                </c:pt>
                <c:pt idx="378">
                  <c:v>39630</c:v>
                </c:pt>
                <c:pt idx="379">
                  <c:v>39631</c:v>
                </c:pt>
                <c:pt idx="380">
                  <c:v>39632</c:v>
                </c:pt>
                <c:pt idx="381">
                  <c:v>39633</c:v>
                </c:pt>
                <c:pt idx="382">
                  <c:v>39636</c:v>
                </c:pt>
                <c:pt idx="383">
                  <c:v>39637</c:v>
                </c:pt>
                <c:pt idx="384">
                  <c:v>39638</c:v>
                </c:pt>
                <c:pt idx="385">
                  <c:v>39639</c:v>
                </c:pt>
                <c:pt idx="386">
                  <c:v>39640</c:v>
                </c:pt>
                <c:pt idx="387">
                  <c:v>39643</c:v>
                </c:pt>
                <c:pt idx="388">
                  <c:v>39644</c:v>
                </c:pt>
                <c:pt idx="389">
                  <c:v>39645</c:v>
                </c:pt>
                <c:pt idx="390">
                  <c:v>39646</c:v>
                </c:pt>
                <c:pt idx="391">
                  <c:v>39647</c:v>
                </c:pt>
                <c:pt idx="392">
                  <c:v>39650</c:v>
                </c:pt>
                <c:pt idx="393">
                  <c:v>39651</c:v>
                </c:pt>
                <c:pt idx="394">
                  <c:v>39652</c:v>
                </c:pt>
                <c:pt idx="395">
                  <c:v>39653</c:v>
                </c:pt>
                <c:pt idx="396">
                  <c:v>39654</c:v>
                </c:pt>
                <c:pt idx="397">
                  <c:v>39657</c:v>
                </c:pt>
                <c:pt idx="398">
                  <c:v>39658</c:v>
                </c:pt>
                <c:pt idx="399">
                  <c:v>39659</c:v>
                </c:pt>
                <c:pt idx="400">
                  <c:v>39660</c:v>
                </c:pt>
                <c:pt idx="401">
                  <c:v>39661</c:v>
                </c:pt>
                <c:pt idx="402">
                  <c:v>39664</c:v>
                </c:pt>
                <c:pt idx="403">
                  <c:v>39665</c:v>
                </c:pt>
                <c:pt idx="404">
                  <c:v>39666</c:v>
                </c:pt>
                <c:pt idx="405">
                  <c:v>39667</c:v>
                </c:pt>
                <c:pt idx="406">
                  <c:v>39668</c:v>
                </c:pt>
                <c:pt idx="407">
                  <c:v>39671</c:v>
                </c:pt>
                <c:pt idx="408">
                  <c:v>39672</c:v>
                </c:pt>
                <c:pt idx="409">
                  <c:v>39673</c:v>
                </c:pt>
                <c:pt idx="410">
                  <c:v>39674</c:v>
                </c:pt>
                <c:pt idx="411">
                  <c:v>39675</c:v>
                </c:pt>
                <c:pt idx="412">
                  <c:v>39678</c:v>
                </c:pt>
                <c:pt idx="413">
                  <c:v>39679</c:v>
                </c:pt>
                <c:pt idx="414">
                  <c:v>39680</c:v>
                </c:pt>
                <c:pt idx="415">
                  <c:v>39681</c:v>
                </c:pt>
                <c:pt idx="416">
                  <c:v>39682</c:v>
                </c:pt>
                <c:pt idx="417">
                  <c:v>39686</c:v>
                </c:pt>
                <c:pt idx="418">
                  <c:v>39687</c:v>
                </c:pt>
                <c:pt idx="419">
                  <c:v>39688</c:v>
                </c:pt>
                <c:pt idx="420">
                  <c:v>39689</c:v>
                </c:pt>
                <c:pt idx="421">
                  <c:v>39692</c:v>
                </c:pt>
                <c:pt idx="422">
                  <c:v>39693</c:v>
                </c:pt>
                <c:pt idx="423">
                  <c:v>39694</c:v>
                </c:pt>
                <c:pt idx="424">
                  <c:v>39695</c:v>
                </c:pt>
                <c:pt idx="425">
                  <c:v>39696</c:v>
                </c:pt>
                <c:pt idx="426">
                  <c:v>39699</c:v>
                </c:pt>
                <c:pt idx="427">
                  <c:v>39700</c:v>
                </c:pt>
                <c:pt idx="428">
                  <c:v>39701</c:v>
                </c:pt>
                <c:pt idx="429">
                  <c:v>39702</c:v>
                </c:pt>
                <c:pt idx="430">
                  <c:v>39703</c:v>
                </c:pt>
                <c:pt idx="431">
                  <c:v>39706</c:v>
                </c:pt>
                <c:pt idx="432">
                  <c:v>39707</c:v>
                </c:pt>
                <c:pt idx="433">
                  <c:v>39708</c:v>
                </c:pt>
                <c:pt idx="434">
                  <c:v>39709</c:v>
                </c:pt>
                <c:pt idx="435">
                  <c:v>39710</c:v>
                </c:pt>
                <c:pt idx="436">
                  <c:v>39713</c:v>
                </c:pt>
                <c:pt idx="437">
                  <c:v>39714</c:v>
                </c:pt>
                <c:pt idx="438">
                  <c:v>39715</c:v>
                </c:pt>
                <c:pt idx="439">
                  <c:v>39716</c:v>
                </c:pt>
                <c:pt idx="440">
                  <c:v>39717</c:v>
                </c:pt>
                <c:pt idx="441">
                  <c:v>39720</c:v>
                </c:pt>
                <c:pt idx="442">
                  <c:v>39721</c:v>
                </c:pt>
                <c:pt idx="443">
                  <c:v>39722</c:v>
                </c:pt>
                <c:pt idx="444">
                  <c:v>39723</c:v>
                </c:pt>
                <c:pt idx="445">
                  <c:v>39724</c:v>
                </c:pt>
                <c:pt idx="446">
                  <c:v>39727</c:v>
                </c:pt>
                <c:pt idx="447">
                  <c:v>39728</c:v>
                </c:pt>
                <c:pt idx="448">
                  <c:v>39729</c:v>
                </c:pt>
                <c:pt idx="449">
                  <c:v>39730</c:v>
                </c:pt>
                <c:pt idx="450">
                  <c:v>39731</c:v>
                </c:pt>
                <c:pt idx="451">
                  <c:v>39734</c:v>
                </c:pt>
                <c:pt idx="452">
                  <c:v>39735</c:v>
                </c:pt>
                <c:pt idx="453">
                  <c:v>39736</c:v>
                </c:pt>
                <c:pt idx="454">
                  <c:v>39737</c:v>
                </c:pt>
                <c:pt idx="455">
                  <c:v>39738</c:v>
                </c:pt>
                <c:pt idx="456">
                  <c:v>39741</c:v>
                </c:pt>
                <c:pt idx="457">
                  <c:v>39742</c:v>
                </c:pt>
                <c:pt idx="458">
                  <c:v>39743</c:v>
                </c:pt>
                <c:pt idx="459">
                  <c:v>39744</c:v>
                </c:pt>
                <c:pt idx="460">
                  <c:v>39745</c:v>
                </c:pt>
                <c:pt idx="461">
                  <c:v>39748</c:v>
                </c:pt>
                <c:pt idx="462">
                  <c:v>39749</c:v>
                </c:pt>
                <c:pt idx="463">
                  <c:v>39750</c:v>
                </c:pt>
                <c:pt idx="464">
                  <c:v>39751</c:v>
                </c:pt>
                <c:pt idx="465">
                  <c:v>39752</c:v>
                </c:pt>
              </c:numCache>
            </c:numRef>
          </c:cat>
          <c:val>
            <c:numRef>
              <c:f>'График 1.2.8'!$C$5:$C$470</c:f>
              <c:numCache>
                <c:formatCode>0.0</c:formatCode>
                <c:ptCount val="466"/>
                <c:pt idx="0">
                  <c:v>24.3</c:v>
                </c:pt>
                <c:pt idx="1">
                  <c:v>24.3</c:v>
                </c:pt>
                <c:pt idx="2">
                  <c:v>24.41</c:v>
                </c:pt>
                <c:pt idx="3">
                  <c:v>23.7</c:v>
                </c:pt>
                <c:pt idx="4">
                  <c:v>23</c:v>
                </c:pt>
                <c:pt idx="5">
                  <c:v>22.65</c:v>
                </c:pt>
                <c:pt idx="6">
                  <c:v>22.45</c:v>
                </c:pt>
                <c:pt idx="7">
                  <c:v>22</c:v>
                </c:pt>
                <c:pt idx="8">
                  <c:v>22.1</c:v>
                </c:pt>
                <c:pt idx="9">
                  <c:v>21.71</c:v>
                </c:pt>
                <c:pt idx="10">
                  <c:v>21.89</c:v>
                </c:pt>
                <c:pt idx="11">
                  <c:v>22.25</c:v>
                </c:pt>
                <c:pt idx="12">
                  <c:v>22</c:v>
                </c:pt>
                <c:pt idx="13">
                  <c:v>22</c:v>
                </c:pt>
                <c:pt idx="14">
                  <c:v>21.98</c:v>
                </c:pt>
                <c:pt idx="15">
                  <c:v>22.55</c:v>
                </c:pt>
                <c:pt idx="16">
                  <c:v>22.5</c:v>
                </c:pt>
                <c:pt idx="17">
                  <c:v>23.43</c:v>
                </c:pt>
                <c:pt idx="18">
                  <c:v>23.75</c:v>
                </c:pt>
                <c:pt idx="19">
                  <c:v>23.5</c:v>
                </c:pt>
                <c:pt idx="20">
                  <c:v>23.7</c:v>
                </c:pt>
                <c:pt idx="21">
                  <c:v>23.6</c:v>
                </c:pt>
                <c:pt idx="22">
                  <c:v>23.8</c:v>
                </c:pt>
                <c:pt idx="23">
                  <c:v>24</c:v>
                </c:pt>
                <c:pt idx="24">
                  <c:v>25.5</c:v>
                </c:pt>
                <c:pt idx="25">
                  <c:v>25.25</c:v>
                </c:pt>
                <c:pt idx="26">
                  <c:v>25.4</c:v>
                </c:pt>
                <c:pt idx="27">
                  <c:v>25</c:v>
                </c:pt>
                <c:pt idx="28">
                  <c:v>24.5</c:v>
                </c:pt>
                <c:pt idx="29">
                  <c:v>24.51</c:v>
                </c:pt>
                <c:pt idx="30">
                  <c:v>24.4</c:v>
                </c:pt>
                <c:pt idx="31">
                  <c:v>25</c:v>
                </c:pt>
                <c:pt idx="32">
                  <c:v>25.1</c:v>
                </c:pt>
                <c:pt idx="33">
                  <c:v>25.05</c:v>
                </c:pt>
                <c:pt idx="34">
                  <c:v>25.5</c:v>
                </c:pt>
                <c:pt idx="35">
                  <c:v>25.9</c:v>
                </c:pt>
                <c:pt idx="36">
                  <c:v>26</c:v>
                </c:pt>
                <c:pt idx="37">
                  <c:v>26.4</c:v>
                </c:pt>
                <c:pt idx="38">
                  <c:v>26.4</c:v>
                </c:pt>
                <c:pt idx="39">
                  <c:v>26.1</c:v>
                </c:pt>
                <c:pt idx="40">
                  <c:v>26</c:v>
                </c:pt>
                <c:pt idx="41">
                  <c:v>24</c:v>
                </c:pt>
                <c:pt idx="42">
                  <c:v>23.25</c:v>
                </c:pt>
                <c:pt idx="43">
                  <c:v>22.5</c:v>
                </c:pt>
                <c:pt idx="44">
                  <c:v>22</c:v>
                </c:pt>
                <c:pt idx="45">
                  <c:v>21.65</c:v>
                </c:pt>
                <c:pt idx="46">
                  <c:v>21.95</c:v>
                </c:pt>
                <c:pt idx="47">
                  <c:v>21.75</c:v>
                </c:pt>
                <c:pt idx="48">
                  <c:v>22.8</c:v>
                </c:pt>
                <c:pt idx="49">
                  <c:v>23.65</c:v>
                </c:pt>
                <c:pt idx="50">
                  <c:v>23.8</c:v>
                </c:pt>
                <c:pt idx="51">
                  <c:v>24.38</c:v>
                </c:pt>
                <c:pt idx="52">
                  <c:v>23.55</c:v>
                </c:pt>
                <c:pt idx="53">
                  <c:v>23.55</c:v>
                </c:pt>
                <c:pt idx="54">
                  <c:v>23.13</c:v>
                </c:pt>
                <c:pt idx="55">
                  <c:v>22.8</c:v>
                </c:pt>
                <c:pt idx="56">
                  <c:v>22.9</c:v>
                </c:pt>
                <c:pt idx="57">
                  <c:v>22.85</c:v>
                </c:pt>
                <c:pt idx="58">
                  <c:v>23.5</c:v>
                </c:pt>
                <c:pt idx="59">
                  <c:v>23.25</c:v>
                </c:pt>
                <c:pt idx="60">
                  <c:v>23.5</c:v>
                </c:pt>
                <c:pt idx="61">
                  <c:v>23.15</c:v>
                </c:pt>
                <c:pt idx="62">
                  <c:v>23</c:v>
                </c:pt>
                <c:pt idx="63">
                  <c:v>23.49</c:v>
                </c:pt>
                <c:pt idx="64">
                  <c:v>24</c:v>
                </c:pt>
                <c:pt idx="65">
                  <c:v>23.45</c:v>
                </c:pt>
                <c:pt idx="66">
                  <c:v>23.4</c:v>
                </c:pt>
                <c:pt idx="67">
                  <c:v>23.35</c:v>
                </c:pt>
                <c:pt idx="68">
                  <c:v>23.2</c:v>
                </c:pt>
                <c:pt idx="69">
                  <c:v>23.6</c:v>
                </c:pt>
                <c:pt idx="70">
                  <c:v>23.68</c:v>
                </c:pt>
                <c:pt idx="71">
                  <c:v>23.6</c:v>
                </c:pt>
                <c:pt idx="72">
                  <c:v>23.55</c:v>
                </c:pt>
                <c:pt idx="73">
                  <c:v>23.95</c:v>
                </c:pt>
                <c:pt idx="74">
                  <c:v>23.9</c:v>
                </c:pt>
                <c:pt idx="75">
                  <c:v>23.93</c:v>
                </c:pt>
                <c:pt idx="76">
                  <c:v>23.9</c:v>
                </c:pt>
                <c:pt idx="77">
                  <c:v>24</c:v>
                </c:pt>
                <c:pt idx="78">
                  <c:v>23.7</c:v>
                </c:pt>
                <c:pt idx="79">
                  <c:v>23.7</c:v>
                </c:pt>
                <c:pt idx="80">
                  <c:v>23.45</c:v>
                </c:pt>
                <c:pt idx="81">
                  <c:v>23.15</c:v>
                </c:pt>
                <c:pt idx="82">
                  <c:v>22.5</c:v>
                </c:pt>
                <c:pt idx="83">
                  <c:v>22.5</c:v>
                </c:pt>
                <c:pt idx="84">
                  <c:v>22.38</c:v>
                </c:pt>
                <c:pt idx="85">
                  <c:v>22.5</c:v>
                </c:pt>
                <c:pt idx="86">
                  <c:v>22.5</c:v>
                </c:pt>
                <c:pt idx="87">
                  <c:v>22.3</c:v>
                </c:pt>
                <c:pt idx="88">
                  <c:v>21.5</c:v>
                </c:pt>
                <c:pt idx="89">
                  <c:v>21.9</c:v>
                </c:pt>
                <c:pt idx="90">
                  <c:v>21.81</c:v>
                </c:pt>
                <c:pt idx="91">
                  <c:v>21.6</c:v>
                </c:pt>
                <c:pt idx="92">
                  <c:v>21.85</c:v>
                </c:pt>
                <c:pt idx="93">
                  <c:v>21.8</c:v>
                </c:pt>
                <c:pt idx="94">
                  <c:v>21.9</c:v>
                </c:pt>
                <c:pt idx="95">
                  <c:v>21.8</c:v>
                </c:pt>
                <c:pt idx="96">
                  <c:v>22.1</c:v>
                </c:pt>
                <c:pt idx="97">
                  <c:v>21.8</c:v>
                </c:pt>
                <c:pt idx="98">
                  <c:v>21.45</c:v>
                </c:pt>
                <c:pt idx="99">
                  <c:v>21.44</c:v>
                </c:pt>
                <c:pt idx="100">
                  <c:v>21.2</c:v>
                </c:pt>
                <c:pt idx="101">
                  <c:v>20.8</c:v>
                </c:pt>
                <c:pt idx="102">
                  <c:v>20.63</c:v>
                </c:pt>
                <c:pt idx="103">
                  <c:v>20.399999999999999</c:v>
                </c:pt>
                <c:pt idx="104">
                  <c:v>21</c:v>
                </c:pt>
                <c:pt idx="105">
                  <c:v>22.1</c:v>
                </c:pt>
                <c:pt idx="106">
                  <c:v>21.9</c:v>
                </c:pt>
                <c:pt idx="107">
                  <c:v>22.1</c:v>
                </c:pt>
                <c:pt idx="108">
                  <c:v>22</c:v>
                </c:pt>
                <c:pt idx="109">
                  <c:v>21.7</c:v>
                </c:pt>
                <c:pt idx="110">
                  <c:v>21</c:v>
                </c:pt>
                <c:pt idx="111">
                  <c:v>21.6</c:v>
                </c:pt>
                <c:pt idx="112">
                  <c:v>21.25</c:v>
                </c:pt>
                <c:pt idx="113">
                  <c:v>21.98</c:v>
                </c:pt>
                <c:pt idx="114">
                  <c:v>22.28</c:v>
                </c:pt>
                <c:pt idx="115">
                  <c:v>22.5</c:v>
                </c:pt>
                <c:pt idx="116">
                  <c:v>22.8</c:v>
                </c:pt>
                <c:pt idx="117">
                  <c:v>22.55</c:v>
                </c:pt>
                <c:pt idx="118">
                  <c:v>22.24</c:v>
                </c:pt>
                <c:pt idx="119">
                  <c:v>22.11</c:v>
                </c:pt>
                <c:pt idx="120">
                  <c:v>22.95</c:v>
                </c:pt>
                <c:pt idx="121">
                  <c:v>22.75</c:v>
                </c:pt>
                <c:pt idx="122">
                  <c:v>22.15</c:v>
                </c:pt>
                <c:pt idx="123">
                  <c:v>22</c:v>
                </c:pt>
                <c:pt idx="124">
                  <c:v>22.25</c:v>
                </c:pt>
                <c:pt idx="125">
                  <c:v>22.2</c:v>
                </c:pt>
                <c:pt idx="126">
                  <c:v>22.26</c:v>
                </c:pt>
                <c:pt idx="127">
                  <c:v>22.39</c:v>
                </c:pt>
                <c:pt idx="128">
                  <c:v>22.3</c:v>
                </c:pt>
                <c:pt idx="129">
                  <c:v>22.14</c:v>
                </c:pt>
                <c:pt idx="130">
                  <c:v>22.35</c:v>
                </c:pt>
                <c:pt idx="131">
                  <c:v>22.5</c:v>
                </c:pt>
                <c:pt idx="132">
                  <c:v>22.35</c:v>
                </c:pt>
                <c:pt idx="133">
                  <c:v>22.78</c:v>
                </c:pt>
                <c:pt idx="134">
                  <c:v>24.01</c:v>
                </c:pt>
                <c:pt idx="135">
                  <c:v>24.75</c:v>
                </c:pt>
                <c:pt idx="136">
                  <c:v>25.2</c:v>
                </c:pt>
                <c:pt idx="137">
                  <c:v>25.1</c:v>
                </c:pt>
                <c:pt idx="138">
                  <c:v>24.5</c:v>
                </c:pt>
                <c:pt idx="139">
                  <c:v>25</c:v>
                </c:pt>
                <c:pt idx="140">
                  <c:v>24.8</c:v>
                </c:pt>
                <c:pt idx="141">
                  <c:v>24.6</c:v>
                </c:pt>
                <c:pt idx="142">
                  <c:v>24.36</c:v>
                </c:pt>
                <c:pt idx="143">
                  <c:v>23.65</c:v>
                </c:pt>
                <c:pt idx="144">
                  <c:v>23.2</c:v>
                </c:pt>
                <c:pt idx="145">
                  <c:v>22.9</c:v>
                </c:pt>
                <c:pt idx="146">
                  <c:v>23</c:v>
                </c:pt>
                <c:pt idx="147">
                  <c:v>23.6</c:v>
                </c:pt>
                <c:pt idx="148">
                  <c:v>22.7</c:v>
                </c:pt>
                <c:pt idx="149">
                  <c:v>23</c:v>
                </c:pt>
                <c:pt idx="150">
                  <c:v>23</c:v>
                </c:pt>
                <c:pt idx="151">
                  <c:v>22.61</c:v>
                </c:pt>
                <c:pt idx="152">
                  <c:v>22</c:v>
                </c:pt>
                <c:pt idx="153">
                  <c:v>22.5</c:v>
                </c:pt>
                <c:pt idx="154">
                  <c:v>21.58</c:v>
                </c:pt>
                <c:pt idx="155">
                  <c:v>21.25</c:v>
                </c:pt>
                <c:pt idx="156">
                  <c:v>23.49</c:v>
                </c:pt>
                <c:pt idx="157">
                  <c:v>21.48</c:v>
                </c:pt>
                <c:pt idx="158">
                  <c:v>21</c:v>
                </c:pt>
                <c:pt idx="159">
                  <c:v>19.5</c:v>
                </c:pt>
                <c:pt idx="160">
                  <c:v>20</c:v>
                </c:pt>
                <c:pt idx="161">
                  <c:v>19.95</c:v>
                </c:pt>
                <c:pt idx="162">
                  <c:v>19.510000000000002</c:v>
                </c:pt>
                <c:pt idx="163">
                  <c:v>20.5</c:v>
                </c:pt>
                <c:pt idx="164">
                  <c:v>20.3</c:v>
                </c:pt>
                <c:pt idx="165">
                  <c:v>20.78</c:v>
                </c:pt>
                <c:pt idx="166">
                  <c:v>20.7</c:v>
                </c:pt>
                <c:pt idx="167">
                  <c:v>20.8</c:v>
                </c:pt>
                <c:pt idx="168">
                  <c:v>21.25</c:v>
                </c:pt>
                <c:pt idx="169">
                  <c:v>21.5</c:v>
                </c:pt>
                <c:pt idx="170">
                  <c:v>21.6</c:v>
                </c:pt>
                <c:pt idx="171">
                  <c:v>21.8</c:v>
                </c:pt>
                <c:pt idx="172">
                  <c:v>21.5</c:v>
                </c:pt>
                <c:pt idx="173">
                  <c:v>21.4</c:v>
                </c:pt>
                <c:pt idx="174">
                  <c:v>20.55</c:v>
                </c:pt>
                <c:pt idx="175">
                  <c:v>20.93</c:v>
                </c:pt>
                <c:pt idx="176">
                  <c:v>20.7</c:v>
                </c:pt>
                <c:pt idx="177">
                  <c:v>20.68</c:v>
                </c:pt>
                <c:pt idx="178">
                  <c:v>21.45</c:v>
                </c:pt>
                <c:pt idx="179">
                  <c:v>21.25</c:v>
                </c:pt>
                <c:pt idx="180">
                  <c:v>20.87</c:v>
                </c:pt>
                <c:pt idx="181">
                  <c:v>21.01</c:v>
                </c:pt>
                <c:pt idx="182">
                  <c:v>22.25</c:v>
                </c:pt>
                <c:pt idx="183">
                  <c:v>22.21</c:v>
                </c:pt>
                <c:pt idx="184">
                  <c:v>22.4</c:v>
                </c:pt>
                <c:pt idx="185">
                  <c:v>22.95</c:v>
                </c:pt>
                <c:pt idx="186">
                  <c:v>22.77</c:v>
                </c:pt>
                <c:pt idx="187">
                  <c:v>23</c:v>
                </c:pt>
                <c:pt idx="188">
                  <c:v>23.8</c:v>
                </c:pt>
                <c:pt idx="189">
                  <c:v>23.99</c:v>
                </c:pt>
                <c:pt idx="190">
                  <c:v>24.2</c:v>
                </c:pt>
                <c:pt idx="191">
                  <c:v>23.5</c:v>
                </c:pt>
                <c:pt idx="192">
                  <c:v>22.8</c:v>
                </c:pt>
                <c:pt idx="193">
                  <c:v>23</c:v>
                </c:pt>
                <c:pt idx="194">
                  <c:v>23.35</c:v>
                </c:pt>
                <c:pt idx="195">
                  <c:v>23.82</c:v>
                </c:pt>
                <c:pt idx="196">
                  <c:v>23.95</c:v>
                </c:pt>
                <c:pt idx="197">
                  <c:v>24</c:v>
                </c:pt>
                <c:pt idx="198">
                  <c:v>24.2</c:v>
                </c:pt>
                <c:pt idx="199">
                  <c:v>25</c:v>
                </c:pt>
                <c:pt idx="200">
                  <c:v>25.47</c:v>
                </c:pt>
                <c:pt idx="201">
                  <c:v>25.4</c:v>
                </c:pt>
                <c:pt idx="202">
                  <c:v>25.15</c:v>
                </c:pt>
                <c:pt idx="203">
                  <c:v>25.1</c:v>
                </c:pt>
                <c:pt idx="204">
                  <c:v>26</c:v>
                </c:pt>
                <c:pt idx="205">
                  <c:v>24.95</c:v>
                </c:pt>
                <c:pt idx="206">
                  <c:v>24.6</c:v>
                </c:pt>
                <c:pt idx="207">
                  <c:v>25</c:v>
                </c:pt>
                <c:pt idx="208">
                  <c:v>24.95</c:v>
                </c:pt>
                <c:pt idx="209">
                  <c:v>25.8</c:v>
                </c:pt>
                <c:pt idx="210">
                  <c:v>26.8</c:v>
                </c:pt>
                <c:pt idx="211">
                  <c:v>26.13</c:v>
                </c:pt>
                <c:pt idx="212">
                  <c:v>27</c:v>
                </c:pt>
                <c:pt idx="213">
                  <c:v>26.98</c:v>
                </c:pt>
                <c:pt idx="214">
                  <c:v>27.2</c:v>
                </c:pt>
                <c:pt idx="215">
                  <c:v>26.93</c:v>
                </c:pt>
                <c:pt idx="216">
                  <c:v>28.5</c:v>
                </c:pt>
                <c:pt idx="217">
                  <c:v>29.66</c:v>
                </c:pt>
                <c:pt idx="218">
                  <c:v>29.47</c:v>
                </c:pt>
                <c:pt idx="219">
                  <c:v>28.96</c:v>
                </c:pt>
                <c:pt idx="220">
                  <c:v>28</c:v>
                </c:pt>
                <c:pt idx="221">
                  <c:v>27.7</c:v>
                </c:pt>
                <c:pt idx="222">
                  <c:v>28.25</c:v>
                </c:pt>
                <c:pt idx="223">
                  <c:v>27.2</c:v>
                </c:pt>
                <c:pt idx="224">
                  <c:v>27.42</c:v>
                </c:pt>
                <c:pt idx="225">
                  <c:v>27</c:v>
                </c:pt>
                <c:pt idx="226">
                  <c:v>26.8</c:v>
                </c:pt>
                <c:pt idx="227">
                  <c:v>26.5</c:v>
                </c:pt>
                <c:pt idx="228">
                  <c:v>26.48</c:v>
                </c:pt>
                <c:pt idx="229">
                  <c:v>27</c:v>
                </c:pt>
                <c:pt idx="230">
                  <c:v>28.5</c:v>
                </c:pt>
                <c:pt idx="231">
                  <c:v>27.75</c:v>
                </c:pt>
                <c:pt idx="232">
                  <c:v>27.3</c:v>
                </c:pt>
                <c:pt idx="233">
                  <c:v>28.05</c:v>
                </c:pt>
                <c:pt idx="234">
                  <c:v>27</c:v>
                </c:pt>
                <c:pt idx="235">
                  <c:v>27</c:v>
                </c:pt>
                <c:pt idx="236">
                  <c:v>26.47</c:v>
                </c:pt>
                <c:pt idx="237">
                  <c:v>26.65</c:v>
                </c:pt>
                <c:pt idx="238">
                  <c:v>27.32</c:v>
                </c:pt>
                <c:pt idx="239">
                  <c:v>27.7</c:v>
                </c:pt>
                <c:pt idx="240">
                  <c:v>28</c:v>
                </c:pt>
                <c:pt idx="241">
                  <c:v>28.7</c:v>
                </c:pt>
                <c:pt idx="242">
                  <c:v>28.9</c:v>
                </c:pt>
                <c:pt idx="243">
                  <c:v>29.69</c:v>
                </c:pt>
                <c:pt idx="244">
                  <c:v>30.1</c:v>
                </c:pt>
                <c:pt idx="245">
                  <c:v>30.3</c:v>
                </c:pt>
                <c:pt idx="246">
                  <c:v>30.4</c:v>
                </c:pt>
                <c:pt idx="247">
                  <c:v>31.1</c:v>
                </c:pt>
                <c:pt idx="248">
                  <c:v>31.01</c:v>
                </c:pt>
                <c:pt idx="249">
                  <c:v>30.2</c:v>
                </c:pt>
                <c:pt idx="250">
                  <c:v>29.75</c:v>
                </c:pt>
                <c:pt idx="251">
                  <c:v>30.1</c:v>
                </c:pt>
                <c:pt idx="252">
                  <c:v>30.5</c:v>
                </c:pt>
                <c:pt idx="253">
                  <c:v>31</c:v>
                </c:pt>
                <c:pt idx="254">
                  <c:v>32.5</c:v>
                </c:pt>
                <c:pt idx="255">
                  <c:v>32.99</c:v>
                </c:pt>
                <c:pt idx="256">
                  <c:v>33</c:v>
                </c:pt>
                <c:pt idx="257">
                  <c:v>33.35</c:v>
                </c:pt>
                <c:pt idx="258">
                  <c:v>33</c:v>
                </c:pt>
                <c:pt idx="259">
                  <c:v>33.200000000000003</c:v>
                </c:pt>
                <c:pt idx="260">
                  <c:v>33.75</c:v>
                </c:pt>
                <c:pt idx="261">
                  <c:v>34.4</c:v>
                </c:pt>
                <c:pt idx="262">
                  <c:v>34.1</c:v>
                </c:pt>
                <c:pt idx="263">
                  <c:v>33</c:v>
                </c:pt>
                <c:pt idx="264">
                  <c:v>33</c:v>
                </c:pt>
                <c:pt idx="265">
                  <c:v>32.15</c:v>
                </c:pt>
                <c:pt idx="266">
                  <c:v>29.7</c:v>
                </c:pt>
                <c:pt idx="267">
                  <c:v>29.05</c:v>
                </c:pt>
                <c:pt idx="268">
                  <c:v>27.6</c:v>
                </c:pt>
                <c:pt idx="269">
                  <c:v>28.25</c:v>
                </c:pt>
                <c:pt idx="270">
                  <c:v>28.5</c:v>
                </c:pt>
                <c:pt idx="271">
                  <c:v>28.05</c:v>
                </c:pt>
                <c:pt idx="272">
                  <c:v>26.75</c:v>
                </c:pt>
                <c:pt idx="273">
                  <c:v>25.6</c:v>
                </c:pt>
                <c:pt idx="274">
                  <c:v>26.1</c:v>
                </c:pt>
                <c:pt idx="275">
                  <c:v>26.15</c:v>
                </c:pt>
                <c:pt idx="276">
                  <c:v>25.99</c:v>
                </c:pt>
                <c:pt idx="277">
                  <c:v>25.75</c:v>
                </c:pt>
                <c:pt idx="278">
                  <c:v>25</c:v>
                </c:pt>
                <c:pt idx="279">
                  <c:v>23.5</c:v>
                </c:pt>
                <c:pt idx="280">
                  <c:v>23.3</c:v>
                </c:pt>
                <c:pt idx="281">
                  <c:v>24</c:v>
                </c:pt>
                <c:pt idx="282">
                  <c:v>25</c:v>
                </c:pt>
                <c:pt idx="283">
                  <c:v>24.5</c:v>
                </c:pt>
                <c:pt idx="284">
                  <c:v>24.95</c:v>
                </c:pt>
                <c:pt idx="285">
                  <c:v>24.86</c:v>
                </c:pt>
                <c:pt idx="286">
                  <c:v>24.89</c:v>
                </c:pt>
                <c:pt idx="287">
                  <c:v>25.5</c:v>
                </c:pt>
                <c:pt idx="288">
                  <c:v>25.55</c:v>
                </c:pt>
                <c:pt idx="289">
                  <c:v>25.99</c:v>
                </c:pt>
                <c:pt idx="290">
                  <c:v>25.25</c:v>
                </c:pt>
                <c:pt idx="291">
                  <c:v>25.24</c:v>
                </c:pt>
                <c:pt idx="292">
                  <c:v>25.05</c:v>
                </c:pt>
                <c:pt idx="293">
                  <c:v>24.95</c:v>
                </c:pt>
                <c:pt idx="294">
                  <c:v>24</c:v>
                </c:pt>
                <c:pt idx="295">
                  <c:v>24.7</c:v>
                </c:pt>
                <c:pt idx="296">
                  <c:v>24.9</c:v>
                </c:pt>
                <c:pt idx="297">
                  <c:v>25.47</c:v>
                </c:pt>
                <c:pt idx="298">
                  <c:v>25.4</c:v>
                </c:pt>
                <c:pt idx="299">
                  <c:v>25.7</c:v>
                </c:pt>
                <c:pt idx="300">
                  <c:v>26.4</c:v>
                </c:pt>
                <c:pt idx="301">
                  <c:v>26.6</c:v>
                </c:pt>
                <c:pt idx="302">
                  <c:v>26.9</c:v>
                </c:pt>
                <c:pt idx="303">
                  <c:v>27.31</c:v>
                </c:pt>
                <c:pt idx="304">
                  <c:v>27.15</c:v>
                </c:pt>
                <c:pt idx="305">
                  <c:v>27.35</c:v>
                </c:pt>
                <c:pt idx="306">
                  <c:v>26.4</c:v>
                </c:pt>
                <c:pt idx="307">
                  <c:v>27</c:v>
                </c:pt>
                <c:pt idx="308">
                  <c:v>25.95</c:v>
                </c:pt>
                <c:pt idx="309">
                  <c:v>24.3</c:v>
                </c:pt>
                <c:pt idx="310">
                  <c:v>24.5</c:v>
                </c:pt>
                <c:pt idx="311">
                  <c:v>24.5</c:v>
                </c:pt>
                <c:pt idx="312">
                  <c:v>25.06</c:v>
                </c:pt>
                <c:pt idx="313">
                  <c:v>25.2</c:v>
                </c:pt>
                <c:pt idx="314">
                  <c:v>25.05</c:v>
                </c:pt>
                <c:pt idx="315">
                  <c:v>24.65</c:v>
                </c:pt>
                <c:pt idx="316">
                  <c:v>24.51</c:v>
                </c:pt>
                <c:pt idx="317">
                  <c:v>24.49</c:v>
                </c:pt>
                <c:pt idx="318">
                  <c:v>24.3</c:v>
                </c:pt>
                <c:pt idx="319">
                  <c:v>24.45</c:v>
                </c:pt>
                <c:pt idx="320">
                  <c:v>26.76</c:v>
                </c:pt>
                <c:pt idx="321">
                  <c:v>27.5</c:v>
                </c:pt>
                <c:pt idx="322">
                  <c:v>28.7</c:v>
                </c:pt>
                <c:pt idx="323">
                  <c:v>28.15</c:v>
                </c:pt>
                <c:pt idx="324">
                  <c:v>28.34</c:v>
                </c:pt>
                <c:pt idx="325">
                  <c:v>29.16</c:v>
                </c:pt>
                <c:pt idx="326">
                  <c:v>29.06</c:v>
                </c:pt>
                <c:pt idx="327">
                  <c:v>28.88</c:v>
                </c:pt>
                <c:pt idx="328">
                  <c:v>28.65</c:v>
                </c:pt>
                <c:pt idx="329">
                  <c:v>28.75</c:v>
                </c:pt>
                <c:pt idx="330">
                  <c:v>29.25</c:v>
                </c:pt>
                <c:pt idx="331">
                  <c:v>29.6</c:v>
                </c:pt>
                <c:pt idx="332">
                  <c:v>29.55</c:v>
                </c:pt>
                <c:pt idx="333">
                  <c:v>29.7</c:v>
                </c:pt>
                <c:pt idx="334">
                  <c:v>29.55</c:v>
                </c:pt>
                <c:pt idx="335">
                  <c:v>28.95</c:v>
                </c:pt>
                <c:pt idx="336">
                  <c:v>29.4</c:v>
                </c:pt>
                <c:pt idx="337">
                  <c:v>29.5</c:v>
                </c:pt>
                <c:pt idx="338">
                  <c:v>29.5</c:v>
                </c:pt>
                <c:pt idx="339">
                  <c:v>30.1</c:v>
                </c:pt>
                <c:pt idx="340">
                  <c:v>30.52</c:v>
                </c:pt>
                <c:pt idx="341">
                  <c:v>31</c:v>
                </c:pt>
                <c:pt idx="342">
                  <c:v>31.29</c:v>
                </c:pt>
                <c:pt idx="343">
                  <c:v>32.049999999999997</c:v>
                </c:pt>
                <c:pt idx="344">
                  <c:v>32.979999999999997</c:v>
                </c:pt>
                <c:pt idx="345">
                  <c:v>33.4</c:v>
                </c:pt>
                <c:pt idx="346">
                  <c:v>33.25</c:v>
                </c:pt>
                <c:pt idx="347">
                  <c:v>34</c:v>
                </c:pt>
                <c:pt idx="348">
                  <c:v>34</c:v>
                </c:pt>
                <c:pt idx="349">
                  <c:v>33.5</c:v>
                </c:pt>
                <c:pt idx="350">
                  <c:v>34</c:v>
                </c:pt>
                <c:pt idx="351">
                  <c:v>33.58</c:v>
                </c:pt>
                <c:pt idx="352">
                  <c:v>33.75</c:v>
                </c:pt>
                <c:pt idx="353">
                  <c:v>33</c:v>
                </c:pt>
                <c:pt idx="354">
                  <c:v>31.71</c:v>
                </c:pt>
                <c:pt idx="355">
                  <c:v>32</c:v>
                </c:pt>
                <c:pt idx="356">
                  <c:v>32.450000000000003</c:v>
                </c:pt>
                <c:pt idx="357">
                  <c:v>31.4</c:v>
                </c:pt>
                <c:pt idx="358">
                  <c:v>31.7</c:v>
                </c:pt>
                <c:pt idx="359">
                  <c:v>30.4</c:v>
                </c:pt>
                <c:pt idx="360">
                  <c:v>30.76</c:v>
                </c:pt>
                <c:pt idx="361">
                  <c:v>31.5</c:v>
                </c:pt>
                <c:pt idx="362">
                  <c:v>31.32</c:v>
                </c:pt>
                <c:pt idx="363">
                  <c:v>30.6</c:v>
                </c:pt>
                <c:pt idx="364">
                  <c:v>30.5</c:v>
                </c:pt>
                <c:pt idx="365">
                  <c:v>31.05</c:v>
                </c:pt>
                <c:pt idx="366">
                  <c:v>30.93</c:v>
                </c:pt>
                <c:pt idx="367">
                  <c:v>31</c:v>
                </c:pt>
                <c:pt idx="368">
                  <c:v>30.22</c:v>
                </c:pt>
                <c:pt idx="369">
                  <c:v>30.2</c:v>
                </c:pt>
                <c:pt idx="370">
                  <c:v>29.6</c:v>
                </c:pt>
                <c:pt idx="371">
                  <c:v>29.3</c:v>
                </c:pt>
                <c:pt idx="372">
                  <c:v>29.5</c:v>
                </c:pt>
                <c:pt idx="373">
                  <c:v>28.3</c:v>
                </c:pt>
                <c:pt idx="374">
                  <c:v>28.65</c:v>
                </c:pt>
                <c:pt idx="375">
                  <c:v>28.56</c:v>
                </c:pt>
                <c:pt idx="376">
                  <c:v>29.69</c:v>
                </c:pt>
                <c:pt idx="377">
                  <c:v>31.2</c:v>
                </c:pt>
                <c:pt idx="378">
                  <c:v>29.85</c:v>
                </c:pt>
                <c:pt idx="379">
                  <c:v>29.8</c:v>
                </c:pt>
                <c:pt idx="380">
                  <c:v>29.1</c:v>
                </c:pt>
                <c:pt idx="381">
                  <c:v>29.25</c:v>
                </c:pt>
                <c:pt idx="382">
                  <c:v>28.95</c:v>
                </c:pt>
                <c:pt idx="383">
                  <c:v>27.9</c:v>
                </c:pt>
                <c:pt idx="384">
                  <c:v>28.38</c:v>
                </c:pt>
                <c:pt idx="385">
                  <c:v>28</c:v>
                </c:pt>
                <c:pt idx="386">
                  <c:v>27.7</c:v>
                </c:pt>
                <c:pt idx="387">
                  <c:v>28</c:v>
                </c:pt>
                <c:pt idx="388">
                  <c:v>27.8</c:v>
                </c:pt>
                <c:pt idx="389">
                  <c:v>27.5</c:v>
                </c:pt>
                <c:pt idx="390">
                  <c:v>26.4</c:v>
                </c:pt>
                <c:pt idx="391">
                  <c:v>26.75</c:v>
                </c:pt>
                <c:pt idx="392">
                  <c:v>26.78</c:v>
                </c:pt>
                <c:pt idx="393">
                  <c:v>26.8</c:v>
                </c:pt>
                <c:pt idx="394">
                  <c:v>25.99</c:v>
                </c:pt>
                <c:pt idx="395">
                  <c:v>24.45</c:v>
                </c:pt>
                <c:pt idx="396">
                  <c:v>24.7</c:v>
                </c:pt>
                <c:pt idx="397">
                  <c:v>25</c:v>
                </c:pt>
                <c:pt idx="398">
                  <c:v>24.97</c:v>
                </c:pt>
                <c:pt idx="399">
                  <c:v>25.25</c:v>
                </c:pt>
                <c:pt idx="400">
                  <c:v>25.5</c:v>
                </c:pt>
                <c:pt idx="401">
                  <c:v>25</c:v>
                </c:pt>
                <c:pt idx="402">
                  <c:v>24.78</c:v>
                </c:pt>
                <c:pt idx="403">
                  <c:v>23.15</c:v>
                </c:pt>
                <c:pt idx="404">
                  <c:v>23.6</c:v>
                </c:pt>
                <c:pt idx="405">
                  <c:v>23.83</c:v>
                </c:pt>
                <c:pt idx="406">
                  <c:v>22.5</c:v>
                </c:pt>
                <c:pt idx="407">
                  <c:v>22.55</c:v>
                </c:pt>
                <c:pt idx="408">
                  <c:v>23</c:v>
                </c:pt>
                <c:pt idx="409">
                  <c:v>23</c:v>
                </c:pt>
                <c:pt idx="410">
                  <c:v>23.25</c:v>
                </c:pt>
                <c:pt idx="411">
                  <c:v>23.76</c:v>
                </c:pt>
                <c:pt idx="412">
                  <c:v>23.8</c:v>
                </c:pt>
                <c:pt idx="413">
                  <c:v>23.98</c:v>
                </c:pt>
                <c:pt idx="414">
                  <c:v>23.85</c:v>
                </c:pt>
                <c:pt idx="415">
                  <c:v>23.71</c:v>
                </c:pt>
                <c:pt idx="416">
                  <c:v>24.31</c:v>
                </c:pt>
                <c:pt idx="417">
                  <c:v>23.01</c:v>
                </c:pt>
                <c:pt idx="418">
                  <c:v>22.2</c:v>
                </c:pt>
                <c:pt idx="419">
                  <c:v>22.4</c:v>
                </c:pt>
                <c:pt idx="420">
                  <c:v>23.15</c:v>
                </c:pt>
                <c:pt idx="421">
                  <c:v>22.48</c:v>
                </c:pt>
                <c:pt idx="422">
                  <c:v>22.5</c:v>
                </c:pt>
                <c:pt idx="423">
                  <c:v>20.67</c:v>
                </c:pt>
                <c:pt idx="424">
                  <c:v>19.89</c:v>
                </c:pt>
                <c:pt idx="425">
                  <c:v>18.89</c:v>
                </c:pt>
                <c:pt idx="426">
                  <c:v>18.89</c:v>
                </c:pt>
                <c:pt idx="427">
                  <c:v>18.57</c:v>
                </c:pt>
                <c:pt idx="428">
                  <c:v>17</c:v>
                </c:pt>
                <c:pt idx="429">
                  <c:v>18.670000000000002</c:v>
                </c:pt>
                <c:pt idx="430">
                  <c:v>18.190000000000001</c:v>
                </c:pt>
                <c:pt idx="431">
                  <c:v>17.37</c:v>
                </c:pt>
                <c:pt idx="432">
                  <c:v>17</c:v>
                </c:pt>
                <c:pt idx="433">
                  <c:v>16</c:v>
                </c:pt>
                <c:pt idx="434">
                  <c:v>17.75</c:v>
                </c:pt>
                <c:pt idx="435">
                  <c:v>18.3</c:v>
                </c:pt>
                <c:pt idx="436">
                  <c:v>17.95</c:v>
                </c:pt>
                <c:pt idx="437">
                  <c:v>17.940000000000001</c:v>
                </c:pt>
                <c:pt idx="438">
                  <c:v>17.8</c:v>
                </c:pt>
                <c:pt idx="439">
                  <c:v>17.05</c:v>
                </c:pt>
                <c:pt idx="440">
                  <c:v>15.35</c:v>
                </c:pt>
                <c:pt idx="441">
                  <c:v>15.5</c:v>
                </c:pt>
                <c:pt idx="442">
                  <c:v>15.11</c:v>
                </c:pt>
                <c:pt idx="443">
                  <c:v>15.4</c:v>
                </c:pt>
                <c:pt idx="444">
                  <c:v>15.01</c:v>
                </c:pt>
                <c:pt idx="445">
                  <c:v>13.75</c:v>
                </c:pt>
                <c:pt idx="446">
                  <c:v>13.75</c:v>
                </c:pt>
                <c:pt idx="447">
                  <c:v>11.75</c:v>
                </c:pt>
                <c:pt idx="448">
                  <c:v>13</c:v>
                </c:pt>
                <c:pt idx="449">
                  <c:v>11.75</c:v>
                </c:pt>
                <c:pt idx="450">
                  <c:v>11.86</c:v>
                </c:pt>
                <c:pt idx="451">
                  <c:v>14.01</c:v>
                </c:pt>
                <c:pt idx="452">
                  <c:v>13</c:v>
                </c:pt>
                <c:pt idx="453">
                  <c:v>10.5</c:v>
                </c:pt>
                <c:pt idx="454">
                  <c:v>10.5</c:v>
                </c:pt>
                <c:pt idx="455">
                  <c:v>10.9</c:v>
                </c:pt>
                <c:pt idx="456">
                  <c:v>11.14</c:v>
                </c:pt>
                <c:pt idx="457">
                  <c:v>10.11</c:v>
                </c:pt>
                <c:pt idx="458">
                  <c:v>9.69</c:v>
                </c:pt>
                <c:pt idx="459">
                  <c:v>9.4</c:v>
                </c:pt>
                <c:pt idx="460">
                  <c:v>8.6</c:v>
                </c:pt>
                <c:pt idx="461">
                  <c:v>10</c:v>
                </c:pt>
                <c:pt idx="462">
                  <c:v>10.3</c:v>
                </c:pt>
                <c:pt idx="463">
                  <c:v>13.07</c:v>
                </c:pt>
                <c:pt idx="464">
                  <c:v>14</c:v>
                </c:pt>
                <c:pt idx="46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F4-48E3-84F3-6E54B0DB83FE}"/>
            </c:ext>
          </c:extLst>
        </c:ser>
        <c:ser>
          <c:idx val="1"/>
          <c:order val="1"/>
          <c:tx>
            <c:strRef>
              <c:f>'График 1.2.8'!$D$4</c:f>
              <c:strCache>
                <c:ptCount val="1"/>
                <c:pt idx="0">
                  <c:v>Мин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1.2.8'!$B$5:$B$470</c:f>
              <c:numCache>
                <c:formatCode>m/d/yyyy</c:formatCode>
                <c:ptCount val="466"/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39182</c:v>
                </c:pt>
                <c:pt idx="70">
                  <c:v>39183</c:v>
                </c:pt>
                <c:pt idx="71">
                  <c:v>39184</c:v>
                </c:pt>
                <c:pt idx="72">
                  <c:v>39185</c:v>
                </c:pt>
                <c:pt idx="73">
                  <c:v>39188</c:v>
                </c:pt>
                <c:pt idx="74">
                  <c:v>39189</c:v>
                </c:pt>
                <c:pt idx="75">
                  <c:v>39190</c:v>
                </c:pt>
                <c:pt idx="76">
                  <c:v>39191</c:v>
                </c:pt>
                <c:pt idx="77">
                  <c:v>39192</c:v>
                </c:pt>
                <c:pt idx="78">
                  <c:v>39195</c:v>
                </c:pt>
                <c:pt idx="79">
                  <c:v>39196</c:v>
                </c:pt>
                <c:pt idx="80">
                  <c:v>39197</c:v>
                </c:pt>
                <c:pt idx="81">
                  <c:v>39198</c:v>
                </c:pt>
                <c:pt idx="82">
                  <c:v>39199</c:v>
                </c:pt>
                <c:pt idx="83">
                  <c:v>39202</c:v>
                </c:pt>
                <c:pt idx="84">
                  <c:v>39203</c:v>
                </c:pt>
                <c:pt idx="85">
                  <c:v>39204</c:v>
                </c:pt>
                <c:pt idx="86">
                  <c:v>39205</c:v>
                </c:pt>
                <c:pt idx="87">
                  <c:v>39206</c:v>
                </c:pt>
                <c:pt idx="88">
                  <c:v>39210</c:v>
                </c:pt>
                <c:pt idx="89">
                  <c:v>39211</c:v>
                </c:pt>
                <c:pt idx="90">
                  <c:v>39212</c:v>
                </c:pt>
                <c:pt idx="91">
                  <c:v>39213</c:v>
                </c:pt>
                <c:pt idx="92">
                  <c:v>39216</c:v>
                </c:pt>
                <c:pt idx="93">
                  <c:v>39217</c:v>
                </c:pt>
                <c:pt idx="94">
                  <c:v>39218</c:v>
                </c:pt>
                <c:pt idx="95">
                  <c:v>39219</c:v>
                </c:pt>
                <c:pt idx="96">
                  <c:v>39220</c:v>
                </c:pt>
                <c:pt idx="97">
                  <c:v>39223</c:v>
                </c:pt>
                <c:pt idx="98">
                  <c:v>39224</c:v>
                </c:pt>
                <c:pt idx="99">
                  <c:v>39225</c:v>
                </c:pt>
                <c:pt idx="100">
                  <c:v>39226</c:v>
                </c:pt>
                <c:pt idx="101">
                  <c:v>39227</c:v>
                </c:pt>
                <c:pt idx="102">
                  <c:v>39231</c:v>
                </c:pt>
                <c:pt idx="103">
                  <c:v>39232</c:v>
                </c:pt>
                <c:pt idx="104">
                  <c:v>39233</c:v>
                </c:pt>
                <c:pt idx="105">
                  <c:v>39234</c:v>
                </c:pt>
                <c:pt idx="106">
                  <c:v>39237</c:v>
                </c:pt>
                <c:pt idx="107">
                  <c:v>39238</c:v>
                </c:pt>
                <c:pt idx="108">
                  <c:v>39239</c:v>
                </c:pt>
                <c:pt idx="109">
                  <c:v>39240</c:v>
                </c:pt>
                <c:pt idx="110">
                  <c:v>39241</c:v>
                </c:pt>
                <c:pt idx="111">
                  <c:v>39244</c:v>
                </c:pt>
                <c:pt idx="112">
                  <c:v>39245</c:v>
                </c:pt>
                <c:pt idx="113">
                  <c:v>39246</c:v>
                </c:pt>
                <c:pt idx="114">
                  <c:v>39247</c:v>
                </c:pt>
                <c:pt idx="115">
                  <c:v>39248</c:v>
                </c:pt>
                <c:pt idx="116">
                  <c:v>39251</c:v>
                </c:pt>
                <c:pt idx="117">
                  <c:v>39252</c:v>
                </c:pt>
                <c:pt idx="118">
                  <c:v>39253</c:v>
                </c:pt>
                <c:pt idx="119">
                  <c:v>39254</c:v>
                </c:pt>
                <c:pt idx="120">
                  <c:v>39255</c:v>
                </c:pt>
                <c:pt idx="121">
                  <c:v>39258</c:v>
                </c:pt>
                <c:pt idx="122">
                  <c:v>39259</c:v>
                </c:pt>
                <c:pt idx="123">
                  <c:v>39260</c:v>
                </c:pt>
                <c:pt idx="124">
                  <c:v>39261</c:v>
                </c:pt>
                <c:pt idx="125">
                  <c:v>39262</c:v>
                </c:pt>
                <c:pt idx="126">
                  <c:v>39265</c:v>
                </c:pt>
                <c:pt idx="127">
                  <c:v>39266</c:v>
                </c:pt>
                <c:pt idx="128">
                  <c:v>39267</c:v>
                </c:pt>
                <c:pt idx="129">
                  <c:v>39268</c:v>
                </c:pt>
                <c:pt idx="130">
                  <c:v>39269</c:v>
                </c:pt>
                <c:pt idx="131">
                  <c:v>39272</c:v>
                </c:pt>
                <c:pt idx="132">
                  <c:v>39273</c:v>
                </c:pt>
                <c:pt idx="133">
                  <c:v>39274</c:v>
                </c:pt>
                <c:pt idx="134">
                  <c:v>39275</c:v>
                </c:pt>
                <c:pt idx="135">
                  <c:v>39276</c:v>
                </c:pt>
                <c:pt idx="136">
                  <c:v>39279</c:v>
                </c:pt>
                <c:pt idx="137">
                  <c:v>39280</c:v>
                </c:pt>
                <c:pt idx="138">
                  <c:v>39281</c:v>
                </c:pt>
                <c:pt idx="139">
                  <c:v>39282</c:v>
                </c:pt>
                <c:pt idx="140">
                  <c:v>39283</c:v>
                </c:pt>
                <c:pt idx="141">
                  <c:v>39286</c:v>
                </c:pt>
                <c:pt idx="142">
                  <c:v>39287</c:v>
                </c:pt>
                <c:pt idx="143">
                  <c:v>39288</c:v>
                </c:pt>
                <c:pt idx="144">
                  <c:v>39289</c:v>
                </c:pt>
                <c:pt idx="145">
                  <c:v>39290</c:v>
                </c:pt>
                <c:pt idx="146">
                  <c:v>39293</c:v>
                </c:pt>
                <c:pt idx="147">
                  <c:v>39294</c:v>
                </c:pt>
                <c:pt idx="148">
                  <c:v>39295</c:v>
                </c:pt>
                <c:pt idx="149">
                  <c:v>39296</c:v>
                </c:pt>
                <c:pt idx="150">
                  <c:v>39297</c:v>
                </c:pt>
                <c:pt idx="151">
                  <c:v>39300</c:v>
                </c:pt>
                <c:pt idx="152">
                  <c:v>39301</c:v>
                </c:pt>
                <c:pt idx="153">
                  <c:v>39302</c:v>
                </c:pt>
                <c:pt idx="154">
                  <c:v>39303</c:v>
                </c:pt>
                <c:pt idx="155">
                  <c:v>39304</c:v>
                </c:pt>
                <c:pt idx="156">
                  <c:v>39307</c:v>
                </c:pt>
                <c:pt idx="157">
                  <c:v>39308</c:v>
                </c:pt>
                <c:pt idx="158">
                  <c:v>39309</c:v>
                </c:pt>
                <c:pt idx="159">
                  <c:v>39310</c:v>
                </c:pt>
                <c:pt idx="160">
                  <c:v>39311</c:v>
                </c:pt>
                <c:pt idx="161">
                  <c:v>39314</c:v>
                </c:pt>
                <c:pt idx="162">
                  <c:v>39315</c:v>
                </c:pt>
                <c:pt idx="163">
                  <c:v>39316</c:v>
                </c:pt>
                <c:pt idx="164">
                  <c:v>39317</c:v>
                </c:pt>
                <c:pt idx="165">
                  <c:v>39318</c:v>
                </c:pt>
                <c:pt idx="166">
                  <c:v>39322</c:v>
                </c:pt>
                <c:pt idx="167">
                  <c:v>39323</c:v>
                </c:pt>
                <c:pt idx="168">
                  <c:v>39324</c:v>
                </c:pt>
                <c:pt idx="169">
                  <c:v>39325</c:v>
                </c:pt>
                <c:pt idx="170">
                  <c:v>39328</c:v>
                </c:pt>
                <c:pt idx="171">
                  <c:v>39329</c:v>
                </c:pt>
                <c:pt idx="172">
                  <c:v>39330</c:v>
                </c:pt>
                <c:pt idx="173">
                  <c:v>39331</c:v>
                </c:pt>
                <c:pt idx="174">
                  <c:v>39332</c:v>
                </c:pt>
                <c:pt idx="175">
                  <c:v>39335</c:v>
                </c:pt>
                <c:pt idx="176">
                  <c:v>39336</c:v>
                </c:pt>
                <c:pt idx="177">
                  <c:v>39337</c:v>
                </c:pt>
                <c:pt idx="178">
                  <c:v>39338</c:v>
                </c:pt>
                <c:pt idx="179">
                  <c:v>39339</c:v>
                </c:pt>
                <c:pt idx="180">
                  <c:v>39342</c:v>
                </c:pt>
                <c:pt idx="181">
                  <c:v>39343</c:v>
                </c:pt>
                <c:pt idx="182">
                  <c:v>39344</c:v>
                </c:pt>
                <c:pt idx="183">
                  <c:v>39345</c:v>
                </c:pt>
                <c:pt idx="184">
                  <c:v>39346</c:v>
                </c:pt>
                <c:pt idx="185">
                  <c:v>39349</c:v>
                </c:pt>
                <c:pt idx="186">
                  <c:v>39350</c:v>
                </c:pt>
                <c:pt idx="187">
                  <c:v>39351</c:v>
                </c:pt>
                <c:pt idx="188">
                  <c:v>39352</c:v>
                </c:pt>
                <c:pt idx="189">
                  <c:v>39353</c:v>
                </c:pt>
                <c:pt idx="190">
                  <c:v>39356</c:v>
                </c:pt>
                <c:pt idx="191">
                  <c:v>39357</c:v>
                </c:pt>
                <c:pt idx="192">
                  <c:v>39358</c:v>
                </c:pt>
                <c:pt idx="193">
                  <c:v>39359</c:v>
                </c:pt>
                <c:pt idx="194">
                  <c:v>39360</c:v>
                </c:pt>
                <c:pt idx="195">
                  <c:v>39363</c:v>
                </c:pt>
                <c:pt idx="196">
                  <c:v>39364</c:v>
                </c:pt>
                <c:pt idx="197">
                  <c:v>39365</c:v>
                </c:pt>
                <c:pt idx="198">
                  <c:v>39366</c:v>
                </c:pt>
                <c:pt idx="199">
                  <c:v>39367</c:v>
                </c:pt>
                <c:pt idx="200">
                  <c:v>39370</c:v>
                </c:pt>
                <c:pt idx="201">
                  <c:v>39371</c:v>
                </c:pt>
                <c:pt idx="202">
                  <c:v>39372</c:v>
                </c:pt>
                <c:pt idx="203">
                  <c:v>39373</c:v>
                </c:pt>
                <c:pt idx="204">
                  <c:v>39374</c:v>
                </c:pt>
                <c:pt idx="205">
                  <c:v>39377</c:v>
                </c:pt>
                <c:pt idx="206">
                  <c:v>39378</c:v>
                </c:pt>
                <c:pt idx="207">
                  <c:v>39379</c:v>
                </c:pt>
                <c:pt idx="208">
                  <c:v>39380</c:v>
                </c:pt>
                <c:pt idx="209">
                  <c:v>39381</c:v>
                </c:pt>
                <c:pt idx="210">
                  <c:v>39384</c:v>
                </c:pt>
                <c:pt idx="211">
                  <c:v>39385</c:v>
                </c:pt>
                <c:pt idx="212">
                  <c:v>39386</c:v>
                </c:pt>
                <c:pt idx="213">
                  <c:v>39387</c:v>
                </c:pt>
                <c:pt idx="214">
                  <c:v>39388</c:v>
                </c:pt>
                <c:pt idx="215">
                  <c:v>39391</c:v>
                </c:pt>
                <c:pt idx="216">
                  <c:v>39392</c:v>
                </c:pt>
                <c:pt idx="217">
                  <c:v>39393</c:v>
                </c:pt>
                <c:pt idx="218">
                  <c:v>39394</c:v>
                </c:pt>
                <c:pt idx="219">
                  <c:v>39395</c:v>
                </c:pt>
                <c:pt idx="220">
                  <c:v>39398</c:v>
                </c:pt>
                <c:pt idx="221">
                  <c:v>39399</c:v>
                </c:pt>
                <c:pt idx="222">
                  <c:v>39400</c:v>
                </c:pt>
                <c:pt idx="223">
                  <c:v>39401</c:v>
                </c:pt>
                <c:pt idx="224">
                  <c:v>39402</c:v>
                </c:pt>
                <c:pt idx="225">
                  <c:v>39405</c:v>
                </c:pt>
                <c:pt idx="226">
                  <c:v>39406</c:v>
                </c:pt>
                <c:pt idx="227">
                  <c:v>39407</c:v>
                </c:pt>
                <c:pt idx="228">
                  <c:v>39408</c:v>
                </c:pt>
                <c:pt idx="229">
                  <c:v>39409</c:v>
                </c:pt>
                <c:pt idx="230">
                  <c:v>39412</c:v>
                </c:pt>
                <c:pt idx="231">
                  <c:v>39413</c:v>
                </c:pt>
                <c:pt idx="232">
                  <c:v>39414</c:v>
                </c:pt>
                <c:pt idx="233">
                  <c:v>39415</c:v>
                </c:pt>
                <c:pt idx="234">
                  <c:v>39416</c:v>
                </c:pt>
                <c:pt idx="235">
                  <c:v>39419</c:v>
                </c:pt>
                <c:pt idx="236">
                  <c:v>39420</c:v>
                </c:pt>
                <c:pt idx="237">
                  <c:v>39421</c:v>
                </c:pt>
                <c:pt idx="238">
                  <c:v>39422</c:v>
                </c:pt>
                <c:pt idx="239">
                  <c:v>39423</c:v>
                </c:pt>
                <c:pt idx="240">
                  <c:v>39426</c:v>
                </c:pt>
                <c:pt idx="241">
                  <c:v>39427</c:v>
                </c:pt>
                <c:pt idx="242">
                  <c:v>39428</c:v>
                </c:pt>
                <c:pt idx="243">
                  <c:v>39429</c:v>
                </c:pt>
                <c:pt idx="244">
                  <c:v>39430</c:v>
                </c:pt>
                <c:pt idx="245">
                  <c:v>39433</c:v>
                </c:pt>
                <c:pt idx="246">
                  <c:v>39434</c:v>
                </c:pt>
                <c:pt idx="247">
                  <c:v>39435</c:v>
                </c:pt>
                <c:pt idx="248">
                  <c:v>39436</c:v>
                </c:pt>
                <c:pt idx="249">
                  <c:v>39437</c:v>
                </c:pt>
                <c:pt idx="250">
                  <c:v>39440</c:v>
                </c:pt>
                <c:pt idx="251">
                  <c:v>39443</c:v>
                </c:pt>
                <c:pt idx="252">
                  <c:v>39444</c:v>
                </c:pt>
                <c:pt idx="253">
                  <c:v>39447</c:v>
                </c:pt>
                <c:pt idx="254">
                  <c:v>39450</c:v>
                </c:pt>
                <c:pt idx="255">
                  <c:v>39451</c:v>
                </c:pt>
                <c:pt idx="256">
                  <c:v>39454</c:v>
                </c:pt>
                <c:pt idx="257">
                  <c:v>39455</c:v>
                </c:pt>
                <c:pt idx="258">
                  <c:v>39456</c:v>
                </c:pt>
                <c:pt idx="259">
                  <c:v>39457</c:v>
                </c:pt>
                <c:pt idx="260">
                  <c:v>39458</c:v>
                </c:pt>
                <c:pt idx="261">
                  <c:v>39461</c:v>
                </c:pt>
                <c:pt idx="262">
                  <c:v>39462</c:v>
                </c:pt>
                <c:pt idx="263">
                  <c:v>39463</c:v>
                </c:pt>
                <c:pt idx="264">
                  <c:v>39464</c:v>
                </c:pt>
                <c:pt idx="265">
                  <c:v>39465</c:v>
                </c:pt>
                <c:pt idx="266">
                  <c:v>39468</c:v>
                </c:pt>
                <c:pt idx="267">
                  <c:v>39469</c:v>
                </c:pt>
                <c:pt idx="268">
                  <c:v>39470</c:v>
                </c:pt>
                <c:pt idx="269">
                  <c:v>39471</c:v>
                </c:pt>
                <c:pt idx="270">
                  <c:v>39472</c:v>
                </c:pt>
                <c:pt idx="271">
                  <c:v>39475</c:v>
                </c:pt>
                <c:pt idx="272">
                  <c:v>39476</c:v>
                </c:pt>
                <c:pt idx="273">
                  <c:v>39477</c:v>
                </c:pt>
                <c:pt idx="274">
                  <c:v>39478</c:v>
                </c:pt>
                <c:pt idx="275">
                  <c:v>39479</c:v>
                </c:pt>
                <c:pt idx="276">
                  <c:v>39482</c:v>
                </c:pt>
                <c:pt idx="277">
                  <c:v>39483</c:v>
                </c:pt>
                <c:pt idx="278">
                  <c:v>39484</c:v>
                </c:pt>
                <c:pt idx="279">
                  <c:v>39485</c:v>
                </c:pt>
                <c:pt idx="280">
                  <c:v>39486</c:v>
                </c:pt>
                <c:pt idx="281">
                  <c:v>39489</c:v>
                </c:pt>
                <c:pt idx="282">
                  <c:v>39490</c:v>
                </c:pt>
                <c:pt idx="283">
                  <c:v>39491</c:v>
                </c:pt>
                <c:pt idx="284">
                  <c:v>39492</c:v>
                </c:pt>
                <c:pt idx="285">
                  <c:v>39493</c:v>
                </c:pt>
                <c:pt idx="286">
                  <c:v>39496</c:v>
                </c:pt>
                <c:pt idx="287">
                  <c:v>39497</c:v>
                </c:pt>
                <c:pt idx="288">
                  <c:v>39498</c:v>
                </c:pt>
                <c:pt idx="289">
                  <c:v>39499</c:v>
                </c:pt>
                <c:pt idx="290">
                  <c:v>39500</c:v>
                </c:pt>
                <c:pt idx="291">
                  <c:v>39503</c:v>
                </c:pt>
                <c:pt idx="292">
                  <c:v>39504</c:v>
                </c:pt>
                <c:pt idx="293">
                  <c:v>39505</c:v>
                </c:pt>
                <c:pt idx="294">
                  <c:v>39506</c:v>
                </c:pt>
                <c:pt idx="295">
                  <c:v>39507</c:v>
                </c:pt>
                <c:pt idx="296">
                  <c:v>39510</c:v>
                </c:pt>
                <c:pt idx="297">
                  <c:v>39511</c:v>
                </c:pt>
                <c:pt idx="298">
                  <c:v>39512</c:v>
                </c:pt>
                <c:pt idx="299">
                  <c:v>39513</c:v>
                </c:pt>
                <c:pt idx="300">
                  <c:v>39514</c:v>
                </c:pt>
                <c:pt idx="301">
                  <c:v>39517</c:v>
                </c:pt>
                <c:pt idx="302">
                  <c:v>39518</c:v>
                </c:pt>
                <c:pt idx="303">
                  <c:v>39519</c:v>
                </c:pt>
                <c:pt idx="304">
                  <c:v>39520</c:v>
                </c:pt>
                <c:pt idx="305">
                  <c:v>39521</c:v>
                </c:pt>
                <c:pt idx="306">
                  <c:v>39524</c:v>
                </c:pt>
                <c:pt idx="307">
                  <c:v>39525</c:v>
                </c:pt>
                <c:pt idx="308">
                  <c:v>39526</c:v>
                </c:pt>
                <c:pt idx="309">
                  <c:v>39527</c:v>
                </c:pt>
                <c:pt idx="310">
                  <c:v>39532</c:v>
                </c:pt>
                <c:pt idx="311">
                  <c:v>39533</c:v>
                </c:pt>
                <c:pt idx="312">
                  <c:v>39534</c:v>
                </c:pt>
                <c:pt idx="313">
                  <c:v>39535</c:v>
                </c:pt>
                <c:pt idx="314">
                  <c:v>39538</c:v>
                </c:pt>
                <c:pt idx="315">
                  <c:v>39539</c:v>
                </c:pt>
                <c:pt idx="316">
                  <c:v>39540</c:v>
                </c:pt>
                <c:pt idx="317">
                  <c:v>39541</c:v>
                </c:pt>
                <c:pt idx="318">
                  <c:v>39542</c:v>
                </c:pt>
                <c:pt idx="319">
                  <c:v>39545</c:v>
                </c:pt>
                <c:pt idx="320">
                  <c:v>39546</c:v>
                </c:pt>
                <c:pt idx="321">
                  <c:v>39547</c:v>
                </c:pt>
                <c:pt idx="322">
                  <c:v>39548</c:v>
                </c:pt>
                <c:pt idx="323">
                  <c:v>39549</c:v>
                </c:pt>
                <c:pt idx="324">
                  <c:v>39552</c:v>
                </c:pt>
                <c:pt idx="325">
                  <c:v>39553</c:v>
                </c:pt>
                <c:pt idx="326">
                  <c:v>39554</c:v>
                </c:pt>
                <c:pt idx="327">
                  <c:v>39555</c:v>
                </c:pt>
                <c:pt idx="328">
                  <c:v>39556</c:v>
                </c:pt>
                <c:pt idx="329">
                  <c:v>39559</c:v>
                </c:pt>
                <c:pt idx="330">
                  <c:v>39560</c:v>
                </c:pt>
                <c:pt idx="331">
                  <c:v>39561</c:v>
                </c:pt>
                <c:pt idx="332">
                  <c:v>39562</c:v>
                </c:pt>
                <c:pt idx="333">
                  <c:v>39563</c:v>
                </c:pt>
                <c:pt idx="334">
                  <c:v>39566</c:v>
                </c:pt>
                <c:pt idx="335">
                  <c:v>39567</c:v>
                </c:pt>
                <c:pt idx="336">
                  <c:v>39568</c:v>
                </c:pt>
                <c:pt idx="337">
                  <c:v>39569</c:v>
                </c:pt>
                <c:pt idx="338">
                  <c:v>39570</c:v>
                </c:pt>
                <c:pt idx="339">
                  <c:v>39574</c:v>
                </c:pt>
                <c:pt idx="340">
                  <c:v>39575</c:v>
                </c:pt>
                <c:pt idx="341">
                  <c:v>39576</c:v>
                </c:pt>
                <c:pt idx="342">
                  <c:v>39577</c:v>
                </c:pt>
                <c:pt idx="343">
                  <c:v>39580</c:v>
                </c:pt>
                <c:pt idx="344">
                  <c:v>39581</c:v>
                </c:pt>
                <c:pt idx="345">
                  <c:v>39582</c:v>
                </c:pt>
                <c:pt idx="346">
                  <c:v>39583</c:v>
                </c:pt>
                <c:pt idx="347">
                  <c:v>39584</c:v>
                </c:pt>
                <c:pt idx="348">
                  <c:v>39587</c:v>
                </c:pt>
                <c:pt idx="349">
                  <c:v>39588</c:v>
                </c:pt>
                <c:pt idx="350">
                  <c:v>39589</c:v>
                </c:pt>
                <c:pt idx="351">
                  <c:v>39590</c:v>
                </c:pt>
                <c:pt idx="352">
                  <c:v>39591</c:v>
                </c:pt>
                <c:pt idx="353">
                  <c:v>39595</c:v>
                </c:pt>
                <c:pt idx="354">
                  <c:v>39596</c:v>
                </c:pt>
                <c:pt idx="355">
                  <c:v>39597</c:v>
                </c:pt>
                <c:pt idx="356">
                  <c:v>39598</c:v>
                </c:pt>
                <c:pt idx="357">
                  <c:v>39601</c:v>
                </c:pt>
                <c:pt idx="358">
                  <c:v>39602</c:v>
                </c:pt>
                <c:pt idx="359">
                  <c:v>39603</c:v>
                </c:pt>
                <c:pt idx="360">
                  <c:v>39604</c:v>
                </c:pt>
                <c:pt idx="361">
                  <c:v>39605</c:v>
                </c:pt>
                <c:pt idx="362">
                  <c:v>39608</c:v>
                </c:pt>
                <c:pt idx="363">
                  <c:v>39609</c:v>
                </c:pt>
                <c:pt idx="364">
                  <c:v>39610</c:v>
                </c:pt>
                <c:pt idx="365">
                  <c:v>39611</c:v>
                </c:pt>
                <c:pt idx="366">
                  <c:v>39612</c:v>
                </c:pt>
                <c:pt idx="367">
                  <c:v>39615</c:v>
                </c:pt>
                <c:pt idx="368">
                  <c:v>39616</c:v>
                </c:pt>
                <c:pt idx="369">
                  <c:v>39617</c:v>
                </c:pt>
                <c:pt idx="370">
                  <c:v>39618</c:v>
                </c:pt>
                <c:pt idx="371">
                  <c:v>39619</c:v>
                </c:pt>
                <c:pt idx="372">
                  <c:v>39622</c:v>
                </c:pt>
                <c:pt idx="373">
                  <c:v>39623</c:v>
                </c:pt>
                <c:pt idx="374">
                  <c:v>39624</c:v>
                </c:pt>
                <c:pt idx="375">
                  <c:v>39625</c:v>
                </c:pt>
                <c:pt idx="376">
                  <c:v>39626</c:v>
                </c:pt>
                <c:pt idx="377">
                  <c:v>39629</c:v>
                </c:pt>
                <c:pt idx="378">
                  <c:v>39630</c:v>
                </c:pt>
                <c:pt idx="379">
                  <c:v>39631</c:v>
                </c:pt>
                <c:pt idx="380">
                  <c:v>39632</c:v>
                </c:pt>
                <c:pt idx="381">
                  <c:v>39633</c:v>
                </c:pt>
                <c:pt idx="382">
                  <c:v>39636</c:v>
                </c:pt>
                <c:pt idx="383">
                  <c:v>39637</c:v>
                </c:pt>
                <c:pt idx="384">
                  <c:v>39638</c:v>
                </c:pt>
                <c:pt idx="385">
                  <c:v>39639</c:v>
                </c:pt>
                <c:pt idx="386">
                  <c:v>39640</c:v>
                </c:pt>
                <c:pt idx="387">
                  <c:v>39643</c:v>
                </c:pt>
                <c:pt idx="388">
                  <c:v>39644</c:v>
                </c:pt>
                <c:pt idx="389">
                  <c:v>39645</c:v>
                </c:pt>
                <c:pt idx="390">
                  <c:v>39646</c:v>
                </c:pt>
                <c:pt idx="391">
                  <c:v>39647</c:v>
                </c:pt>
                <c:pt idx="392">
                  <c:v>39650</c:v>
                </c:pt>
                <c:pt idx="393">
                  <c:v>39651</c:v>
                </c:pt>
                <c:pt idx="394">
                  <c:v>39652</c:v>
                </c:pt>
                <c:pt idx="395">
                  <c:v>39653</c:v>
                </c:pt>
                <c:pt idx="396">
                  <c:v>39654</c:v>
                </c:pt>
                <c:pt idx="397">
                  <c:v>39657</c:v>
                </c:pt>
                <c:pt idx="398">
                  <c:v>39658</c:v>
                </c:pt>
                <c:pt idx="399">
                  <c:v>39659</c:v>
                </c:pt>
                <c:pt idx="400">
                  <c:v>39660</c:v>
                </c:pt>
                <c:pt idx="401">
                  <c:v>39661</c:v>
                </c:pt>
                <c:pt idx="402">
                  <c:v>39664</c:v>
                </c:pt>
                <c:pt idx="403">
                  <c:v>39665</c:v>
                </c:pt>
                <c:pt idx="404">
                  <c:v>39666</c:v>
                </c:pt>
                <c:pt idx="405">
                  <c:v>39667</c:v>
                </c:pt>
                <c:pt idx="406">
                  <c:v>39668</c:v>
                </c:pt>
                <c:pt idx="407">
                  <c:v>39671</c:v>
                </c:pt>
                <c:pt idx="408">
                  <c:v>39672</c:v>
                </c:pt>
                <c:pt idx="409">
                  <c:v>39673</c:v>
                </c:pt>
                <c:pt idx="410">
                  <c:v>39674</c:v>
                </c:pt>
                <c:pt idx="411">
                  <c:v>39675</c:v>
                </c:pt>
                <c:pt idx="412">
                  <c:v>39678</c:v>
                </c:pt>
                <c:pt idx="413">
                  <c:v>39679</c:v>
                </c:pt>
                <c:pt idx="414">
                  <c:v>39680</c:v>
                </c:pt>
                <c:pt idx="415">
                  <c:v>39681</c:v>
                </c:pt>
                <c:pt idx="416">
                  <c:v>39682</c:v>
                </c:pt>
                <c:pt idx="417">
                  <c:v>39686</c:v>
                </c:pt>
                <c:pt idx="418">
                  <c:v>39687</c:v>
                </c:pt>
                <c:pt idx="419">
                  <c:v>39688</c:v>
                </c:pt>
                <c:pt idx="420">
                  <c:v>39689</c:v>
                </c:pt>
                <c:pt idx="421">
                  <c:v>39692</c:v>
                </c:pt>
                <c:pt idx="422">
                  <c:v>39693</c:v>
                </c:pt>
                <c:pt idx="423">
                  <c:v>39694</c:v>
                </c:pt>
                <c:pt idx="424">
                  <c:v>39695</c:v>
                </c:pt>
                <c:pt idx="425">
                  <c:v>39696</c:v>
                </c:pt>
                <c:pt idx="426">
                  <c:v>39699</c:v>
                </c:pt>
                <c:pt idx="427">
                  <c:v>39700</c:v>
                </c:pt>
                <c:pt idx="428">
                  <c:v>39701</c:v>
                </c:pt>
                <c:pt idx="429">
                  <c:v>39702</c:v>
                </c:pt>
                <c:pt idx="430">
                  <c:v>39703</c:v>
                </c:pt>
                <c:pt idx="431">
                  <c:v>39706</c:v>
                </c:pt>
                <c:pt idx="432">
                  <c:v>39707</c:v>
                </c:pt>
                <c:pt idx="433">
                  <c:v>39708</c:v>
                </c:pt>
                <c:pt idx="434">
                  <c:v>39709</c:v>
                </c:pt>
                <c:pt idx="435">
                  <c:v>39710</c:v>
                </c:pt>
                <c:pt idx="436">
                  <c:v>39713</c:v>
                </c:pt>
                <c:pt idx="437">
                  <c:v>39714</c:v>
                </c:pt>
                <c:pt idx="438">
                  <c:v>39715</c:v>
                </c:pt>
                <c:pt idx="439">
                  <c:v>39716</c:v>
                </c:pt>
                <c:pt idx="440">
                  <c:v>39717</c:v>
                </c:pt>
                <c:pt idx="441">
                  <c:v>39720</c:v>
                </c:pt>
                <c:pt idx="442">
                  <c:v>39721</c:v>
                </c:pt>
                <c:pt idx="443">
                  <c:v>39722</c:v>
                </c:pt>
                <c:pt idx="444">
                  <c:v>39723</c:v>
                </c:pt>
                <c:pt idx="445">
                  <c:v>39724</c:v>
                </c:pt>
                <c:pt idx="446">
                  <c:v>39727</c:v>
                </c:pt>
                <c:pt idx="447">
                  <c:v>39728</c:v>
                </c:pt>
                <c:pt idx="448">
                  <c:v>39729</c:v>
                </c:pt>
                <c:pt idx="449">
                  <c:v>39730</c:v>
                </c:pt>
                <c:pt idx="450">
                  <c:v>39731</c:v>
                </c:pt>
                <c:pt idx="451">
                  <c:v>39734</c:v>
                </c:pt>
                <c:pt idx="452">
                  <c:v>39735</c:v>
                </c:pt>
                <c:pt idx="453">
                  <c:v>39736</c:v>
                </c:pt>
                <c:pt idx="454">
                  <c:v>39737</c:v>
                </c:pt>
                <c:pt idx="455">
                  <c:v>39738</c:v>
                </c:pt>
                <c:pt idx="456">
                  <c:v>39741</c:v>
                </c:pt>
                <c:pt idx="457">
                  <c:v>39742</c:v>
                </c:pt>
                <c:pt idx="458">
                  <c:v>39743</c:v>
                </c:pt>
                <c:pt idx="459">
                  <c:v>39744</c:v>
                </c:pt>
                <c:pt idx="460">
                  <c:v>39745</c:v>
                </c:pt>
                <c:pt idx="461">
                  <c:v>39748</c:v>
                </c:pt>
                <c:pt idx="462">
                  <c:v>39749</c:v>
                </c:pt>
                <c:pt idx="463">
                  <c:v>39750</c:v>
                </c:pt>
                <c:pt idx="464">
                  <c:v>39751</c:v>
                </c:pt>
                <c:pt idx="465">
                  <c:v>39752</c:v>
                </c:pt>
              </c:numCache>
            </c:numRef>
          </c:cat>
          <c:val>
            <c:numRef>
              <c:f>'График 1.2.8'!$D$5:$D$470</c:f>
              <c:numCache>
                <c:formatCode>0.0</c:formatCode>
                <c:ptCount val="466"/>
                <c:pt idx="0">
                  <c:v>7.06</c:v>
                </c:pt>
                <c:pt idx="1">
                  <c:v>7.06</c:v>
                </c:pt>
                <c:pt idx="2">
                  <c:v>7.13</c:v>
                </c:pt>
                <c:pt idx="3">
                  <c:v>7.18</c:v>
                </c:pt>
                <c:pt idx="4">
                  <c:v>7.28</c:v>
                </c:pt>
                <c:pt idx="5">
                  <c:v>7.1</c:v>
                </c:pt>
                <c:pt idx="6">
                  <c:v>7.13</c:v>
                </c:pt>
                <c:pt idx="7">
                  <c:v>7.13</c:v>
                </c:pt>
                <c:pt idx="8">
                  <c:v>7.13</c:v>
                </c:pt>
                <c:pt idx="9">
                  <c:v>7.13</c:v>
                </c:pt>
                <c:pt idx="10">
                  <c:v>7.13</c:v>
                </c:pt>
                <c:pt idx="11">
                  <c:v>7.1</c:v>
                </c:pt>
                <c:pt idx="12">
                  <c:v>7.08</c:v>
                </c:pt>
                <c:pt idx="13">
                  <c:v>7.03</c:v>
                </c:pt>
                <c:pt idx="14">
                  <c:v>6.96</c:v>
                </c:pt>
                <c:pt idx="15">
                  <c:v>7.03</c:v>
                </c:pt>
                <c:pt idx="16">
                  <c:v>7.03</c:v>
                </c:pt>
                <c:pt idx="17">
                  <c:v>7</c:v>
                </c:pt>
                <c:pt idx="18">
                  <c:v>6.95</c:v>
                </c:pt>
                <c:pt idx="19">
                  <c:v>6.95</c:v>
                </c:pt>
                <c:pt idx="20">
                  <c:v>6.95</c:v>
                </c:pt>
                <c:pt idx="21">
                  <c:v>6.93</c:v>
                </c:pt>
                <c:pt idx="22">
                  <c:v>6.95</c:v>
                </c:pt>
                <c:pt idx="23">
                  <c:v>6.95</c:v>
                </c:pt>
                <c:pt idx="24">
                  <c:v>6.6</c:v>
                </c:pt>
                <c:pt idx="25">
                  <c:v>6.25</c:v>
                </c:pt>
                <c:pt idx="26">
                  <c:v>6.4</c:v>
                </c:pt>
                <c:pt idx="27">
                  <c:v>6.4</c:v>
                </c:pt>
                <c:pt idx="28">
                  <c:v>6.45</c:v>
                </c:pt>
                <c:pt idx="29">
                  <c:v>6.43</c:v>
                </c:pt>
                <c:pt idx="30">
                  <c:v>6.38</c:v>
                </c:pt>
                <c:pt idx="31">
                  <c:v>6.38</c:v>
                </c:pt>
                <c:pt idx="32">
                  <c:v>6.38</c:v>
                </c:pt>
                <c:pt idx="33">
                  <c:v>6.28</c:v>
                </c:pt>
                <c:pt idx="34">
                  <c:v>6.38</c:v>
                </c:pt>
                <c:pt idx="35">
                  <c:v>6.75</c:v>
                </c:pt>
                <c:pt idx="36">
                  <c:v>6.48</c:v>
                </c:pt>
                <c:pt idx="37">
                  <c:v>6.38</c:v>
                </c:pt>
                <c:pt idx="38">
                  <c:v>6.75</c:v>
                </c:pt>
                <c:pt idx="39">
                  <c:v>6.75</c:v>
                </c:pt>
                <c:pt idx="40">
                  <c:v>6.42</c:v>
                </c:pt>
                <c:pt idx="41">
                  <c:v>6.4</c:v>
                </c:pt>
                <c:pt idx="42">
                  <c:v>6.75</c:v>
                </c:pt>
                <c:pt idx="43">
                  <c:v>6.88</c:v>
                </c:pt>
                <c:pt idx="44">
                  <c:v>6.5</c:v>
                </c:pt>
                <c:pt idx="45">
                  <c:v>6.5</c:v>
                </c:pt>
                <c:pt idx="46">
                  <c:v>6.5</c:v>
                </c:pt>
                <c:pt idx="47">
                  <c:v>6.5</c:v>
                </c:pt>
                <c:pt idx="48">
                  <c:v>6.5</c:v>
                </c:pt>
                <c:pt idx="49">
                  <c:v>6.35</c:v>
                </c:pt>
                <c:pt idx="50">
                  <c:v>6.35</c:v>
                </c:pt>
                <c:pt idx="51">
                  <c:v>6.5</c:v>
                </c:pt>
                <c:pt idx="52">
                  <c:v>6.5</c:v>
                </c:pt>
                <c:pt idx="53">
                  <c:v>6.5</c:v>
                </c:pt>
                <c:pt idx="54">
                  <c:v>5.8</c:v>
                </c:pt>
                <c:pt idx="55">
                  <c:v>5.75</c:v>
                </c:pt>
                <c:pt idx="56">
                  <c:v>4.8</c:v>
                </c:pt>
                <c:pt idx="57">
                  <c:v>5.5</c:v>
                </c:pt>
                <c:pt idx="58">
                  <c:v>5.8</c:v>
                </c:pt>
                <c:pt idx="59">
                  <c:v>6</c:v>
                </c:pt>
                <c:pt idx="60">
                  <c:v>6.15</c:v>
                </c:pt>
                <c:pt idx="61">
                  <c:v>5.9</c:v>
                </c:pt>
                <c:pt idx="62">
                  <c:v>5.25</c:v>
                </c:pt>
                <c:pt idx="63">
                  <c:v>6</c:v>
                </c:pt>
                <c:pt idx="64">
                  <c:v>6</c:v>
                </c:pt>
                <c:pt idx="65">
                  <c:v>5.5</c:v>
                </c:pt>
                <c:pt idx="66">
                  <c:v>5.5</c:v>
                </c:pt>
                <c:pt idx="67">
                  <c:v>5.73</c:v>
                </c:pt>
                <c:pt idx="68">
                  <c:v>5.71</c:v>
                </c:pt>
                <c:pt idx="69">
                  <c:v>5.93</c:v>
                </c:pt>
                <c:pt idx="70">
                  <c:v>5.93</c:v>
                </c:pt>
                <c:pt idx="71">
                  <c:v>5.9</c:v>
                </c:pt>
                <c:pt idx="72">
                  <c:v>5.9</c:v>
                </c:pt>
                <c:pt idx="73">
                  <c:v>5.93</c:v>
                </c:pt>
                <c:pt idx="74">
                  <c:v>5.95</c:v>
                </c:pt>
                <c:pt idx="75">
                  <c:v>6.5</c:v>
                </c:pt>
                <c:pt idx="76">
                  <c:v>6.48</c:v>
                </c:pt>
                <c:pt idx="77">
                  <c:v>6.3</c:v>
                </c:pt>
                <c:pt idx="78">
                  <c:v>6.6</c:v>
                </c:pt>
                <c:pt idx="79">
                  <c:v>6.7</c:v>
                </c:pt>
                <c:pt idx="80">
                  <c:v>7.2</c:v>
                </c:pt>
                <c:pt idx="81">
                  <c:v>6.85</c:v>
                </c:pt>
                <c:pt idx="82">
                  <c:v>6.38</c:v>
                </c:pt>
                <c:pt idx="83">
                  <c:v>6.21</c:v>
                </c:pt>
                <c:pt idx="84">
                  <c:v>6.2</c:v>
                </c:pt>
                <c:pt idx="85">
                  <c:v>6.38</c:v>
                </c:pt>
                <c:pt idx="86">
                  <c:v>6.25</c:v>
                </c:pt>
                <c:pt idx="87">
                  <c:v>7</c:v>
                </c:pt>
                <c:pt idx="88">
                  <c:v>6.68</c:v>
                </c:pt>
                <c:pt idx="89">
                  <c:v>6.25</c:v>
                </c:pt>
                <c:pt idx="90">
                  <c:v>6.25</c:v>
                </c:pt>
                <c:pt idx="91">
                  <c:v>6.5</c:v>
                </c:pt>
                <c:pt idx="92">
                  <c:v>6.5</c:v>
                </c:pt>
                <c:pt idx="93">
                  <c:v>6.45</c:v>
                </c:pt>
                <c:pt idx="94">
                  <c:v>6.45</c:v>
                </c:pt>
                <c:pt idx="95">
                  <c:v>6.45</c:v>
                </c:pt>
                <c:pt idx="96">
                  <c:v>6.25</c:v>
                </c:pt>
                <c:pt idx="97">
                  <c:v>6.02</c:v>
                </c:pt>
                <c:pt idx="98">
                  <c:v>5.95</c:v>
                </c:pt>
                <c:pt idx="99">
                  <c:v>6</c:v>
                </c:pt>
                <c:pt idx="100">
                  <c:v>6</c:v>
                </c:pt>
                <c:pt idx="101">
                  <c:v>6</c:v>
                </c:pt>
                <c:pt idx="102">
                  <c:v>5.95</c:v>
                </c:pt>
                <c:pt idx="103">
                  <c:v>6.07</c:v>
                </c:pt>
                <c:pt idx="104">
                  <c:v>5.8</c:v>
                </c:pt>
                <c:pt idx="105">
                  <c:v>5.73</c:v>
                </c:pt>
                <c:pt idx="106">
                  <c:v>5.7</c:v>
                </c:pt>
                <c:pt idx="107">
                  <c:v>5.65</c:v>
                </c:pt>
                <c:pt idx="108">
                  <c:v>5.58</c:v>
                </c:pt>
                <c:pt idx="109">
                  <c:v>5.35</c:v>
                </c:pt>
                <c:pt idx="110">
                  <c:v>5.3</c:v>
                </c:pt>
                <c:pt idx="111">
                  <c:v>5.5</c:v>
                </c:pt>
                <c:pt idx="112">
                  <c:v>5.55</c:v>
                </c:pt>
                <c:pt idx="113">
                  <c:v>5.53</c:v>
                </c:pt>
                <c:pt idx="114">
                  <c:v>5.6</c:v>
                </c:pt>
                <c:pt idx="115">
                  <c:v>5.35</c:v>
                </c:pt>
                <c:pt idx="116">
                  <c:v>5.4</c:v>
                </c:pt>
                <c:pt idx="117">
                  <c:v>5.6</c:v>
                </c:pt>
                <c:pt idx="118">
                  <c:v>5.55</c:v>
                </c:pt>
                <c:pt idx="119">
                  <c:v>5.68</c:v>
                </c:pt>
                <c:pt idx="120">
                  <c:v>5.45</c:v>
                </c:pt>
                <c:pt idx="121">
                  <c:v>5.45</c:v>
                </c:pt>
                <c:pt idx="122">
                  <c:v>5.4</c:v>
                </c:pt>
                <c:pt idx="123">
                  <c:v>5.6</c:v>
                </c:pt>
                <c:pt idx="124">
                  <c:v>5.3</c:v>
                </c:pt>
                <c:pt idx="125">
                  <c:v>5.55</c:v>
                </c:pt>
                <c:pt idx="126">
                  <c:v>5.25</c:v>
                </c:pt>
                <c:pt idx="127">
                  <c:v>5.15</c:v>
                </c:pt>
                <c:pt idx="128">
                  <c:v>5.3</c:v>
                </c:pt>
                <c:pt idx="129">
                  <c:v>5.23</c:v>
                </c:pt>
                <c:pt idx="130">
                  <c:v>5.3</c:v>
                </c:pt>
                <c:pt idx="131">
                  <c:v>5.23</c:v>
                </c:pt>
                <c:pt idx="132">
                  <c:v>5.15</c:v>
                </c:pt>
                <c:pt idx="133">
                  <c:v>5.2</c:v>
                </c:pt>
                <c:pt idx="134">
                  <c:v>5.2</c:v>
                </c:pt>
                <c:pt idx="135">
                  <c:v>5.2</c:v>
                </c:pt>
                <c:pt idx="136">
                  <c:v>5.2</c:v>
                </c:pt>
                <c:pt idx="137">
                  <c:v>5.2</c:v>
                </c:pt>
                <c:pt idx="138">
                  <c:v>5</c:v>
                </c:pt>
                <c:pt idx="139">
                  <c:v>5.15</c:v>
                </c:pt>
                <c:pt idx="140">
                  <c:v>5.08</c:v>
                </c:pt>
                <c:pt idx="141">
                  <c:v>5.18</c:v>
                </c:pt>
                <c:pt idx="142">
                  <c:v>4.9749999999999996</c:v>
                </c:pt>
                <c:pt idx="143">
                  <c:v>4.9249999999999998</c:v>
                </c:pt>
                <c:pt idx="144">
                  <c:v>5.0999999999999996</c:v>
                </c:pt>
                <c:pt idx="145">
                  <c:v>4.8</c:v>
                </c:pt>
                <c:pt idx="146">
                  <c:v>4.9000000000000004</c:v>
                </c:pt>
                <c:pt idx="147">
                  <c:v>4.9000000000000004</c:v>
                </c:pt>
                <c:pt idx="148">
                  <c:v>4.75</c:v>
                </c:pt>
                <c:pt idx="149">
                  <c:v>4.9000000000000004</c:v>
                </c:pt>
                <c:pt idx="150">
                  <c:v>4.75</c:v>
                </c:pt>
                <c:pt idx="151">
                  <c:v>4.5</c:v>
                </c:pt>
                <c:pt idx="152">
                  <c:v>4</c:v>
                </c:pt>
                <c:pt idx="153">
                  <c:v>4.8</c:v>
                </c:pt>
                <c:pt idx="154">
                  <c:v>4.75</c:v>
                </c:pt>
                <c:pt idx="155">
                  <c:v>5</c:v>
                </c:pt>
                <c:pt idx="156">
                  <c:v>4.25</c:v>
                </c:pt>
                <c:pt idx="157">
                  <c:v>4.375</c:v>
                </c:pt>
                <c:pt idx="158">
                  <c:v>4.8</c:v>
                </c:pt>
                <c:pt idx="159">
                  <c:v>4.375</c:v>
                </c:pt>
                <c:pt idx="160">
                  <c:v>4.75</c:v>
                </c:pt>
                <c:pt idx="161">
                  <c:v>4.8</c:v>
                </c:pt>
                <c:pt idx="162">
                  <c:v>5</c:v>
                </c:pt>
                <c:pt idx="163">
                  <c:v>5</c:v>
                </c:pt>
                <c:pt idx="164">
                  <c:v>4.75</c:v>
                </c:pt>
                <c:pt idx="165">
                  <c:v>5</c:v>
                </c:pt>
                <c:pt idx="166">
                  <c:v>4.6500000000000004</c:v>
                </c:pt>
                <c:pt idx="167">
                  <c:v>5</c:v>
                </c:pt>
                <c:pt idx="168">
                  <c:v>4.5</c:v>
                </c:pt>
                <c:pt idx="169">
                  <c:v>4.5999999999999996</c:v>
                </c:pt>
                <c:pt idx="170">
                  <c:v>4.5</c:v>
                </c:pt>
                <c:pt idx="171">
                  <c:v>4.5</c:v>
                </c:pt>
                <c:pt idx="172">
                  <c:v>4.5</c:v>
                </c:pt>
                <c:pt idx="173">
                  <c:v>4.5</c:v>
                </c:pt>
                <c:pt idx="174">
                  <c:v>4.5</c:v>
                </c:pt>
                <c:pt idx="175">
                  <c:v>4.25</c:v>
                </c:pt>
                <c:pt idx="176">
                  <c:v>4.25</c:v>
                </c:pt>
                <c:pt idx="177">
                  <c:v>4.25</c:v>
                </c:pt>
                <c:pt idx="178">
                  <c:v>4.05</c:v>
                </c:pt>
                <c:pt idx="179">
                  <c:v>4.5999999999999996</c:v>
                </c:pt>
                <c:pt idx="180">
                  <c:v>4.25</c:v>
                </c:pt>
                <c:pt idx="181">
                  <c:v>4.25</c:v>
                </c:pt>
                <c:pt idx="182">
                  <c:v>4.25</c:v>
                </c:pt>
                <c:pt idx="183">
                  <c:v>4.18</c:v>
                </c:pt>
                <c:pt idx="184">
                  <c:v>4.18</c:v>
                </c:pt>
                <c:pt idx="185">
                  <c:v>4.25</c:v>
                </c:pt>
                <c:pt idx="186">
                  <c:v>4.25</c:v>
                </c:pt>
                <c:pt idx="187">
                  <c:v>4.63</c:v>
                </c:pt>
                <c:pt idx="188">
                  <c:v>4.63</c:v>
                </c:pt>
                <c:pt idx="189">
                  <c:v>4.63</c:v>
                </c:pt>
                <c:pt idx="190">
                  <c:v>4.6900000000000004</c:v>
                </c:pt>
                <c:pt idx="191">
                  <c:v>4.93</c:v>
                </c:pt>
                <c:pt idx="192">
                  <c:v>4.6500000000000004</c:v>
                </c:pt>
                <c:pt idx="193">
                  <c:v>4.63</c:v>
                </c:pt>
                <c:pt idx="194">
                  <c:v>4.6500000000000004</c:v>
                </c:pt>
                <c:pt idx="195">
                  <c:v>4.5999999999999996</c:v>
                </c:pt>
                <c:pt idx="196">
                  <c:v>3.85</c:v>
                </c:pt>
                <c:pt idx="197">
                  <c:v>4.5</c:v>
                </c:pt>
                <c:pt idx="198">
                  <c:v>4.5</c:v>
                </c:pt>
                <c:pt idx="199">
                  <c:v>4.49</c:v>
                </c:pt>
                <c:pt idx="200">
                  <c:v>4.5</c:v>
                </c:pt>
                <c:pt idx="201">
                  <c:v>4.63</c:v>
                </c:pt>
                <c:pt idx="202">
                  <c:v>4.5</c:v>
                </c:pt>
                <c:pt idx="203">
                  <c:v>4.5</c:v>
                </c:pt>
                <c:pt idx="204">
                  <c:v>4.6399999999999997</c:v>
                </c:pt>
                <c:pt idx="205">
                  <c:v>4.5</c:v>
                </c:pt>
                <c:pt idx="206">
                  <c:v>4.5</c:v>
                </c:pt>
                <c:pt idx="207">
                  <c:v>4.5</c:v>
                </c:pt>
                <c:pt idx="208">
                  <c:v>4.5</c:v>
                </c:pt>
                <c:pt idx="209">
                  <c:v>4.5</c:v>
                </c:pt>
                <c:pt idx="210">
                  <c:v>4.5</c:v>
                </c:pt>
                <c:pt idx="211">
                  <c:v>4.5</c:v>
                </c:pt>
                <c:pt idx="212">
                  <c:v>4.5</c:v>
                </c:pt>
                <c:pt idx="213">
                  <c:v>4</c:v>
                </c:pt>
                <c:pt idx="214">
                  <c:v>4.63</c:v>
                </c:pt>
                <c:pt idx="215">
                  <c:v>4.21</c:v>
                </c:pt>
                <c:pt idx="216">
                  <c:v>5.01</c:v>
                </c:pt>
                <c:pt idx="217">
                  <c:v>5</c:v>
                </c:pt>
                <c:pt idx="218">
                  <c:v>4.75</c:v>
                </c:pt>
                <c:pt idx="219">
                  <c:v>4.75</c:v>
                </c:pt>
                <c:pt idx="220">
                  <c:v>4.5</c:v>
                </c:pt>
                <c:pt idx="221">
                  <c:v>4.75</c:v>
                </c:pt>
                <c:pt idx="222">
                  <c:v>5</c:v>
                </c:pt>
                <c:pt idx="223">
                  <c:v>4.5</c:v>
                </c:pt>
                <c:pt idx="224">
                  <c:v>5</c:v>
                </c:pt>
                <c:pt idx="225">
                  <c:v>5.25</c:v>
                </c:pt>
                <c:pt idx="226">
                  <c:v>4.5</c:v>
                </c:pt>
                <c:pt idx="227">
                  <c:v>5</c:v>
                </c:pt>
                <c:pt idx="228">
                  <c:v>5</c:v>
                </c:pt>
                <c:pt idx="229">
                  <c:v>5</c:v>
                </c:pt>
                <c:pt idx="230">
                  <c:v>5</c:v>
                </c:pt>
                <c:pt idx="231">
                  <c:v>5</c:v>
                </c:pt>
                <c:pt idx="232">
                  <c:v>5</c:v>
                </c:pt>
                <c:pt idx="233">
                  <c:v>5.2</c:v>
                </c:pt>
                <c:pt idx="234">
                  <c:v>5.2</c:v>
                </c:pt>
                <c:pt idx="235">
                  <c:v>5.13</c:v>
                </c:pt>
                <c:pt idx="236">
                  <c:v>5</c:v>
                </c:pt>
                <c:pt idx="237">
                  <c:v>5.2</c:v>
                </c:pt>
                <c:pt idx="238">
                  <c:v>5.4</c:v>
                </c:pt>
                <c:pt idx="239">
                  <c:v>5.3</c:v>
                </c:pt>
                <c:pt idx="240">
                  <c:v>5.4</c:v>
                </c:pt>
                <c:pt idx="241">
                  <c:v>3.5</c:v>
                </c:pt>
                <c:pt idx="242">
                  <c:v>5</c:v>
                </c:pt>
                <c:pt idx="243">
                  <c:v>5</c:v>
                </c:pt>
                <c:pt idx="244">
                  <c:v>5.03</c:v>
                </c:pt>
                <c:pt idx="245">
                  <c:v>5.15</c:v>
                </c:pt>
                <c:pt idx="246">
                  <c:v>4.75</c:v>
                </c:pt>
                <c:pt idx="247">
                  <c:v>5.08</c:v>
                </c:pt>
                <c:pt idx="248">
                  <c:v>4.93</c:v>
                </c:pt>
                <c:pt idx="249">
                  <c:v>5.13</c:v>
                </c:pt>
                <c:pt idx="250">
                  <c:v>5.01</c:v>
                </c:pt>
                <c:pt idx="251">
                  <c:v>5.01</c:v>
                </c:pt>
                <c:pt idx="252">
                  <c:v>5</c:v>
                </c:pt>
                <c:pt idx="253">
                  <c:v>5.01</c:v>
                </c:pt>
                <c:pt idx="254">
                  <c:v>5.01</c:v>
                </c:pt>
                <c:pt idx="255">
                  <c:v>5.0199999999999996</c:v>
                </c:pt>
                <c:pt idx="256">
                  <c:v>4.41</c:v>
                </c:pt>
                <c:pt idx="257">
                  <c:v>4.58</c:v>
                </c:pt>
                <c:pt idx="258">
                  <c:v>4.4000000000000004</c:v>
                </c:pt>
                <c:pt idx="259">
                  <c:v>4.4000000000000004</c:v>
                </c:pt>
                <c:pt idx="260">
                  <c:v>4.4000000000000004</c:v>
                </c:pt>
                <c:pt idx="261">
                  <c:v>4.4000000000000004</c:v>
                </c:pt>
                <c:pt idx="262">
                  <c:v>4.4000000000000004</c:v>
                </c:pt>
                <c:pt idx="263">
                  <c:v>4.4000000000000004</c:v>
                </c:pt>
                <c:pt idx="264">
                  <c:v>4.41</c:v>
                </c:pt>
                <c:pt idx="265">
                  <c:v>4.4000000000000004</c:v>
                </c:pt>
                <c:pt idx="266">
                  <c:v>4.5</c:v>
                </c:pt>
                <c:pt idx="267">
                  <c:v>4.4000000000000004</c:v>
                </c:pt>
                <c:pt idx="268">
                  <c:v>4.5</c:v>
                </c:pt>
                <c:pt idx="269">
                  <c:v>4.5</c:v>
                </c:pt>
                <c:pt idx="270">
                  <c:v>4.5</c:v>
                </c:pt>
                <c:pt idx="271">
                  <c:v>4.5</c:v>
                </c:pt>
                <c:pt idx="272">
                  <c:v>4.5</c:v>
                </c:pt>
                <c:pt idx="273">
                  <c:v>4.5</c:v>
                </c:pt>
                <c:pt idx="274">
                  <c:v>4.5</c:v>
                </c:pt>
                <c:pt idx="275">
                  <c:v>5</c:v>
                </c:pt>
                <c:pt idx="276">
                  <c:v>4.8</c:v>
                </c:pt>
                <c:pt idx="277">
                  <c:v>4.8</c:v>
                </c:pt>
                <c:pt idx="278">
                  <c:v>4.8</c:v>
                </c:pt>
                <c:pt idx="279">
                  <c:v>4.8</c:v>
                </c:pt>
                <c:pt idx="280">
                  <c:v>4.8</c:v>
                </c:pt>
                <c:pt idx="281">
                  <c:v>4.8</c:v>
                </c:pt>
                <c:pt idx="282">
                  <c:v>3.95</c:v>
                </c:pt>
                <c:pt idx="283">
                  <c:v>3.95</c:v>
                </c:pt>
                <c:pt idx="284">
                  <c:v>3.95</c:v>
                </c:pt>
                <c:pt idx="285">
                  <c:v>3.98</c:v>
                </c:pt>
                <c:pt idx="286">
                  <c:v>3.88</c:v>
                </c:pt>
                <c:pt idx="287">
                  <c:v>3.88</c:v>
                </c:pt>
                <c:pt idx="288">
                  <c:v>3.83</c:v>
                </c:pt>
                <c:pt idx="289">
                  <c:v>3.76</c:v>
                </c:pt>
                <c:pt idx="290">
                  <c:v>3.38</c:v>
                </c:pt>
                <c:pt idx="291">
                  <c:v>3.4</c:v>
                </c:pt>
                <c:pt idx="292">
                  <c:v>3.33</c:v>
                </c:pt>
                <c:pt idx="293">
                  <c:v>3.34</c:v>
                </c:pt>
                <c:pt idx="294">
                  <c:v>3</c:v>
                </c:pt>
                <c:pt idx="295">
                  <c:v>3.33</c:v>
                </c:pt>
                <c:pt idx="296">
                  <c:v>3.33</c:v>
                </c:pt>
                <c:pt idx="297">
                  <c:v>3.37</c:v>
                </c:pt>
                <c:pt idx="298">
                  <c:v>3.64</c:v>
                </c:pt>
                <c:pt idx="299">
                  <c:v>3.64</c:v>
                </c:pt>
                <c:pt idx="300">
                  <c:v>3.32</c:v>
                </c:pt>
                <c:pt idx="301">
                  <c:v>3.64</c:v>
                </c:pt>
                <c:pt idx="302">
                  <c:v>3.3</c:v>
                </c:pt>
                <c:pt idx="303">
                  <c:v>3</c:v>
                </c:pt>
                <c:pt idx="304">
                  <c:v>2.8</c:v>
                </c:pt>
                <c:pt idx="305">
                  <c:v>2.1</c:v>
                </c:pt>
                <c:pt idx="306">
                  <c:v>2.2000000000000002</c:v>
                </c:pt>
                <c:pt idx="307">
                  <c:v>2.2000000000000002</c:v>
                </c:pt>
                <c:pt idx="308">
                  <c:v>2.4500000000000002</c:v>
                </c:pt>
                <c:pt idx="309">
                  <c:v>2.4500000000000002</c:v>
                </c:pt>
                <c:pt idx="310">
                  <c:v>2.2000000000000002</c:v>
                </c:pt>
                <c:pt idx="311">
                  <c:v>2.25</c:v>
                </c:pt>
                <c:pt idx="312">
                  <c:v>2.75</c:v>
                </c:pt>
                <c:pt idx="313">
                  <c:v>2.4500000000000002</c:v>
                </c:pt>
                <c:pt idx="314">
                  <c:v>3</c:v>
                </c:pt>
                <c:pt idx="315">
                  <c:v>2.5</c:v>
                </c:pt>
                <c:pt idx="316">
                  <c:v>3</c:v>
                </c:pt>
                <c:pt idx="317">
                  <c:v>3</c:v>
                </c:pt>
                <c:pt idx="318">
                  <c:v>3.4</c:v>
                </c:pt>
                <c:pt idx="319">
                  <c:v>3</c:v>
                </c:pt>
                <c:pt idx="320">
                  <c:v>2.5499999999999998</c:v>
                </c:pt>
                <c:pt idx="321">
                  <c:v>3.1</c:v>
                </c:pt>
                <c:pt idx="322">
                  <c:v>3.1</c:v>
                </c:pt>
                <c:pt idx="323">
                  <c:v>3.2</c:v>
                </c:pt>
                <c:pt idx="324">
                  <c:v>2.5</c:v>
                </c:pt>
                <c:pt idx="325">
                  <c:v>2.63</c:v>
                </c:pt>
                <c:pt idx="326">
                  <c:v>2.8</c:v>
                </c:pt>
                <c:pt idx="327">
                  <c:v>2.81</c:v>
                </c:pt>
                <c:pt idx="328">
                  <c:v>3</c:v>
                </c:pt>
                <c:pt idx="329">
                  <c:v>2.6</c:v>
                </c:pt>
                <c:pt idx="330">
                  <c:v>2.4300000000000002</c:v>
                </c:pt>
                <c:pt idx="331">
                  <c:v>2.7</c:v>
                </c:pt>
                <c:pt idx="332">
                  <c:v>2.7</c:v>
                </c:pt>
                <c:pt idx="333">
                  <c:v>2.5</c:v>
                </c:pt>
                <c:pt idx="334">
                  <c:v>2.2000000000000002</c:v>
                </c:pt>
                <c:pt idx="335">
                  <c:v>2.84</c:v>
                </c:pt>
                <c:pt idx="336">
                  <c:v>2.25</c:v>
                </c:pt>
                <c:pt idx="337">
                  <c:v>2.38</c:v>
                </c:pt>
                <c:pt idx="338">
                  <c:v>2.25</c:v>
                </c:pt>
                <c:pt idx="339">
                  <c:v>1.88</c:v>
                </c:pt>
                <c:pt idx="340">
                  <c:v>2.6</c:v>
                </c:pt>
                <c:pt idx="341">
                  <c:v>2.38</c:v>
                </c:pt>
                <c:pt idx="342">
                  <c:v>2.2799999999999998</c:v>
                </c:pt>
                <c:pt idx="343">
                  <c:v>2.35</c:v>
                </c:pt>
                <c:pt idx="344">
                  <c:v>2</c:v>
                </c:pt>
                <c:pt idx="345">
                  <c:v>2.4</c:v>
                </c:pt>
                <c:pt idx="346">
                  <c:v>1.93</c:v>
                </c:pt>
                <c:pt idx="347">
                  <c:v>2.0499999999999998</c:v>
                </c:pt>
                <c:pt idx="348">
                  <c:v>1.88</c:v>
                </c:pt>
                <c:pt idx="349">
                  <c:v>2.13</c:v>
                </c:pt>
                <c:pt idx="350">
                  <c:v>2.2799999999999998</c:v>
                </c:pt>
                <c:pt idx="351">
                  <c:v>2.2799999999999998</c:v>
                </c:pt>
                <c:pt idx="352">
                  <c:v>3.2</c:v>
                </c:pt>
                <c:pt idx="353">
                  <c:v>3.2</c:v>
                </c:pt>
                <c:pt idx="354">
                  <c:v>3</c:v>
                </c:pt>
                <c:pt idx="355">
                  <c:v>3</c:v>
                </c:pt>
                <c:pt idx="356">
                  <c:v>3</c:v>
                </c:pt>
                <c:pt idx="357">
                  <c:v>3.5</c:v>
                </c:pt>
                <c:pt idx="358">
                  <c:v>3.5</c:v>
                </c:pt>
                <c:pt idx="359">
                  <c:v>3.4</c:v>
                </c:pt>
                <c:pt idx="360">
                  <c:v>3.3</c:v>
                </c:pt>
                <c:pt idx="361">
                  <c:v>3.5</c:v>
                </c:pt>
                <c:pt idx="362">
                  <c:v>3.5</c:v>
                </c:pt>
                <c:pt idx="363">
                  <c:v>3.5</c:v>
                </c:pt>
                <c:pt idx="364">
                  <c:v>3</c:v>
                </c:pt>
                <c:pt idx="365">
                  <c:v>3.5</c:v>
                </c:pt>
                <c:pt idx="366">
                  <c:v>3</c:v>
                </c:pt>
                <c:pt idx="367">
                  <c:v>3</c:v>
                </c:pt>
                <c:pt idx="368">
                  <c:v>3</c:v>
                </c:pt>
                <c:pt idx="369">
                  <c:v>3</c:v>
                </c:pt>
                <c:pt idx="370">
                  <c:v>3</c:v>
                </c:pt>
                <c:pt idx="371">
                  <c:v>2.95</c:v>
                </c:pt>
                <c:pt idx="372">
                  <c:v>2.9</c:v>
                </c:pt>
                <c:pt idx="373">
                  <c:v>3</c:v>
                </c:pt>
                <c:pt idx="374">
                  <c:v>2.9</c:v>
                </c:pt>
                <c:pt idx="375">
                  <c:v>2.95</c:v>
                </c:pt>
                <c:pt idx="376">
                  <c:v>2.95</c:v>
                </c:pt>
                <c:pt idx="377">
                  <c:v>2.95</c:v>
                </c:pt>
                <c:pt idx="378">
                  <c:v>2.95</c:v>
                </c:pt>
                <c:pt idx="379">
                  <c:v>2.98</c:v>
                </c:pt>
                <c:pt idx="380">
                  <c:v>3</c:v>
                </c:pt>
                <c:pt idx="381">
                  <c:v>3</c:v>
                </c:pt>
                <c:pt idx="382">
                  <c:v>2.2000000000000002</c:v>
                </c:pt>
                <c:pt idx="383">
                  <c:v>2.2999999999999998</c:v>
                </c:pt>
                <c:pt idx="384">
                  <c:v>2.4</c:v>
                </c:pt>
                <c:pt idx="385">
                  <c:v>2.4</c:v>
                </c:pt>
                <c:pt idx="386">
                  <c:v>2.4</c:v>
                </c:pt>
                <c:pt idx="387">
                  <c:v>2.4</c:v>
                </c:pt>
                <c:pt idx="388">
                  <c:v>3</c:v>
                </c:pt>
                <c:pt idx="389">
                  <c:v>1.83</c:v>
                </c:pt>
                <c:pt idx="390">
                  <c:v>2.4</c:v>
                </c:pt>
                <c:pt idx="391">
                  <c:v>2.4</c:v>
                </c:pt>
                <c:pt idx="392">
                  <c:v>2.4</c:v>
                </c:pt>
                <c:pt idx="393">
                  <c:v>2.4</c:v>
                </c:pt>
                <c:pt idx="394">
                  <c:v>2.4</c:v>
                </c:pt>
                <c:pt idx="395">
                  <c:v>2.4</c:v>
                </c:pt>
                <c:pt idx="396">
                  <c:v>2.4</c:v>
                </c:pt>
                <c:pt idx="397">
                  <c:v>2.4</c:v>
                </c:pt>
                <c:pt idx="398">
                  <c:v>2.4</c:v>
                </c:pt>
                <c:pt idx="399">
                  <c:v>2.75</c:v>
                </c:pt>
                <c:pt idx="400">
                  <c:v>2.4</c:v>
                </c:pt>
                <c:pt idx="401">
                  <c:v>2.4</c:v>
                </c:pt>
                <c:pt idx="402">
                  <c:v>2.4</c:v>
                </c:pt>
                <c:pt idx="403">
                  <c:v>2.85</c:v>
                </c:pt>
                <c:pt idx="404">
                  <c:v>2.4</c:v>
                </c:pt>
                <c:pt idx="405">
                  <c:v>2.65</c:v>
                </c:pt>
                <c:pt idx="406">
                  <c:v>2.65</c:v>
                </c:pt>
                <c:pt idx="407">
                  <c:v>2.6</c:v>
                </c:pt>
                <c:pt idx="408">
                  <c:v>2.5</c:v>
                </c:pt>
                <c:pt idx="409">
                  <c:v>2.2999999999999998</c:v>
                </c:pt>
                <c:pt idx="410">
                  <c:v>2.35</c:v>
                </c:pt>
                <c:pt idx="411">
                  <c:v>2.2999999999999998</c:v>
                </c:pt>
                <c:pt idx="412">
                  <c:v>2.4</c:v>
                </c:pt>
                <c:pt idx="413">
                  <c:v>2.4</c:v>
                </c:pt>
                <c:pt idx="414">
                  <c:v>2.13</c:v>
                </c:pt>
                <c:pt idx="415">
                  <c:v>1.75</c:v>
                </c:pt>
                <c:pt idx="416">
                  <c:v>2.4</c:v>
                </c:pt>
                <c:pt idx="417">
                  <c:v>1.75</c:v>
                </c:pt>
                <c:pt idx="418">
                  <c:v>1.5</c:v>
                </c:pt>
                <c:pt idx="419">
                  <c:v>2</c:v>
                </c:pt>
                <c:pt idx="420">
                  <c:v>2</c:v>
                </c:pt>
                <c:pt idx="421">
                  <c:v>2.2000000000000002</c:v>
                </c:pt>
                <c:pt idx="422">
                  <c:v>1.5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1.5</c:v>
                </c:pt>
                <c:pt idx="427">
                  <c:v>1.5</c:v>
                </c:pt>
                <c:pt idx="428">
                  <c:v>2</c:v>
                </c:pt>
                <c:pt idx="429">
                  <c:v>2</c:v>
                </c:pt>
                <c:pt idx="430">
                  <c:v>1.25</c:v>
                </c:pt>
                <c:pt idx="431">
                  <c:v>1.21</c:v>
                </c:pt>
                <c:pt idx="432">
                  <c:v>1.1000000000000001</c:v>
                </c:pt>
                <c:pt idx="433">
                  <c:v>1.25</c:v>
                </c:pt>
                <c:pt idx="434">
                  <c:v>1.84</c:v>
                </c:pt>
                <c:pt idx="435">
                  <c:v>0.75</c:v>
                </c:pt>
                <c:pt idx="436">
                  <c:v>0.875</c:v>
                </c:pt>
                <c:pt idx="437">
                  <c:v>0.7</c:v>
                </c:pt>
                <c:pt idx="438">
                  <c:v>1</c:v>
                </c:pt>
                <c:pt idx="439">
                  <c:v>0.64500000000000002</c:v>
                </c:pt>
                <c:pt idx="440">
                  <c:v>0.55000000000000004</c:v>
                </c:pt>
                <c:pt idx="441">
                  <c:v>0.65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0.9</c:v>
                </c:pt>
                <c:pt idx="450">
                  <c:v>0.9</c:v>
                </c:pt>
                <c:pt idx="451">
                  <c:v>0.875</c:v>
                </c:pt>
                <c:pt idx="452">
                  <c:v>0.7</c:v>
                </c:pt>
                <c:pt idx="453">
                  <c:v>0.6</c:v>
                </c:pt>
                <c:pt idx="454">
                  <c:v>0.4</c:v>
                </c:pt>
                <c:pt idx="455">
                  <c:v>0.4</c:v>
                </c:pt>
                <c:pt idx="456">
                  <c:v>0.32500000000000001</c:v>
                </c:pt>
                <c:pt idx="457">
                  <c:v>0.35</c:v>
                </c:pt>
                <c:pt idx="458">
                  <c:v>0.3</c:v>
                </c:pt>
                <c:pt idx="459">
                  <c:v>0.3</c:v>
                </c:pt>
                <c:pt idx="460">
                  <c:v>0.3</c:v>
                </c:pt>
                <c:pt idx="461">
                  <c:v>1</c:v>
                </c:pt>
                <c:pt idx="462">
                  <c:v>0.35499999999999998</c:v>
                </c:pt>
                <c:pt idx="463">
                  <c:v>0.49</c:v>
                </c:pt>
                <c:pt idx="464">
                  <c:v>0.35</c:v>
                </c:pt>
                <c:pt idx="465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F4-48E3-84F3-6E54B0DB8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6904399"/>
        <c:axId val="1"/>
      </c:areaChart>
      <c:lineChart>
        <c:grouping val="standard"/>
        <c:varyColors val="0"/>
        <c:ser>
          <c:idx val="2"/>
          <c:order val="2"/>
          <c:tx>
            <c:strRef>
              <c:f>'График 1.2.8'!$E$4</c:f>
              <c:strCache>
                <c:ptCount val="1"/>
                <c:pt idx="0">
                  <c:v>Медиана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'График 1.2.8'!$B$5:$B$470</c:f>
              <c:numCache>
                <c:formatCode>m/d/yyyy</c:formatCode>
                <c:ptCount val="466"/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39182</c:v>
                </c:pt>
                <c:pt idx="70">
                  <c:v>39183</c:v>
                </c:pt>
                <c:pt idx="71">
                  <c:v>39184</c:v>
                </c:pt>
                <c:pt idx="72">
                  <c:v>39185</c:v>
                </c:pt>
                <c:pt idx="73">
                  <c:v>39188</c:v>
                </c:pt>
                <c:pt idx="74">
                  <c:v>39189</c:v>
                </c:pt>
                <c:pt idx="75">
                  <c:v>39190</c:v>
                </c:pt>
                <c:pt idx="76">
                  <c:v>39191</c:v>
                </c:pt>
                <c:pt idx="77">
                  <c:v>39192</c:v>
                </c:pt>
                <c:pt idx="78">
                  <c:v>39195</c:v>
                </c:pt>
                <c:pt idx="79">
                  <c:v>39196</c:v>
                </c:pt>
                <c:pt idx="80">
                  <c:v>39197</c:v>
                </c:pt>
                <c:pt idx="81">
                  <c:v>39198</c:v>
                </c:pt>
                <c:pt idx="82">
                  <c:v>39199</c:v>
                </c:pt>
                <c:pt idx="83">
                  <c:v>39202</c:v>
                </c:pt>
                <c:pt idx="84">
                  <c:v>39203</c:v>
                </c:pt>
                <c:pt idx="85">
                  <c:v>39204</c:v>
                </c:pt>
                <c:pt idx="86">
                  <c:v>39205</c:v>
                </c:pt>
                <c:pt idx="87">
                  <c:v>39206</c:v>
                </c:pt>
                <c:pt idx="88">
                  <c:v>39210</c:v>
                </c:pt>
                <c:pt idx="89">
                  <c:v>39211</c:v>
                </c:pt>
                <c:pt idx="90">
                  <c:v>39212</c:v>
                </c:pt>
                <c:pt idx="91">
                  <c:v>39213</c:v>
                </c:pt>
                <c:pt idx="92">
                  <c:v>39216</c:v>
                </c:pt>
                <c:pt idx="93">
                  <c:v>39217</c:v>
                </c:pt>
                <c:pt idx="94">
                  <c:v>39218</c:v>
                </c:pt>
                <c:pt idx="95">
                  <c:v>39219</c:v>
                </c:pt>
                <c:pt idx="96">
                  <c:v>39220</c:v>
                </c:pt>
                <c:pt idx="97">
                  <c:v>39223</c:v>
                </c:pt>
                <c:pt idx="98">
                  <c:v>39224</c:v>
                </c:pt>
                <c:pt idx="99">
                  <c:v>39225</c:v>
                </c:pt>
                <c:pt idx="100">
                  <c:v>39226</c:v>
                </c:pt>
                <c:pt idx="101">
                  <c:v>39227</c:v>
                </c:pt>
                <c:pt idx="102">
                  <c:v>39231</c:v>
                </c:pt>
                <c:pt idx="103">
                  <c:v>39232</c:v>
                </c:pt>
                <c:pt idx="104">
                  <c:v>39233</c:v>
                </c:pt>
                <c:pt idx="105">
                  <c:v>39234</c:v>
                </c:pt>
                <c:pt idx="106">
                  <c:v>39237</c:v>
                </c:pt>
                <c:pt idx="107">
                  <c:v>39238</c:v>
                </c:pt>
                <c:pt idx="108">
                  <c:v>39239</c:v>
                </c:pt>
                <c:pt idx="109">
                  <c:v>39240</c:v>
                </c:pt>
                <c:pt idx="110">
                  <c:v>39241</c:v>
                </c:pt>
                <c:pt idx="111">
                  <c:v>39244</c:v>
                </c:pt>
                <c:pt idx="112">
                  <c:v>39245</c:v>
                </c:pt>
                <c:pt idx="113">
                  <c:v>39246</c:v>
                </c:pt>
                <c:pt idx="114">
                  <c:v>39247</c:v>
                </c:pt>
                <c:pt idx="115">
                  <c:v>39248</c:v>
                </c:pt>
                <c:pt idx="116">
                  <c:v>39251</c:v>
                </c:pt>
                <c:pt idx="117">
                  <c:v>39252</c:v>
                </c:pt>
                <c:pt idx="118">
                  <c:v>39253</c:v>
                </c:pt>
                <c:pt idx="119">
                  <c:v>39254</c:v>
                </c:pt>
                <c:pt idx="120">
                  <c:v>39255</c:v>
                </c:pt>
                <c:pt idx="121">
                  <c:v>39258</c:v>
                </c:pt>
                <c:pt idx="122">
                  <c:v>39259</c:v>
                </c:pt>
                <c:pt idx="123">
                  <c:v>39260</c:v>
                </c:pt>
                <c:pt idx="124">
                  <c:v>39261</c:v>
                </c:pt>
                <c:pt idx="125">
                  <c:v>39262</c:v>
                </c:pt>
                <c:pt idx="126">
                  <c:v>39265</c:v>
                </c:pt>
                <c:pt idx="127">
                  <c:v>39266</c:v>
                </c:pt>
                <c:pt idx="128">
                  <c:v>39267</c:v>
                </c:pt>
                <c:pt idx="129">
                  <c:v>39268</c:v>
                </c:pt>
                <c:pt idx="130">
                  <c:v>39269</c:v>
                </c:pt>
                <c:pt idx="131">
                  <c:v>39272</c:v>
                </c:pt>
                <c:pt idx="132">
                  <c:v>39273</c:v>
                </c:pt>
                <c:pt idx="133">
                  <c:v>39274</c:v>
                </c:pt>
                <c:pt idx="134">
                  <c:v>39275</c:v>
                </c:pt>
                <c:pt idx="135">
                  <c:v>39276</c:v>
                </c:pt>
                <c:pt idx="136">
                  <c:v>39279</c:v>
                </c:pt>
                <c:pt idx="137">
                  <c:v>39280</c:v>
                </c:pt>
                <c:pt idx="138">
                  <c:v>39281</c:v>
                </c:pt>
                <c:pt idx="139">
                  <c:v>39282</c:v>
                </c:pt>
                <c:pt idx="140">
                  <c:v>39283</c:v>
                </c:pt>
                <c:pt idx="141">
                  <c:v>39286</c:v>
                </c:pt>
                <c:pt idx="142">
                  <c:v>39287</c:v>
                </c:pt>
                <c:pt idx="143">
                  <c:v>39288</c:v>
                </c:pt>
                <c:pt idx="144">
                  <c:v>39289</c:v>
                </c:pt>
                <c:pt idx="145">
                  <c:v>39290</c:v>
                </c:pt>
                <c:pt idx="146">
                  <c:v>39293</c:v>
                </c:pt>
                <c:pt idx="147">
                  <c:v>39294</c:v>
                </c:pt>
                <c:pt idx="148">
                  <c:v>39295</c:v>
                </c:pt>
                <c:pt idx="149">
                  <c:v>39296</c:v>
                </c:pt>
                <c:pt idx="150">
                  <c:v>39297</c:v>
                </c:pt>
                <c:pt idx="151">
                  <c:v>39300</c:v>
                </c:pt>
                <c:pt idx="152">
                  <c:v>39301</c:v>
                </c:pt>
                <c:pt idx="153">
                  <c:v>39302</c:v>
                </c:pt>
                <c:pt idx="154">
                  <c:v>39303</c:v>
                </c:pt>
                <c:pt idx="155">
                  <c:v>39304</c:v>
                </c:pt>
                <c:pt idx="156">
                  <c:v>39307</c:v>
                </c:pt>
                <c:pt idx="157">
                  <c:v>39308</c:v>
                </c:pt>
                <c:pt idx="158">
                  <c:v>39309</c:v>
                </c:pt>
                <c:pt idx="159">
                  <c:v>39310</c:v>
                </c:pt>
                <c:pt idx="160">
                  <c:v>39311</c:v>
                </c:pt>
                <c:pt idx="161">
                  <c:v>39314</c:v>
                </c:pt>
                <c:pt idx="162">
                  <c:v>39315</c:v>
                </c:pt>
                <c:pt idx="163">
                  <c:v>39316</c:v>
                </c:pt>
                <c:pt idx="164">
                  <c:v>39317</c:v>
                </c:pt>
                <c:pt idx="165">
                  <c:v>39318</c:v>
                </c:pt>
                <c:pt idx="166">
                  <c:v>39322</c:v>
                </c:pt>
                <c:pt idx="167">
                  <c:v>39323</c:v>
                </c:pt>
                <c:pt idx="168">
                  <c:v>39324</c:v>
                </c:pt>
                <c:pt idx="169">
                  <c:v>39325</c:v>
                </c:pt>
                <c:pt idx="170">
                  <c:v>39328</c:v>
                </c:pt>
                <c:pt idx="171">
                  <c:v>39329</c:v>
                </c:pt>
                <c:pt idx="172">
                  <c:v>39330</c:v>
                </c:pt>
                <c:pt idx="173">
                  <c:v>39331</c:v>
                </c:pt>
                <c:pt idx="174">
                  <c:v>39332</c:v>
                </c:pt>
                <c:pt idx="175">
                  <c:v>39335</c:v>
                </c:pt>
                <c:pt idx="176">
                  <c:v>39336</c:v>
                </c:pt>
                <c:pt idx="177">
                  <c:v>39337</c:v>
                </c:pt>
                <c:pt idx="178">
                  <c:v>39338</c:v>
                </c:pt>
                <c:pt idx="179">
                  <c:v>39339</c:v>
                </c:pt>
                <c:pt idx="180">
                  <c:v>39342</c:v>
                </c:pt>
                <c:pt idx="181">
                  <c:v>39343</c:v>
                </c:pt>
                <c:pt idx="182">
                  <c:v>39344</c:v>
                </c:pt>
                <c:pt idx="183">
                  <c:v>39345</c:v>
                </c:pt>
                <c:pt idx="184">
                  <c:v>39346</c:v>
                </c:pt>
                <c:pt idx="185">
                  <c:v>39349</c:v>
                </c:pt>
                <c:pt idx="186">
                  <c:v>39350</c:v>
                </c:pt>
                <c:pt idx="187">
                  <c:v>39351</c:v>
                </c:pt>
                <c:pt idx="188">
                  <c:v>39352</c:v>
                </c:pt>
                <c:pt idx="189">
                  <c:v>39353</c:v>
                </c:pt>
                <c:pt idx="190">
                  <c:v>39356</c:v>
                </c:pt>
                <c:pt idx="191">
                  <c:v>39357</c:v>
                </c:pt>
                <c:pt idx="192">
                  <c:v>39358</c:v>
                </c:pt>
                <c:pt idx="193">
                  <c:v>39359</c:v>
                </c:pt>
                <c:pt idx="194">
                  <c:v>39360</c:v>
                </c:pt>
                <c:pt idx="195">
                  <c:v>39363</c:v>
                </c:pt>
                <c:pt idx="196">
                  <c:v>39364</c:v>
                </c:pt>
                <c:pt idx="197">
                  <c:v>39365</c:v>
                </c:pt>
                <c:pt idx="198">
                  <c:v>39366</c:v>
                </c:pt>
                <c:pt idx="199">
                  <c:v>39367</c:v>
                </c:pt>
                <c:pt idx="200">
                  <c:v>39370</c:v>
                </c:pt>
                <c:pt idx="201">
                  <c:v>39371</c:v>
                </c:pt>
                <c:pt idx="202">
                  <c:v>39372</c:v>
                </c:pt>
                <c:pt idx="203">
                  <c:v>39373</c:v>
                </c:pt>
                <c:pt idx="204">
                  <c:v>39374</c:v>
                </c:pt>
                <c:pt idx="205">
                  <c:v>39377</c:v>
                </c:pt>
                <c:pt idx="206">
                  <c:v>39378</c:v>
                </c:pt>
                <c:pt idx="207">
                  <c:v>39379</c:v>
                </c:pt>
                <c:pt idx="208">
                  <c:v>39380</c:v>
                </c:pt>
                <c:pt idx="209">
                  <c:v>39381</c:v>
                </c:pt>
                <c:pt idx="210">
                  <c:v>39384</c:v>
                </c:pt>
                <c:pt idx="211">
                  <c:v>39385</c:v>
                </c:pt>
                <c:pt idx="212">
                  <c:v>39386</c:v>
                </c:pt>
                <c:pt idx="213">
                  <c:v>39387</c:v>
                </c:pt>
                <c:pt idx="214">
                  <c:v>39388</c:v>
                </c:pt>
                <c:pt idx="215">
                  <c:v>39391</c:v>
                </c:pt>
                <c:pt idx="216">
                  <c:v>39392</c:v>
                </c:pt>
                <c:pt idx="217">
                  <c:v>39393</c:v>
                </c:pt>
                <c:pt idx="218">
                  <c:v>39394</c:v>
                </c:pt>
                <c:pt idx="219">
                  <c:v>39395</c:v>
                </c:pt>
                <c:pt idx="220">
                  <c:v>39398</c:v>
                </c:pt>
                <c:pt idx="221">
                  <c:v>39399</c:v>
                </c:pt>
                <c:pt idx="222">
                  <c:v>39400</c:v>
                </c:pt>
                <c:pt idx="223">
                  <c:v>39401</c:v>
                </c:pt>
                <c:pt idx="224">
                  <c:v>39402</c:v>
                </c:pt>
                <c:pt idx="225">
                  <c:v>39405</c:v>
                </c:pt>
                <c:pt idx="226">
                  <c:v>39406</c:v>
                </c:pt>
                <c:pt idx="227">
                  <c:v>39407</c:v>
                </c:pt>
                <c:pt idx="228">
                  <c:v>39408</c:v>
                </c:pt>
                <c:pt idx="229">
                  <c:v>39409</c:v>
                </c:pt>
                <c:pt idx="230">
                  <c:v>39412</c:v>
                </c:pt>
                <c:pt idx="231">
                  <c:v>39413</c:v>
                </c:pt>
                <c:pt idx="232">
                  <c:v>39414</c:v>
                </c:pt>
                <c:pt idx="233">
                  <c:v>39415</c:v>
                </c:pt>
                <c:pt idx="234">
                  <c:v>39416</c:v>
                </c:pt>
                <c:pt idx="235">
                  <c:v>39419</c:v>
                </c:pt>
                <c:pt idx="236">
                  <c:v>39420</c:v>
                </c:pt>
                <c:pt idx="237">
                  <c:v>39421</c:v>
                </c:pt>
                <c:pt idx="238">
                  <c:v>39422</c:v>
                </c:pt>
                <c:pt idx="239">
                  <c:v>39423</c:v>
                </c:pt>
                <c:pt idx="240">
                  <c:v>39426</c:v>
                </c:pt>
                <c:pt idx="241">
                  <c:v>39427</c:v>
                </c:pt>
                <c:pt idx="242">
                  <c:v>39428</c:v>
                </c:pt>
                <c:pt idx="243">
                  <c:v>39429</c:v>
                </c:pt>
                <c:pt idx="244">
                  <c:v>39430</c:v>
                </c:pt>
                <c:pt idx="245">
                  <c:v>39433</c:v>
                </c:pt>
                <c:pt idx="246">
                  <c:v>39434</c:v>
                </c:pt>
                <c:pt idx="247">
                  <c:v>39435</c:v>
                </c:pt>
                <c:pt idx="248">
                  <c:v>39436</c:v>
                </c:pt>
                <c:pt idx="249">
                  <c:v>39437</c:v>
                </c:pt>
                <c:pt idx="250">
                  <c:v>39440</c:v>
                </c:pt>
                <c:pt idx="251">
                  <c:v>39443</c:v>
                </c:pt>
                <c:pt idx="252">
                  <c:v>39444</c:v>
                </c:pt>
                <c:pt idx="253">
                  <c:v>39447</c:v>
                </c:pt>
                <c:pt idx="254">
                  <c:v>39450</c:v>
                </c:pt>
                <c:pt idx="255">
                  <c:v>39451</c:v>
                </c:pt>
                <c:pt idx="256">
                  <c:v>39454</c:v>
                </c:pt>
                <c:pt idx="257">
                  <c:v>39455</c:v>
                </c:pt>
                <c:pt idx="258">
                  <c:v>39456</c:v>
                </c:pt>
                <c:pt idx="259">
                  <c:v>39457</c:v>
                </c:pt>
                <c:pt idx="260">
                  <c:v>39458</c:v>
                </c:pt>
                <c:pt idx="261">
                  <c:v>39461</c:v>
                </c:pt>
                <c:pt idx="262">
                  <c:v>39462</c:v>
                </c:pt>
                <c:pt idx="263">
                  <c:v>39463</c:v>
                </c:pt>
                <c:pt idx="264">
                  <c:v>39464</c:v>
                </c:pt>
                <c:pt idx="265">
                  <c:v>39465</c:v>
                </c:pt>
                <c:pt idx="266">
                  <c:v>39468</c:v>
                </c:pt>
                <c:pt idx="267">
                  <c:v>39469</c:v>
                </c:pt>
                <c:pt idx="268">
                  <c:v>39470</c:v>
                </c:pt>
                <c:pt idx="269">
                  <c:v>39471</c:v>
                </c:pt>
                <c:pt idx="270">
                  <c:v>39472</c:v>
                </c:pt>
                <c:pt idx="271">
                  <c:v>39475</c:v>
                </c:pt>
                <c:pt idx="272">
                  <c:v>39476</c:v>
                </c:pt>
                <c:pt idx="273">
                  <c:v>39477</c:v>
                </c:pt>
                <c:pt idx="274">
                  <c:v>39478</c:v>
                </c:pt>
                <c:pt idx="275">
                  <c:v>39479</c:v>
                </c:pt>
                <c:pt idx="276">
                  <c:v>39482</c:v>
                </c:pt>
                <c:pt idx="277">
                  <c:v>39483</c:v>
                </c:pt>
                <c:pt idx="278">
                  <c:v>39484</c:v>
                </c:pt>
                <c:pt idx="279">
                  <c:v>39485</c:v>
                </c:pt>
                <c:pt idx="280">
                  <c:v>39486</c:v>
                </c:pt>
                <c:pt idx="281">
                  <c:v>39489</c:v>
                </c:pt>
                <c:pt idx="282">
                  <c:v>39490</c:v>
                </c:pt>
                <c:pt idx="283">
                  <c:v>39491</c:v>
                </c:pt>
                <c:pt idx="284">
                  <c:v>39492</c:v>
                </c:pt>
                <c:pt idx="285">
                  <c:v>39493</c:v>
                </c:pt>
                <c:pt idx="286">
                  <c:v>39496</c:v>
                </c:pt>
                <c:pt idx="287">
                  <c:v>39497</c:v>
                </c:pt>
                <c:pt idx="288">
                  <c:v>39498</c:v>
                </c:pt>
                <c:pt idx="289">
                  <c:v>39499</c:v>
                </c:pt>
                <c:pt idx="290">
                  <c:v>39500</c:v>
                </c:pt>
                <c:pt idx="291">
                  <c:v>39503</c:v>
                </c:pt>
                <c:pt idx="292">
                  <c:v>39504</c:v>
                </c:pt>
                <c:pt idx="293">
                  <c:v>39505</c:v>
                </c:pt>
                <c:pt idx="294">
                  <c:v>39506</c:v>
                </c:pt>
                <c:pt idx="295">
                  <c:v>39507</c:v>
                </c:pt>
                <c:pt idx="296">
                  <c:v>39510</c:v>
                </c:pt>
                <c:pt idx="297">
                  <c:v>39511</c:v>
                </c:pt>
                <c:pt idx="298">
                  <c:v>39512</c:v>
                </c:pt>
                <c:pt idx="299">
                  <c:v>39513</c:v>
                </c:pt>
                <c:pt idx="300">
                  <c:v>39514</c:v>
                </c:pt>
                <c:pt idx="301">
                  <c:v>39517</c:v>
                </c:pt>
                <c:pt idx="302">
                  <c:v>39518</c:v>
                </c:pt>
                <c:pt idx="303">
                  <c:v>39519</c:v>
                </c:pt>
                <c:pt idx="304">
                  <c:v>39520</c:v>
                </c:pt>
                <c:pt idx="305">
                  <c:v>39521</c:v>
                </c:pt>
                <c:pt idx="306">
                  <c:v>39524</c:v>
                </c:pt>
                <c:pt idx="307">
                  <c:v>39525</c:v>
                </c:pt>
                <c:pt idx="308">
                  <c:v>39526</c:v>
                </c:pt>
                <c:pt idx="309">
                  <c:v>39527</c:v>
                </c:pt>
                <c:pt idx="310">
                  <c:v>39532</c:v>
                </c:pt>
                <c:pt idx="311">
                  <c:v>39533</c:v>
                </c:pt>
                <c:pt idx="312">
                  <c:v>39534</c:v>
                </c:pt>
                <c:pt idx="313">
                  <c:v>39535</c:v>
                </c:pt>
                <c:pt idx="314">
                  <c:v>39538</c:v>
                </c:pt>
                <c:pt idx="315">
                  <c:v>39539</c:v>
                </c:pt>
                <c:pt idx="316">
                  <c:v>39540</c:v>
                </c:pt>
                <c:pt idx="317">
                  <c:v>39541</c:v>
                </c:pt>
                <c:pt idx="318">
                  <c:v>39542</c:v>
                </c:pt>
                <c:pt idx="319">
                  <c:v>39545</c:v>
                </c:pt>
                <c:pt idx="320">
                  <c:v>39546</c:v>
                </c:pt>
                <c:pt idx="321">
                  <c:v>39547</c:v>
                </c:pt>
                <c:pt idx="322">
                  <c:v>39548</c:v>
                </c:pt>
                <c:pt idx="323">
                  <c:v>39549</c:v>
                </c:pt>
                <c:pt idx="324">
                  <c:v>39552</c:v>
                </c:pt>
                <c:pt idx="325">
                  <c:v>39553</c:v>
                </c:pt>
                <c:pt idx="326">
                  <c:v>39554</c:v>
                </c:pt>
                <c:pt idx="327">
                  <c:v>39555</c:v>
                </c:pt>
                <c:pt idx="328">
                  <c:v>39556</c:v>
                </c:pt>
                <c:pt idx="329">
                  <c:v>39559</c:v>
                </c:pt>
                <c:pt idx="330">
                  <c:v>39560</c:v>
                </c:pt>
                <c:pt idx="331">
                  <c:v>39561</c:v>
                </c:pt>
                <c:pt idx="332">
                  <c:v>39562</c:v>
                </c:pt>
                <c:pt idx="333">
                  <c:v>39563</c:v>
                </c:pt>
                <c:pt idx="334">
                  <c:v>39566</c:v>
                </c:pt>
                <c:pt idx="335">
                  <c:v>39567</c:v>
                </c:pt>
                <c:pt idx="336">
                  <c:v>39568</c:v>
                </c:pt>
                <c:pt idx="337">
                  <c:v>39569</c:v>
                </c:pt>
                <c:pt idx="338">
                  <c:v>39570</c:v>
                </c:pt>
                <c:pt idx="339">
                  <c:v>39574</c:v>
                </c:pt>
                <c:pt idx="340">
                  <c:v>39575</c:v>
                </c:pt>
                <c:pt idx="341">
                  <c:v>39576</c:v>
                </c:pt>
                <c:pt idx="342">
                  <c:v>39577</c:v>
                </c:pt>
                <c:pt idx="343">
                  <c:v>39580</c:v>
                </c:pt>
                <c:pt idx="344">
                  <c:v>39581</c:v>
                </c:pt>
                <c:pt idx="345">
                  <c:v>39582</c:v>
                </c:pt>
                <c:pt idx="346">
                  <c:v>39583</c:v>
                </c:pt>
                <c:pt idx="347">
                  <c:v>39584</c:v>
                </c:pt>
                <c:pt idx="348">
                  <c:v>39587</c:v>
                </c:pt>
                <c:pt idx="349">
                  <c:v>39588</c:v>
                </c:pt>
                <c:pt idx="350">
                  <c:v>39589</c:v>
                </c:pt>
                <c:pt idx="351">
                  <c:v>39590</c:v>
                </c:pt>
                <c:pt idx="352">
                  <c:v>39591</c:v>
                </c:pt>
                <c:pt idx="353">
                  <c:v>39595</c:v>
                </c:pt>
                <c:pt idx="354">
                  <c:v>39596</c:v>
                </c:pt>
                <c:pt idx="355">
                  <c:v>39597</c:v>
                </c:pt>
                <c:pt idx="356">
                  <c:v>39598</c:v>
                </c:pt>
                <c:pt idx="357">
                  <c:v>39601</c:v>
                </c:pt>
                <c:pt idx="358">
                  <c:v>39602</c:v>
                </c:pt>
                <c:pt idx="359">
                  <c:v>39603</c:v>
                </c:pt>
                <c:pt idx="360">
                  <c:v>39604</c:v>
                </c:pt>
                <c:pt idx="361">
                  <c:v>39605</c:v>
                </c:pt>
                <c:pt idx="362">
                  <c:v>39608</c:v>
                </c:pt>
                <c:pt idx="363">
                  <c:v>39609</c:v>
                </c:pt>
                <c:pt idx="364">
                  <c:v>39610</c:v>
                </c:pt>
                <c:pt idx="365">
                  <c:v>39611</c:v>
                </c:pt>
                <c:pt idx="366">
                  <c:v>39612</c:v>
                </c:pt>
                <c:pt idx="367">
                  <c:v>39615</c:v>
                </c:pt>
                <c:pt idx="368">
                  <c:v>39616</c:v>
                </c:pt>
                <c:pt idx="369">
                  <c:v>39617</c:v>
                </c:pt>
                <c:pt idx="370">
                  <c:v>39618</c:v>
                </c:pt>
                <c:pt idx="371">
                  <c:v>39619</c:v>
                </c:pt>
                <c:pt idx="372">
                  <c:v>39622</c:v>
                </c:pt>
                <c:pt idx="373">
                  <c:v>39623</c:v>
                </c:pt>
                <c:pt idx="374">
                  <c:v>39624</c:v>
                </c:pt>
                <c:pt idx="375">
                  <c:v>39625</c:v>
                </c:pt>
                <c:pt idx="376">
                  <c:v>39626</c:v>
                </c:pt>
                <c:pt idx="377">
                  <c:v>39629</c:v>
                </c:pt>
                <c:pt idx="378">
                  <c:v>39630</c:v>
                </c:pt>
                <c:pt idx="379">
                  <c:v>39631</c:v>
                </c:pt>
                <c:pt idx="380">
                  <c:v>39632</c:v>
                </c:pt>
                <c:pt idx="381">
                  <c:v>39633</c:v>
                </c:pt>
                <c:pt idx="382">
                  <c:v>39636</c:v>
                </c:pt>
                <c:pt idx="383">
                  <c:v>39637</c:v>
                </c:pt>
                <c:pt idx="384">
                  <c:v>39638</c:v>
                </c:pt>
                <c:pt idx="385">
                  <c:v>39639</c:v>
                </c:pt>
                <c:pt idx="386">
                  <c:v>39640</c:v>
                </c:pt>
                <c:pt idx="387">
                  <c:v>39643</c:v>
                </c:pt>
                <c:pt idx="388">
                  <c:v>39644</c:v>
                </c:pt>
                <c:pt idx="389">
                  <c:v>39645</c:v>
                </c:pt>
                <c:pt idx="390">
                  <c:v>39646</c:v>
                </c:pt>
                <c:pt idx="391">
                  <c:v>39647</c:v>
                </c:pt>
                <c:pt idx="392">
                  <c:v>39650</c:v>
                </c:pt>
                <c:pt idx="393">
                  <c:v>39651</c:v>
                </c:pt>
                <c:pt idx="394">
                  <c:v>39652</c:v>
                </c:pt>
                <c:pt idx="395">
                  <c:v>39653</c:v>
                </c:pt>
                <c:pt idx="396">
                  <c:v>39654</c:v>
                </c:pt>
                <c:pt idx="397">
                  <c:v>39657</c:v>
                </c:pt>
                <c:pt idx="398">
                  <c:v>39658</c:v>
                </c:pt>
                <c:pt idx="399">
                  <c:v>39659</c:v>
                </c:pt>
                <c:pt idx="400">
                  <c:v>39660</c:v>
                </c:pt>
                <c:pt idx="401">
                  <c:v>39661</c:v>
                </c:pt>
                <c:pt idx="402">
                  <c:v>39664</c:v>
                </c:pt>
                <c:pt idx="403">
                  <c:v>39665</c:v>
                </c:pt>
                <c:pt idx="404">
                  <c:v>39666</c:v>
                </c:pt>
                <c:pt idx="405">
                  <c:v>39667</c:v>
                </c:pt>
                <c:pt idx="406">
                  <c:v>39668</c:v>
                </c:pt>
                <c:pt idx="407">
                  <c:v>39671</c:v>
                </c:pt>
                <c:pt idx="408">
                  <c:v>39672</c:v>
                </c:pt>
                <c:pt idx="409">
                  <c:v>39673</c:v>
                </c:pt>
                <c:pt idx="410">
                  <c:v>39674</c:v>
                </c:pt>
                <c:pt idx="411">
                  <c:v>39675</c:v>
                </c:pt>
                <c:pt idx="412">
                  <c:v>39678</c:v>
                </c:pt>
                <c:pt idx="413">
                  <c:v>39679</c:v>
                </c:pt>
                <c:pt idx="414">
                  <c:v>39680</c:v>
                </c:pt>
                <c:pt idx="415">
                  <c:v>39681</c:v>
                </c:pt>
                <c:pt idx="416">
                  <c:v>39682</c:v>
                </c:pt>
                <c:pt idx="417">
                  <c:v>39686</c:v>
                </c:pt>
                <c:pt idx="418">
                  <c:v>39687</c:v>
                </c:pt>
                <c:pt idx="419">
                  <c:v>39688</c:v>
                </c:pt>
                <c:pt idx="420">
                  <c:v>39689</c:v>
                </c:pt>
                <c:pt idx="421">
                  <c:v>39692</c:v>
                </c:pt>
                <c:pt idx="422">
                  <c:v>39693</c:v>
                </c:pt>
                <c:pt idx="423">
                  <c:v>39694</c:v>
                </c:pt>
                <c:pt idx="424">
                  <c:v>39695</c:v>
                </c:pt>
                <c:pt idx="425">
                  <c:v>39696</c:v>
                </c:pt>
                <c:pt idx="426">
                  <c:v>39699</c:v>
                </c:pt>
                <c:pt idx="427">
                  <c:v>39700</c:v>
                </c:pt>
                <c:pt idx="428">
                  <c:v>39701</c:v>
                </c:pt>
                <c:pt idx="429">
                  <c:v>39702</c:v>
                </c:pt>
                <c:pt idx="430">
                  <c:v>39703</c:v>
                </c:pt>
                <c:pt idx="431">
                  <c:v>39706</c:v>
                </c:pt>
                <c:pt idx="432">
                  <c:v>39707</c:v>
                </c:pt>
                <c:pt idx="433">
                  <c:v>39708</c:v>
                </c:pt>
                <c:pt idx="434">
                  <c:v>39709</c:v>
                </c:pt>
                <c:pt idx="435">
                  <c:v>39710</c:v>
                </c:pt>
                <c:pt idx="436">
                  <c:v>39713</c:v>
                </c:pt>
                <c:pt idx="437">
                  <c:v>39714</c:v>
                </c:pt>
                <c:pt idx="438">
                  <c:v>39715</c:v>
                </c:pt>
                <c:pt idx="439">
                  <c:v>39716</c:v>
                </c:pt>
                <c:pt idx="440">
                  <c:v>39717</c:v>
                </c:pt>
                <c:pt idx="441">
                  <c:v>39720</c:v>
                </c:pt>
                <c:pt idx="442">
                  <c:v>39721</c:v>
                </c:pt>
                <c:pt idx="443">
                  <c:v>39722</c:v>
                </c:pt>
                <c:pt idx="444">
                  <c:v>39723</c:v>
                </c:pt>
                <c:pt idx="445">
                  <c:v>39724</c:v>
                </c:pt>
                <c:pt idx="446">
                  <c:v>39727</c:v>
                </c:pt>
                <c:pt idx="447">
                  <c:v>39728</c:v>
                </c:pt>
                <c:pt idx="448">
                  <c:v>39729</c:v>
                </c:pt>
                <c:pt idx="449">
                  <c:v>39730</c:v>
                </c:pt>
                <c:pt idx="450">
                  <c:v>39731</c:v>
                </c:pt>
                <c:pt idx="451">
                  <c:v>39734</c:v>
                </c:pt>
                <c:pt idx="452">
                  <c:v>39735</c:v>
                </c:pt>
                <c:pt idx="453">
                  <c:v>39736</c:v>
                </c:pt>
                <c:pt idx="454">
                  <c:v>39737</c:v>
                </c:pt>
                <c:pt idx="455">
                  <c:v>39738</c:v>
                </c:pt>
                <c:pt idx="456">
                  <c:v>39741</c:v>
                </c:pt>
                <c:pt idx="457">
                  <c:v>39742</c:v>
                </c:pt>
                <c:pt idx="458">
                  <c:v>39743</c:v>
                </c:pt>
                <c:pt idx="459">
                  <c:v>39744</c:v>
                </c:pt>
                <c:pt idx="460">
                  <c:v>39745</c:v>
                </c:pt>
                <c:pt idx="461">
                  <c:v>39748</c:v>
                </c:pt>
                <c:pt idx="462">
                  <c:v>39749</c:v>
                </c:pt>
                <c:pt idx="463">
                  <c:v>39750</c:v>
                </c:pt>
                <c:pt idx="464">
                  <c:v>39751</c:v>
                </c:pt>
                <c:pt idx="465">
                  <c:v>39752</c:v>
                </c:pt>
              </c:numCache>
            </c:numRef>
          </c:cat>
          <c:val>
            <c:numRef>
              <c:f>'График 1.2.8'!$E$5:$E$470</c:f>
              <c:numCache>
                <c:formatCode>0.0</c:formatCode>
                <c:ptCount val="466"/>
                <c:pt idx="0">
                  <c:v>22</c:v>
                </c:pt>
                <c:pt idx="1">
                  <c:v>22</c:v>
                </c:pt>
                <c:pt idx="2">
                  <c:v>22.15</c:v>
                </c:pt>
                <c:pt idx="3">
                  <c:v>23</c:v>
                </c:pt>
                <c:pt idx="4">
                  <c:v>22.35</c:v>
                </c:pt>
                <c:pt idx="5">
                  <c:v>21.31</c:v>
                </c:pt>
                <c:pt idx="6">
                  <c:v>21.03</c:v>
                </c:pt>
                <c:pt idx="7">
                  <c:v>20.5</c:v>
                </c:pt>
                <c:pt idx="8">
                  <c:v>20.63</c:v>
                </c:pt>
                <c:pt idx="9">
                  <c:v>20.75</c:v>
                </c:pt>
                <c:pt idx="10">
                  <c:v>21.27</c:v>
                </c:pt>
                <c:pt idx="11">
                  <c:v>21.5</c:v>
                </c:pt>
                <c:pt idx="12">
                  <c:v>21.4</c:v>
                </c:pt>
                <c:pt idx="13">
                  <c:v>21.3</c:v>
                </c:pt>
                <c:pt idx="14">
                  <c:v>21.4</c:v>
                </c:pt>
                <c:pt idx="15">
                  <c:v>21.75</c:v>
                </c:pt>
                <c:pt idx="16">
                  <c:v>21.65</c:v>
                </c:pt>
                <c:pt idx="17">
                  <c:v>21.65</c:v>
                </c:pt>
                <c:pt idx="18">
                  <c:v>21.7</c:v>
                </c:pt>
                <c:pt idx="19">
                  <c:v>21.75</c:v>
                </c:pt>
                <c:pt idx="20">
                  <c:v>21.75</c:v>
                </c:pt>
                <c:pt idx="21">
                  <c:v>21.9</c:v>
                </c:pt>
                <c:pt idx="22">
                  <c:v>22.3</c:v>
                </c:pt>
                <c:pt idx="23">
                  <c:v>23.65</c:v>
                </c:pt>
                <c:pt idx="24">
                  <c:v>23.5</c:v>
                </c:pt>
                <c:pt idx="25">
                  <c:v>23.39</c:v>
                </c:pt>
                <c:pt idx="26">
                  <c:v>22.98</c:v>
                </c:pt>
                <c:pt idx="27">
                  <c:v>22.5</c:v>
                </c:pt>
                <c:pt idx="28">
                  <c:v>22</c:v>
                </c:pt>
                <c:pt idx="29">
                  <c:v>21.52</c:v>
                </c:pt>
                <c:pt idx="30">
                  <c:v>21.25</c:v>
                </c:pt>
                <c:pt idx="31">
                  <c:v>21.55</c:v>
                </c:pt>
                <c:pt idx="32">
                  <c:v>21.75</c:v>
                </c:pt>
                <c:pt idx="33">
                  <c:v>22</c:v>
                </c:pt>
                <c:pt idx="34">
                  <c:v>21.8</c:v>
                </c:pt>
                <c:pt idx="35">
                  <c:v>22</c:v>
                </c:pt>
                <c:pt idx="36">
                  <c:v>22</c:v>
                </c:pt>
                <c:pt idx="37">
                  <c:v>22</c:v>
                </c:pt>
                <c:pt idx="38">
                  <c:v>22</c:v>
                </c:pt>
                <c:pt idx="39">
                  <c:v>21.77</c:v>
                </c:pt>
                <c:pt idx="40">
                  <c:v>22.1</c:v>
                </c:pt>
                <c:pt idx="41">
                  <c:v>21.24</c:v>
                </c:pt>
                <c:pt idx="42">
                  <c:v>20.149999999999999</c:v>
                </c:pt>
                <c:pt idx="43">
                  <c:v>19.7</c:v>
                </c:pt>
                <c:pt idx="44">
                  <c:v>19.149999999999999</c:v>
                </c:pt>
                <c:pt idx="45">
                  <c:v>18.55</c:v>
                </c:pt>
                <c:pt idx="46">
                  <c:v>18.88</c:v>
                </c:pt>
                <c:pt idx="47">
                  <c:v>19.02</c:v>
                </c:pt>
                <c:pt idx="48">
                  <c:v>19.8</c:v>
                </c:pt>
                <c:pt idx="49">
                  <c:v>20</c:v>
                </c:pt>
                <c:pt idx="50">
                  <c:v>20.55</c:v>
                </c:pt>
                <c:pt idx="51">
                  <c:v>20.58</c:v>
                </c:pt>
                <c:pt idx="52">
                  <c:v>20</c:v>
                </c:pt>
                <c:pt idx="53">
                  <c:v>20</c:v>
                </c:pt>
                <c:pt idx="54">
                  <c:v>19.45</c:v>
                </c:pt>
                <c:pt idx="55">
                  <c:v>19.8</c:v>
                </c:pt>
                <c:pt idx="56">
                  <c:v>19.420000000000002</c:v>
                </c:pt>
                <c:pt idx="57">
                  <c:v>19.53</c:v>
                </c:pt>
                <c:pt idx="58">
                  <c:v>19.850000000000001</c:v>
                </c:pt>
                <c:pt idx="59">
                  <c:v>19.77</c:v>
                </c:pt>
                <c:pt idx="60">
                  <c:v>19.8</c:v>
                </c:pt>
                <c:pt idx="61">
                  <c:v>20</c:v>
                </c:pt>
                <c:pt idx="62">
                  <c:v>20.149999999999999</c:v>
                </c:pt>
                <c:pt idx="63">
                  <c:v>20.73</c:v>
                </c:pt>
                <c:pt idx="64">
                  <c:v>21.03</c:v>
                </c:pt>
                <c:pt idx="65">
                  <c:v>21</c:v>
                </c:pt>
                <c:pt idx="66">
                  <c:v>21.39</c:v>
                </c:pt>
                <c:pt idx="67">
                  <c:v>21.28</c:v>
                </c:pt>
                <c:pt idx="68">
                  <c:v>22.1</c:v>
                </c:pt>
                <c:pt idx="69">
                  <c:v>23</c:v>
                </c:pt>
                <c:pt idx="70">
                  <c:v>22.7</c:v>
                </c:pt>
                <c:pt idx="71">
                  <c:v>22</c:v>
                </c:pt>
                <c:pt idx="72">
                  <c:v>22.4</c:v>
                </c:pt>
                <c:pt idx="73">
                  <c:v>22.3</c:v>
                </c:pt>
                <c:pt idx="74">
                  <c:v>22</c:v>
                </c:pt>
                <c:pt idx="75">
                  <c:v>21.75</c:v>
                </c:pt>
                <c:pt idx="76">
                  <c:v>21.25</c:v>
                </c:pt>
                <c:pt idx="77">
                  <c:v>22</c:v>
                </c:pt>
                <c:pt idx="78">
                  <c:v>22</c:v>
                </c:pt>
                <c:pt idx="79">
                  <c:v>21.8</c:v>
                </c:pt>
                <c:pt idx="80">
                  <c:v>21</c:v>
                </c:pt>
                <c:pt idx="81">
                  <c:v>21</c:v>
                </c:pt>
                <c:pt idx="82">
                  <c:v>21.15</c:v>
                </c:pt>
                <c:pt idx="83">
                  <c:v>21</c:v>
                </c:pt>
                <c:pt idx="84">
                  <c:v>21.08</c:v>
                </c:pt>
                <c:pt idx="85">
                  <c:v>21</c:v>
                </c:pt>
                <c:pt idx="86">
                  <c:v>21.1</c:v>
                </c:pt>
                <c:pt idx="87">
                  <c:v>21.03</c:v>
                </c:pt>
                <c:pt idx="88">
                  <c:v>20.36</c:v>
                </c:pt>
                <c:pt idx="89">
                  <c:v>20.75</c:v>
                </c:pt>
                <c:pt idx="90">
                  <c:v>20.41</c:v>
                </c:pt>
                <c:pt idx="91">
                  <c:v>20.149999999999999</c:v>
                </c:pt>
                <c:pt idx="92">
                  <c:v>20</c:v>
                </c:pt>
                <c:pt idx="93">
                  <c:v>19.62</c:v>
                </c:pt>
                <c:pt idx="94">
                  <c:v>19.8</c:v>
                </c:pt>
                <c:pt idx="95">
                  <c:v>20</c:v>
                </c:pt>
                <c:pt idx="96">
                  <c:v>20</c:v>
                </c:pt>
                <c:pt idx="97">
                  <c:v>20.2</c:v>
                </c:pt>
                <c:pt idx="98">
                  <c:v>20.149999999999999</c:v>
                </c:pt>
                <c:pt idx="99">
                  <c:v>20.41</c:v>
                </c:pt>
                <c:pt idx="100">
                  <c:v>20.100000000000001</c:v>
                </c:pt>
                <c:pt idx="101">
                  <c:v>20.350000000000001</c:v>
                </c:pt>
                <c:pt idx="102">
                  <c:v>19.7</c:v>
                </c:pt>
                <c:pt idx="103">
                  <c:v>20</c:v>
                </c:pt>
                <c:pt idx="104">
                  <c:v>19.8</c:v>
                </c:pt>
                <c:pt idx="105">
                  <c:v>20</c:v>
                </c:pt>
                <c:pt idx="106">
                  <c:v>20</c:v>
                </c:pt>
                <c:pt idx="107">
                  <c:v>20.2</c:v>
                </c:pt>
                <c:pt idx="108">
                  <c:v>20.149999999999999</c:v>
                </c:pt>
                <c:pt idx="109">
                  <c:v>19.649999999999999</c:v>
                </c:pt>
                <c:pt idx="110">
                  <c:v>19.649999999999999</c:v>
                </c:pt>
                <c:pt idx="111">
                  <c:v>19.829999999999998</c:v>
                </c:pt>
                <c:pt idx="112">
                  <c:v>20</c:v>
                </c:pt>
                <c:pt idx="113">
                  <c:v>20</c:v>
                </c:pt>
                <c:pt idx="114">
                  <c:v>20.6</c:v>
                </c:pt>
                <c:pt idx="115">
                  <c:v>21.11</c:v>
                </c:pt>
                <c:pt idx="116">
                  <c:v>21</c:v>
                </c:pt>
                <c:pt idx="117">
                  <c:v>21.5</c:v>
                </c:pt>
                <c:pt idx="118">
                  <c:v>21.55</c:v>
                </c:pt>
                <c:pt idx="119">
                  <c:v>21.28</c:v>
                </c:pt>
                <c:pt idx="120">
                  <c:v>22.03</c:v>
                </c:pt>
                <c:pt idx="121">
                  <c:v>21.8</c:v>
                </c:pt>
                <c:pt idx="122">
                  <c:v>21.94</c:v>
                </c:pt>
                <c:pt idx="123">
                  <c:v>21.82</c:v>
                </c:pt>
                <c:pt idx="124">
                  <c:v>21.82</c:v>
                </c:pt>
                <c:pt idx="125">
                  <c:v>21.84</c:v>
                </c:pt>
                <c:pt idx="126">
                  <c:v>21.73</c:v>
                </c:pt>
                <c:pt idx="127">
                  <c:v>21.71</c:v>
                </c:pt>
                <c:pt idx="128">
                  <c:v>21.4</c:v>
                </c:pt>
                <c:pt idx="129">
                  <c:v>21.23</c:v>
                </c:pt>
                <c:pt idx="130">
                  <c:v>21.09</c:v>
                </c:pt>
                <c:pt idx="131">
                  <c:v>21.2</c:v>
                </c:pt>
                <c:pt idx="132">
                  <c:v>21.3</c:v>
                </c:pt>
                <c:pt idx="133">
                  <c:v>21.3</c:v>
                </c:pt>
                <c:pt idx="134">
                  <c:v>21.25</c:v>
                </c:pt>
                <c:pt idx="135">
                  <c:v>21.25</c:v>
                </c:pt>
                <c:pt idx="136">
                  <c:v>20.75</c:v>
                </c:pt>
                <c:pt idx="137">
                  <c:v>20.245000000000001</c:v>
                </c:pt>
                <c:pt idx="138">
                  <c:v>19.309999999999999</c:v>
                </c:pt>
                <c:pt idx="139">
                  <c:v>20.02</c:v>
                </c:pt>
                <c:pt idx="140">
                  <c:v>20.7</c:v>
                </c:pt>
                <c:pt idx="141">
                  <c:v>20.5</c:v>
                </c:pt>
                <c:pt idx="142">
                  <c:v>19.5</c:v>
                </c:pt>
                <c:pt idx="143">
                  <c:v>20</c:v>
                </c:pt>
                <c:pt idx="144">
                  <c:v>19.350000000000001</c:v>
                </c:pt>
                <c:pt idx="145">
                  <c:v>18.3</c:v>
                </c:pt>
                <c:pt idx="146">
                  <c:v>17.850000000000001</c:v>
                </c:pt>
                <c:pt idx="147">
                  <c:v>18.010000000000002</c:v>
                </c:pt>
                <c:pt idx="148">
                  <c:v>17.7</c:v>
                </c:pt>
                <c:pt idx="149">
                  <c:v>17.600000000000001</c:v>
                </c:pt>
                <c:pt idx="150">
                  <c:v>17.52</c:v>
                </c:pt>
                <c:pt idx="151">
                  <c:v>16.5</c:v>
                </c:pt>
                <c:pt idx="152">
                  <c:v>16.100000000000001</c:v>
                </c:pt>
                <c:pt idx="153">
                  <c:v>16.71</c:v>
                </c:pt>
                <c:pt idx="154">
                  <c:v>16.2</c:v>
                </c:pt>
                <c:pt idx="155">
                  <c:v>15.8</c:v>
                </c:pt>
                <c:pt idx="156">
                  <c:v>16.2</c:v>
                </c:pt>
                <c:pt idx="157">
                  <c:v>15.95</c:v>
                </c:pt>
                <c:pt idx="158">
                  <c:v>15.4</c:v>
                </c:pt>
                <c:pt idx="159">
                  <c:v>13.8</c:v>
                </c:pt>
                <c:pt idx="160">
                  <c:v>13.55</c:v>
                </c:pt>
                <c:pt idx="161">
                  <c:v>14.35</c:v>
                </c:pt>
                <c:pt idx="162">
                  <c:v>14.3</c:v>
                </c:pt>
                <c:pt idx="163">
                  <c:v>16</c:v>
                </c:pt>
                <c:pt idx="164">
                  <c:v>16.010000000000002</c:v>
                </c:pt>
                <c:pt idx="165">
                  <c:v>15.67</c:v>
                </c:pt>
                <c:pt idx="166">
                  <c:v>15.4</c:v>
                </c:pt>
                <c:pt idx="167">
                  <c:v>15.75</c:v>
                </c:pt>
                <c:pt idx="168">
                  <c:v>15.75</c:v>
                </c:pt>
                <c:pt idx="169">
                  <c:v>15.75</c:v>
                </c:pt>
                <c:pt idx="170">
                  <c:v>16.170000000000002</c:v>
                </c:pt>
                <c:pt idx="171">
                  <c:v>15.9</c:v>
                </c:pt>
                <c:pt idx="172">
                  <c:v>15.5</c:v>
                </c:pt>
                <c:pt idx="173">
                  <c:v>15.4</c:v>
                </c:pt>
                <c:pt idx="174">
                  <c:v>14.9</c:v>
                </c:pt>
                <c:pt idx="175">
                  <c:v>14.35</c:v>
                </c:pt>
                <c:pt idx="176">
                  <c:v>14.22</c:v>
                </c:pt>
                <c:pt idx="177">
                  <c:v>14.3</c:v>
                </c:pt>
                <c:pt idx="178">
                  <c:v>14.4</c:v>
                </c:pt>
                <c:pt idx="179">
                  <c:v>13.98</c:v>
                </c:pt>
                <c:pt idx="180">
                  <c:v>13.4</c:v>
                </c:pt>
                <c:pt idx="181">
                  <c:v>14.01</c:v>
                </c:pt>
                <c:pt idx="182">
                  <c:v>15.1</c:v>
                </c:pt>
                <c:pt idx="183">
                  <c:v>15.05</c:v>
                </c:pt>
                <c:pt idx="184">
                  <c:v>15.6</c:v>
                </c:pt>
                <c:pt idx="185">
                  <c:v>15.5</c:v>
                </c:pt>
                <c:pt idx="186">
                  <c:v>15.29</c:v>
                </c:pt>
                <c:pt idx="187">
                  <c:v>15.05</c:v>
                </c:pt>
                <c:pt idx="188">
                  <c:v>14.8</c:v>
                </c:pt>
                <c:pt idx="189">
                  <c:v>13.71</c:v>
                </c:pt>
                <c:pt idx="190">
                  <c:v>13.58</c:v>
                </c:pt>
                <c:pt idx="191">
                  <c:v>13.6</c:v>
                </c:pt>
                <c:pt idx="192">
                  <c:v>12.05</c:v>
                </c:pt>
                <c:pt idx="193">
                  <c:v>12.25</c:v>
                </c:pt>
                <c:pt idx="194">
                  <c:v>12.2</c:v>
                </c:pt>
                <c:pt idx="195">
                  <c:v>13.1</c:v>
                </c:pt>
                <c:pt idx="196">
                  <c:v>14.02</c:v>
                </c:pt>
                <c:pt idx="197">
                  <c:v>13.7</c:v>
                </c:pt>
                <c:pt idx="198">
                  <c:v>14.7</c:v>
                </c:pt>
                <c:pt idx="199">
                  <c:v>15.5</c:v>
                </c:pt>
                <c:pt idx="200">
                  <c:v>15.3</c:v>
                </c:pt>
                <c:pt idx="201">
                  <c:v>14.45</c:v>
                </c:pt>
                <c:pt idx="202">
                  <c:v>14.35</c:v>
                </c:pt>
                <c:pt idx="203">
                  <c:v>13.9</c:v>
                </c:pt>
                <c:pt idx="204">
                  <c:v>13.85</c:v>
                </c:pt>
                <c:pt idx="205">
                  <c:v>13.15</c:v>
                </c:pt>
                <c:pt idx="206">
                  <c:v>13.15</c:v>
                </c:pt>
                <c:pt idx="207">
                  <c:v>12.78</c:v>
                </c:pt>
                <c:pt idx="208">
                  <c:v>12.85</c:v>
                </c:pt>
                <c:pt idx="209">
                  <c:v>13</c:v>
                </c:pt>
                <c:pt idx="210">
                  <c:v>12.9</c:v>
                </c:pt>
                <c:pt idx="211">
                  <c:v>12.7</c:v>
                </c:pt>
                <c:pt idx="212">
                  <c:v>12.23</c:v>
                </c:pt>
                <c:pt idx="213">
                  <c:v>11.79</c:v>
                </c:pt>
                <c:pt idx="214">
                  <c:v>11.65</c:v>
                </c:pt>
                <c:pt idx="215">
                  <c:v>11.65</c:v>
                </c:pt>
                <c:pt idx="216">
                  <c:v>11.88</c:v>
                </c:pt>
                <c:pt idx="217">
                  <c:v>11.89</c:v>
                </c:pt>
                <c:pt idx="218">
                  <c:v>11.55</c:v>
                </c:pt>
                <c:pt idx="219">
                  <c:v>11.16</c:v>
                </c:pt>
                <c:pt idx="220">
                  <c:v>11.1</c:v>
                </c:pt>
                <c:pt idx="221">
                  <c:v>11.2</c:v>
                </c:pt>
                <c:pt idx="222">
                  <c:v>11.44</c:v>
                </c:pt>
                <c:pt idx="223">
                  <c:v>11.25</c:v>
                </c:pt>
                <c:pt idx="224">
                  <c:v>10.9</c:v>
                </c:pt>
                <c:pt idx="225">
                  <c:v>10.8</c:v>
                </c:pt>
                <c:pt idx="226">
                  <c:v>10.65</c:v>
                </c:pt>
                <c:pt idx="227">
                  <c:v>10.37</c:v>
                </c:pt>
                <c:pt idx="228">
                  <c:v>10.3</c:v>
                </c:pt>
                <c:pt idx="229">
                  <c:v>10.6</c:v>
                </c:pt>
                <c:pt idx="230">
                  <c:v>10.9</c:v>
                </c:pt>
                <c:pt idx="231">
                  <c:v>10.7</c:v>
                </c:pt>
                <c:pt idx="232">
                  <c:v>11.2</c:v>
                </c:pt>
                <c:pt idx="233">
                  <c:v>11.75</c:v>
                </c:pt>
                <c:pt idx="234">
                  <c:v>12.31</c:v>
                </c:pt>
                <c:pt idx="235">
                  <c:v>11.86</c:v>
                </c:pt>
                <c:pt idx="236">
                  <c:v>11.33</c:v>
                </c:pt>
                <c:pt idx="237">
                  <c:v>11.35</c:v>
                </c:pt>
                <c:pt idx="238">
                  <c:v>11.5</c:v>
                </c:pt>
                <c:pt idx="239">
                  <c:v>12.3</c:v>
                </c:pt>
                <c:pt idx="240">
                  <c:v>12.15</c:v>
                </c:pt>
                <c:pt idx="241">
                  <c:v>12.39</c:v>
                </c:pt>
                <c:pt idx="242">
                  <c:v>12.1</c:v>
                </c:pt>
                <c:pt idx="243">
                  <c:v>11.56</c:v>
                </c:pt>
                <c:pt idx="244">
                  <c:v>12.07</c:v>
                </c:pt>
                <c:pt idx="245">
                  <c:v>12.69</c:v>
                </c:pt>
                <c:pt idx="246">
                  <c:v>12.9</c:v>
                </c:pt>
                <c:pt idx="247">
                  <c:v>13</c:v>
                </c:pt>
                <c:pt idx="248">
                  <c:v>13.25</c:v>
                </c:pt>
                <c:pt idx="249">
                  <c:v>12.76</c:v>
                </c:pt>
                <c:pt idx="250">
                  <c:v>13.21</c:v>
                </c:pt>
                <c:pt idx="251">
                  <c:v>13.37</c:v>
                </c:pt>
                <c:pt idx="252">
                  <c:v>14</c:v>
                </c:pt>
                <c:pt idx="253">
                  <c:v>13.5</c:v>
                </c:pt>
                <c:pt idx="254">
                  <c:v>13.15</c:v>
                </c:pt>
                <c:pt idx="255">
                  <c:v>13</c:v>
                </c:pt>
                <c:pt idx="256">
                  <c:v>13.03</c:v>
                </c:pt>
                <c:pt idx="257">
                  <c:v>12.9</c:v>
                </c:pt>
                <c:pt idx="258">
                  <c:v>13.3</c:v>
                </c:pt>
                <c:pt idx="259">
                  <c:v>13.65</c:v>
                </c:pt>
                <c:pt idx="260">
                  <c:v>13.2</c:v>
                </c:pt>
                <c:pt idx="261">
                  <c:v>13.51</c:v>
                </c:pt>
                <c:pt idx="262">
                  <c:v>13.45</c:v>
                </c:pt>
                <c:pt idx="263">
                  <c:v>12.59</c:v>
                </c:pt>
                <c:pt idx="264">
                  <c:v>12.84</c:v>
                </c:pt>
                <c:pt idx="265">
                  <c:v>13.01</c:v>
                </c:pt>
                <c:pt idx="266">
                  <c:v>12.8</c:v>
                </c:pt>
                <c:pt idx="267">
                  <c:v>13.33</c:v>
                </c:pt>
                <c:pt idx="268">
                  <c:v>13.72</c:v>
                </c:pt>
                <c:pt idx="269">
                  <c:v>14.12</c:v>
                </c:pt>
                <c:pt idx="270">
                  <c:v>14.2</c:v>
                </c:pt>
                <c:pt idx="271">
                  <c:v>13.99</c:v>
                </c:pt>
                <c:pt idx="272">
                  <c:v>14.5</c:v>
                </c:pt>
                <c:pt idx="273">
                  <c:v>14.9</c:v>
                </c:pt>
                <c:pt idx="274">
                  <c:v>15.15</c:v>
                </c:pt>
                <c:pt idx="275">
                  <c:v>15.37</c:v>
                </c:pt>
                <c:pt idx="276">
                  <c:v>15.35</c:v>
                </c:pt>
                <c:pt idx="277">
                  <c:v>15.31</c:v>
                </c:pt>
                <c:pt idx="278">
                  <c:v>15.55</c:v>
                </c:pt>
                <c:pt idx="279">
                  <c:v>15.55</c:v>
                </c:pt>
                <c:pt idx="280">
                  <c:v>15.55</c:v>
                </c:pt>
                <c:pt idx="281">
                  <c:v>16</c:v>
                </c:pt>
                <c:pt idx="282">
                  <c:v>15.99</c:v>
                </c:pt>
                <c:pt idx="283">
                  <c:v>16.48</c:v>
                </c:pt>
                <c:pt idx="284">
                  <c:v>15.9</c:v>
                </c:pt>
                <c:pt idx="285">
                  <c:v>16.600000000000001</c:v>
                </c:pt>
                <c:pt idx="286">
                  <c:v>18.25</c:v>
                </c:pt>
                <c:pt idx="287">
                  <c:v>18.78</c:v>
                </c:pt>
                <c:pt idx="288">
                  <c:v>18.5</c:v>
                </c:pt>
                <c:pt idx="289">
                  <c:v>18.399999999999999</c:v>
                </c:pt>
                <c:pt idx="290">
                  <c:v>17.5</c:v>
                </c:pt>
                <c:pt idx="291">
                  <c:v>17.850000000000001</c:v>
                </c:pt>
                <c:pt idx="292">
                  <c:v>17.399999999999999</c:v>
                </c:pt>
                <c:pt idx="293">
                  <c:v>17.13</c:v>
                </c:pt>
                <c:pt idx="294">
                  <c:v>17.25</c:v>
                </c:pt>
                <c:pt idx="295">
                  <c:v>17.75</c:v>
                </c:pt>
                <c:pt idx="296">
                  <c:v>17.18</c:v>
                </c:pt>
                <c:pt idx="297">
                  <c:v>17.7</c:v>
                </c:pt>
                <c:pt idx="298">
                  <c:v>17.600000000000001</c:v>
                </c:pt>
                <c:pt idx="299">
                  <c:v>17.25</c:v>
                </c:pt>
                <c:pt idx="300">
                  <c:v>16.75</c:v>
                </c:pt>
                <c:pt idx="301">
                  <c:v>16.5</c:v>
                </c:pt>
                <c:pt idx="302">
                  <c:v>16.55</c:v>
                </c:pt>
                <c:pt idx="303">
                  <c:v>16.3</c:v>
                </c:pt>
                <c:pt idx="304">
                  <c:v>16.149999999999999</c:v>
                </c:pt>
                <c:pt idx="305">
                  <c:v>16.5</c:v>
                </c:pt>
                <c:pt idx="306">
                  <c:v>15.4</c:v>
                </c:pt>
                <c:pt idx="307">
                  <c:v>15.5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16</c:v>
                </c:pt>
                <c:pt idx="312">
                  <c:v>16</c:v>
                </c:pt>
                <c:pt idx="313">
                  <c:v>16.3</c:v>
                </c:pt>
                <c:pt idx="314">
                  <c:v>16.5</c:v>
                </c:pt>
                <c:pt idx="315">
                  <c:v>16.579999999999998</c:v>
                </c:pt>
                <c:pt idx="316">
                  <c:v>16.649999999999999</c:v>
                </c:pt>
                <c:pt idx="317">
                  <c:v>16.12</c:v>
                </c:pt>
                <c:pt idx="318">
                  <c:v>15.9</c:v>
                </c:pt>
                <c:pt idx="319">
                  <c:v>15.78</c:v>
                </c:pt>
                <c:pt idx="320">
                  <c:v>15.7</c:v>
                </c:pt>
                <c:pt idx="321">
                  <c:v>15.88</c:v>
                </c:pt>
                <c:pt idx="322">
                  <c:v>15.83</c:v>
                </c:pt>
                <c:pt idx="323">
                  <c:v>15.95</c:v>
                </c:pt>
                <c:pt idx="324">
                  <c:v>15.85</c:v>
                </c:pt>
                <c:pt idx="325">
                  <c:v>16.079999999999998</c:v>
                </c:pt>
                <c:pt idx="326">
                  <c:v>16.010000000000002</c:v>
                </c:pt>
                <c:pt idx="327">
                  <c:v>16.2</c:v>
                </c:pt>
                <c:pt idx="328">
                  <c:v>16.29</c:v>
                </c:pt>
                <c:pt idx="329">
                  <c:v>16.399999999999999</c:v>
                </c:pt>
                <c:pt idx="330">
                  <c:v>16.3</c:v>
                </c:pt>
                <c:pt idx="331">
                  <c:v>16.39</c:v>
                </c:pt>
                <c:pt idx="332">
                  <c:v>16.579999999999998</c:v>
                </c:pt>
                <c:pt idx="333">
                  <c:v>16.5</c:v>
                </c:pt>
                <c:pt idx="334">
                  <c:v>16.75</c:v>
                </c:pt>
                <c:pt idx="335">
                  <c:v>16.43</c:v>
                </c:pt>
                <c:pt idx="336">
                  <c:v>16.100000000000001</c:v>
                </c:pt>
                <c:pt idx="337">
                  <c:v>16.600000000000001</c:v>
                </c:pt>
                <c:pt idx="338">
                  <c:v>16.2</c:v>
                </c:pt>
                <c:pt idx="339">
                  <c:v>16.440000000000001</c:v>
                </c:pt>
                <c:pt idx="340">
                  <c:v>16.45</c:v>
                </c:pt>
                <c:pt idx="341">
                  <c:v>16.649999999999999</c:v>
                </c:pt>
                <c:pt idx="342">
                  <c:v>16.5</c:v>
                </c:pt>
                <c:pt idx="343">
                  <c:v>16.600000000000001</c:v>
                </c:pt>
                <c:pt idx="344">
                  <c:v>16.7</c:v>
                </c:pt>
                <c:pt idx="345">
                  <c:v>16.55</c:v>
                </c:pt>
                <c:pt idx="346">
                  <c:v>16.399999999999999</c:v>
                </c:pt>
                <c:pt idx="347">
                  <c:v>16.38</c:v>
                </c:pt>
                <c:pt idx="348">
                  <c:v>16.600000000000001</c:v>
                </c:pt>
                <c:pt idx="349">
                  <c:v>16.600000000000001</c:v>
                </c:pt>
                <c:pt idx="350">
                  <c:v>16.059999999999999</c:v>
                </c:pt>
                <c:pt idx="351">
                  <c:v>16.5</c:v>
                </c:pt>
                <c:pt idx="352">
                  <c:v>16.43</c:v>
                </c:pt>
                <c:pt idx="353">
                  <c:v>16.29</c:v>
                </c:pt>
                <c:pt idx="354">
                  <c:v>16.239999999999998</c:v>
                </c:pt>
                <c:pt idx="355">
                  <c:v>15.73</c:v>
                </c:pt>
                <c:pt idx="356">
                  <c:v>16.5</c:v>
                </c:pt>
                <c:pt idx="357">
                  <c:v>16.3</c:v>
                </c:pt>
                <c:pt idx="358">
                  <c:v>16.13</c:v>
                </c:pt>
                <c:pt idx="359">
                  <c:v>16</c:v>
                </c:pt>
                <c:pt idx="360">
                  <c:v>15.71</c:v>
                </c:pt>
                <c:pt idx="361">
                  <c:v>15.5</c:v>
                </c:pt>
                <c:pt idx="362">
                  <c:v>15.3</c:v>
                </c:pt>
                <c:pt idx="363">
                  <c:v>15.28</c:v>
                </c:pt>
                <c:pt idx="364">
                  <c:v>15</c:v>
                </c:pt>
                <c:pt idx="365">
                  <c:v>14.85</c:v>
                </c:pt>
                <c:pt idx="366">
                  <c:v>14.9</c:v>
                </c:pt>
                <c:pt idx="367">
                  <c:v>14.65</c:v>
                </c:pt>
                <c:pt idx="368">
                  <c:v>14.85</c:v>
                </c:pt>
                <c:pt idx="369">
                  <c:v>14.55</c:v>
                </c:pt>
                <c:pt idx="370">
                  <c:v>14.8</c:v>
                </c:pt>
                <c:pt idx="371">
                  <c:v>16.190000000000001</c:v>
                </c:pt>
                <c:pt idx="372">
                  <c:v>16.14</c:v>
                </c:pt>
                <c:pt idx="373">
                  <c:v>15.6</c:v>
                </c:pt>
                <c:pt idx="374">
                  <c:v>15.51</c:v>
                </c:pt>
                <c:pt idx="375">
                  <c:v>15.7</c:v>
                </c:pt>
                <c:pt idx="376">
                  <c:v>15.25</c:v>
                </c:pt>
                <c:pt idx="377">
                  <c:v>15.43</c:v>
                </c:pt>
                <c:pt idx="378">
                  <c:v>14.8</c:v>
                </c:pt>
                <c:pt idx="379">
                  <c:v>14.5</c:v>
                </c:pt>
                <c:pt idx="380">
                  <c:v>14</c:v>
                </c:pt>
                <c:pt idx="381">
                  <c:v>14</c:v>
                </c:pt>
                <c:pt idx="382">
                  <c:v>14.05</c:v>
                </c:pt>
                <c:pt idx="383">
                  <c:v>13.62</c:v>
                </c:pt>
                <c:pt idx="384">
                  <c:v>13.39</c:v>
                </c:pt>
                <c:pt idx="385">
                  <c:v>13.65</c:v>
                </c:pt>
                <c:pt idx="386">
                  <c:v>13.25</c:v>
                </c:pt>
                <c:pt idx="387">
                  <c:v>12.8</c:v>
                </c:pt>
                <c:pt idx="388">
                  <c:v>12.75</c:v>
                </c:pt>
                <c:pt idx="389">
                  <c:v>12.8</c:v>
                </c:pt>
                <c:pt idx="390">
                  <c:v>13</c:v>
                </c:pt>
                <c:pt idx="391">
                  <c:v>13</c:v>
                </c:pt>
                <c:pt idx="392">
                  <c:v>12.8</c:v>
                </c:pt>
                <c:pt idx="393">
                  <c:v>12.95</c:v>
                </c:pt>
                <c:pt idx="394">
                  <c:v>13</c:v>
                </c:pt>
                <c:pt idx="395">
                  <c:v>13</c:v>
                </c:pt>
                <c:pt idx="396">
                  <c:v>12.93</c:v>
                </c:pt>
                <c:pt idx="397">
                  <c:v>12.45</c:v>
                </c:pt>
                <c:pt idx="398">
                  <c:v>12.9</c:v>
                </c:pt>
                <c:pt idx="399">
                  <c:v>12.65</c:v>
                </c:pt>
                <c:pt idx="400">
                  <c:v>12.07</c:v>
                </c:pt>
                <c:pt idx="401">
                  <c:v>12.6</c:v>
                </c:pt>
                <c:pt idx="402">
                  <c:v>12.15</c:v>
                </c:pt>
                <c:pt idx="403">
                  <c:v>12</c:v>
                </c:pt>
                <c:pt idx="404">
                  <c:v>11.66</c:v>
                </c:pt>
                <c:pt idx="405">
                  <c:v>12</c:v>
                </c:pt>
                <c:pt idx="406">
                  <c:v>11.95</c:v>
                </c:pt>
                <c:pt idx="407">
                  <c:v>11</c:v>
                </c:pt>
                <c:pt idx="408">
                  <c:v>11.19</c:v>
                </c:pt>
                <c:pt idx="409">
                  <c:v>10.98</c:v>
                </c:pt>
                <c:pt idx="410">
                  <c:v>10.9</c:v>
                </c:pt>
                <c:pt idx="411">
                  <c:v>10.88</c:v>
                </c:pt>
                <c:pt idx="412">
                  <c:v>10.75</c:v>
                </c:pt>
                <c:pt idx="413">
                  <c:v>10.47</c:v>
                </c:pt>
                <c:pt idx="414">
                  <c:v>10.39</c:v>
                </c:pt>
                <c:pt idx="415">
                  <c:v>10.24</c:v>
                </c:pt>
                <c:pt idx="416">
                  <c:v>10.01</c:v>
                </c:pt>
                <c:pt idx="417">
                  <c:v>9.99</c:v>
                </c:pt>
                <c:pt idx="418">
                  <c:v>10.1</c:v>
                </c:pt>
                <c:pt idx="419">
                  <c:v>10.25</c:v>
                </c:pt>
                <c:pt idx="420">
                  <c:v>10</c:v>
                </c:pt>
                <c:pt idx="421">
                  <c:v>9.8000000000000007</c:v>
                </c:pt>
                <c:pt idx="422">
                  <c:v>9.99</c:v>
                </c:pt>
                <c:pt idx="423">
                  <c:v>10</c:v>
                </c:pt>
                <c:pt idx="424">
                  <c:v>9.9700000000000006</c:v>
                </c:pt>
                <c:pt idx="425">
                  <c:v>9.74</c:v>
                </c:pt>
                <c:pt idx="426">
                  <c:v>9.74</c:v>
                </c:pt>
                <c:pt idx="427">
                  <c:v>9.64</c:v>
                </c:pt>
                <c:pt idx="428">
                  <c:v>9.7899999999999991</c:v>
                </c:pt>
                <c:pt idx="429">
                  <c:v>9.0299999999999994</c:v>
                </c:pt>
                <c:pt idx="430">
                  <c:v>9</c:v>
                </c:pt>
                <c:pt idx="431">
                  <c:v>8.9700000000000006</c:v>
                </c:pt>
                <c:pt idx="432">
                  <c:v>7.47</c:v>
                </c:pt>
                <c:pt idx="433">
                  <c:v>7.54</c:v>
                </c:pt>
                <c:pt idx="434">
                  <c:v>7.5</c:v>
                </c:pt>
                <c:pt idx="435">
                  <c:v>8</c:v>
                </c:pt>
                <c:pt idx="436">
                  <c:v>7.39</c:v>
                </c:pt>
                <c:pt idx="437">
                  <c:v>7.75</c:v>
                </c:pt>
                <c:pt idx="438">
                  <c:v>7.7</c:v>
                </c:pt>
                <c:pt idx="439">
                  <c:v>7.93</c:v>
                </c:pt>
                <c:pt idx="440">
                  <c:v>7.52</c:v>
                </c:pt>
                <c:pt idx="441">
                  <c:v>6.74</c:v>
                </c:pt>
                <c:pt idx="442">
                  <c:v>6.97</c:v>
                </c:pt>
                <c:pt idx="443">
                  <c:v>6.47</c:v>
                </c:pt>
                <c:pt idx="444">
                  <c:v>6.17</c:v>
                </c:pt>
                <c:pt idx="445">
                  <c:v>5.0999999999999996</c:v>
                </c:pt>
                <c:pt idx="446">
                  <c:v>4.55</c:v>
                </c:pt>
                <c:pt idx="447">
                  <c:v>3.99</c:v>
                </c:pt>
                <c:pt idx="448">
                  <c:v>3.9</c:v>
                </c:pt>
                <c:pt idx="449">
                  <c:v>3.88</c:v>
                </c:pt>
                <c:pt idx="450">
                  <c:v>3.09</c:v>
                </c:pt>
                <c:pt idx="451">
                  <c:v>3.05</c:v>
                </c:pt>
                <c:pt idx="452">
                  <c:v>3.35</c:v>
                </c:pt>
                <c:pt idx="453">
                  <c:v>3</c:v>
                </c:pt>
                <c:pt idx="454">
                  <c:v>2.9</c:v>
                </c:pt>
                <c:pt idx="455">
                  <c:v>2.86</c:v>
                </c:pt>
                <c:pt idx="456">
                  <c:v>2.99</c:v>
                </c:pt>
                <c:pt idx="457">
                  <c:v>2.85</c:v>
                </c:pt>
                <c:pt idx="458">
                  <c:v>2.7</c:v>
                </c:pt>
                <c:pt idx="459">
                  <c:v>2.7</c:v>
                </c:pt>
                <c:pt idx="460">
                  <c:v>2.75</c:v>
                </c:pt>
                <c:pt idx="461">
                  <c:v>2.35</c:v>
                </c:pt>
                <c:pt idx="462">
                  <c:v>2.7</c:v>
                </c:pt>
                <c:pt idx="463">
                  <c:v>3.5</c:v>
                </c:pt>
                <c:pt idx="464">
                  <c:v>4.1100000000000003</c:v>
                </c:pt>
                <c:pt idx="465">
                  <c:v>4.125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F4-48E3-84F3-6E54B0DB83FE}"/>
            </c:ext>
          </c:extLst>
        </c:ser>
        <c:ser>
          <c:idx val="3"/>
          <c:order val="3"/>
          <c:tx>
            <c:strRef>
              <c:f>'График 1.2.8'!$F$4</c:f>
              <c:strCache>
                <c:ptCount val="1"/>
                <c:pt idx="0">
                  <c:v>Среднее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1.2.8'!$B$5:$B$470</c:f>
              <c:numCache>
                <c:formatCode>m/d/yyyy</c:formatCode>
                <c:ptCount val="466"/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39182</c:v>
                </c:pt>
                <c:pt idx="70">
                  <c:v>39183</c:v>
                </c:pt>
                <c:pt idx="71">
                  <c:v>39184</c:v>
                </c:pt>
                <c:pt idx="72">
                  <c:v>39185</c:v>
                </c:pt>
                <c:pt idx="73">
                  <c:v>39188</c:v>
                </c:pt>
                <c:pt idx="74">
                  <c:v>39189</c:v>
                </c:pt>
                <c:pt idx="75">
                  <c:v>39190</c:v>
                </c:pt>
                <c:pt idx="76">
                  <c:v>39191</c:v>
                </c:pt>
                <c:pt idx="77">
                  <c:v>39192</c:v>
                </c:pt>
                <c:pt idx="78">
                  <c:v>39195</c:v>
                </c:pt>
                <c:pt idx="79">
                  <c:v>39196</c:v>
                </c:pt>
                <c:pt idx="80">
                  <c:v>39197</c:v>
                </c:pt>
                <c:pt idx="81">
                  <c:v>39198</c:v>
                </c:pt>
                <c:pt idx="82">
                  <c:v>39199</c:v>
                </c:pt>
                <c:pt idx="83">
                  <c:v>39202</c:v>
                </c:pt>
                <c:pt idx="84">
                  <c:v>39203</c:v>
                </c:pt>
                <c:pt idx="85">
                  <c:v>39204</c:v>
                </c:pt>
                <c:pt idx="86">
                  <c:v>39205</c:v>
                </c:pt>
                <c:pt idx="87">
                  <c:v>39206</c:v>
                </c:pt>
                <c:pt idx="88">
                  <c:v>39210</c:v>
                </c:pt>
                <c:pt idx="89">
                  <c:v>39211</c:v>
                </c:pt>
                <c:pt idx="90">
                  <c:v>39212</c:v>
                </c:pt>
                <c:pt idx="91">
                  <c:v>39213</c:v>
                </c:pt>
                <c:pt idx="92">
                  <c:v>39216</c:v>
                </c:pt>
                <c:pt idx="93">
                  <c:v>39217</c:v>
                </c:pt>
                <c:pt idx="94">
                  <c:v>39218</c:v>
                </c:pt>
                <c:pt idx="95">
                  <c:v>39219</c:v>
                </c:pt>
                <c:pt idx="96">
                  <c:v>39220</c:v>
                </c:pt>
                <c:pt idx="97">
                  <c:v>39223</c:v>
                </c:pt>
                <c:pt idx="98">
                  <c:v>39224</c:v>
                </c:pt>
                <c:pt idx="99">
                  <c:v>39225</c:v>
                </c:pt>
                <c:pt idx="100">
                  <c:v>39226</c:v>
                </c:pt>
                <c:pt idx="101">
                  <c:v>39227</c:v>
                </c:pt>
                <c:pt idx="102">
                  <c:v>39231</c:v>
                </c:pt>
                <c:pt idx="103">
                  <c:v>39232</c:v>
                </c:pt>
                <c:pt idx="104">
                  <c:v>39233</c:v>
                </c:pt>
                <c:pt idx="105">
                  <c:v>39234</c:v>
                </c:pt>
                <c:pt idx="106">
                  <c:v>39237</c:v>
                </c:pt>
                <c:pt idx="107">
                  <c:v>39238</c:v>
                </c:pt>
                <c:pt idx="108">
                  <c:v>39239</c:v>
                </c:pt>
                <c:pt idx="109">
                  <c:v>39240</c:v>
                </c:pt>
                <c:pt idx="110">
                  <c:v>39241</c:v>
                </c:pt>
                <c:pt idx="111">
                  <c:v>39244</c:v>
                </c:pt>
                <c:pt idx="112">
                  <c:v>39245</c:v>
                </c:pt>
                <c:pt idx="113">
                  <c:v>39246</c:v>
                </c:pt>
                <c:pt idx="114">
                  <c:v>39247</c:v>
                </c:pt>
                <c:pt idx="115">
                  <c:v>39248</c:v>
                </c:pt>
                <c:pt idx="116">
                  <c:v>39251</c:v>
                </c:pt>
                <c:pt idx="117">
                  <c:v>39252</c:v>
                </c:pt>
                <c:pt idx="118">
                  <c:v>39253</c:v>
                </c:pt>
                <c:pt idx="119">
                  <c:v>39254</c:v>
                </c:pt>
                <c:pt idx="120">
                  <c:v>39255</c:v>
                </c:pt>
                <c:pt idx="121">
                  <c:v>39258</c:v>
                </c:pt>
                <c:pt idx="122">
                  <c:v>39259</c:v>
                </c:pt>
                <c:pt idx="123">
                  <c:v>39260</c:v>
                </c:pt>
                <c:pt idx="124">
                  <c:v>39261</c:v>
                </c:pt>
                <c:pt idx="125">
                  <c:v>39262</c:v>
                </c:pt>
                <c:pt idx="126">
                  <c:v>39265</c:v>
                </c:pt>
                <c:pt idx="127">
                  <c:v>39266</c:v>
                </c:pt>
                <c:pt idx="128">
                  <c:v>39267</c:v>
                </c:pt>
                <c:pt idx="129">
                  <c:v>39268</c:v>
                </c:pt>
                <c:pt idx="130">
                  <c:v>39269</c:v>
                </c:pt>
                <c:pt idx="131">
                  <c:v>39272</c:v>
                </c:pt>
                <c:pt idx="132">
                  <c:v>39273</c:v>
                </c:pt>
                <c:pt idx="133">
                  <c:v>39274</c:v>
                </c:pt>
                <c:pt idx="134">
                  <c:v>39275</c:v>
                </c:pt>
                <c:pt idx="135">
                  <c:v>39276</c:v>
                </c:pt>
                <c:pt idx="136">
                  <c:v>39279</c:v>
                </c:pt>
                <c:pt idx="137">
                  <c:v>39280</c:v>
                </c:pt>
                <c:pt idx="138">
                  <c:v>39281</c:v>
                </c:pt>
                <c:pt idx="139">
                  <c:v>39282</c:v>
                </c:pt>
                <c:pt idx="140">
                  <c:v>39283</c:v>
                </c:pt>
                <c:pt idx="141">
                  <c:v>39286</c:v>
                </c:pt>
                <c:pt idx="142">
                  <c:v>39287</c:v>
                </c:pt>
                <c:pt idx="143">
                  <c:v>39288</c:v>
                </c:pt>
                <c:pt idx="144">
                  <c:v>39289</c:v>
                </c:pt>
                <c:pt idx="145">
                  <c:v>39290</c:v>
                </c:pt>
                <c:pt idx="146">
                  <c:v>39293</c:v>
                </c:pt>
                <c:pt idx="147">
                  <c:v>39294</c:v>
                </c:pt>
                <c:pt idx="148">
                  <c:v>39295</c:v>
                </c:pt>
                <c:pt idx="149">
                  <c:v>39296</c:v>
                </c:pt>
                <c:pt idx="150">
                  <c:v>39297</c:v>
                </c:pt>
                <c:pt idx="151">
                  <c:v>39300</c:v>
                </c:pt>
                <c:pt idx="152">
                  <c:v>39301</c:v>
                </c:pt>
                <c:pt idx="153">
                  <c:v>39302</c:v>
                </c:pt>
                <c:pt idx="154">
                  <c:v>39303</c:v>
                </c:pt>
                <c:pt idx="155">
                  <c:v>39304</c:v>
                </c:pt>
                <c:pt idx="156">
                  <c:v>39307</c:v>
                </c:pt>
                <c:pt idx="157">
                  <c:v>39308</c:v>
                </c:pt>
                <c:pt idx="158">
                  <c:v>39309</c:v>
                </c:pt>
                <c:pt idx="159">
                  <c:v>39310</c:v>
                </c:pt>
                <c:pt idx="160">
                  <c:v>39311</c:v>
                </c:pt>
                <c:pt idx="161">
                  <c:v>39314</c:v>
                </c:pt>
                <c:pt idx="162">
                  <c:v>39315</c:v>
                </c:pt>
                <c:pt idx="163">
                  <c:v>39316</c:v>
                </c:pt>
                <c:pt idx="164">
                  <c:v>39317</c:v>
                </c:pt>
                <c:pt idx="165">
                  <c:v>39318</c:v>
                </c:pt>
                <c:pt idx="166">
                  <c:v>39322</c:v>
                </c:pt>
                <c:pt idx="167">
                  <c:v>39323</c:v>
                </c:pt>
                <c:pt idx="168">
                  <c:v>39324</c:v>
                </c:pt>
                <c:pt idx="169">
                  <c:v>39325</c:v>
                </c:pt>
                <c:pt idx="170">
                  <c:v>39328</c:v>
                </c:pt>
                <c:pt idx="171">
                  <c:v>39329</c:v>
                </c:pt>
                <c:pt idx="172">
                  <c:v>39330</c:v>
                </c:pt>
                <c:pt idx="173">
                  <c:v>39331</c:v>
                </c:pt>
                <c:pt idx="174">
                  <c:v>39332</c:v>
                </c:pt>
                <c:pt idx="175">
                  <c:v>39335</c:v>
                </c:pt>
                <c:pt idx="176">
                  <c:v>39336</c:v>
                </c:pt>
                <c:pt idx="177">
                  <c:v>39337</c:v>
                </c:pt>
                <c:pt idx="178">
                  <c:v>39338</c:v>
                </c:pt>
                <c:pt idx="179">
                  <c:v>39339</c:v>
                </c:pt>
                <c:pt idx="180">
                  <c:v>39342</c:v>
                </c:pt>
                <c:pt idx="181">
                  <c:v>39343</c:v>
                </c:pt>
                <c:pt idx="182">
                  <c:v>39344</c:v>
                </c:pt>
                <c:pt idx="183">
                  <c:v>39345</c:v>
                </c:pt>
                <c:pt idx="184">
                  <c:v>39346</c:v>
                </c:pt>
                <c:pt idx="185">
                  <c:v>39349</c:v>
                </c:pt>
                <c:pt idx="186">
                  <c:v>39350</c:v>
                </c:pt>
                <c:pt idx="187">
                  <c:v>39351</c:v>
                </c:pt>
                <c:pt idx="188">
                  <c:v>39352</c:v>
                </c:pt>
                <c:pt idx="189">
                  <c:v>39353</c:v>
                </c:pt>
                <c:pt idx="190">
                  <c:v>39356</c:v>
                </c:pt>
                <c:pt idx="191">
                  <c:v>39357</c:v>
                </c:pt>
                <c:pt idx="192">
                  <c:v>39358</c:v>
                </c:pt>
                <c:pt idx="193">
                  <c:v>39359</c:v>
                </c:pt>
                <c:pt idx="194">
                  <c:v>39360</c:v>
                </c:pt>
                <c:pt idx="195">
                  <c:v>39363</c:v>
                </c:pt>
                <c:pt idx="196">
                  <c:v>39364</c:v>
                </c:pt>
                <c:pt idx="197">
                  <c:v>39365</c:v>
                </c:pt>
                <c:pt idx="198">
                  <c:v>39366</c:v>
                </c:pt>
                <c:pt idx="199">
                  <c:v>39367</c:v>
                </c:pt>
                <c:pt idx="200">
                  <c:v>39370</c:v>
                </c:pt>
                <c:pt idx="201">
                  <c:v>39371</c:v>
                </c:pt>
                <c:pt idx="202">
                  <c:v>39372</c:v>
                </c:pt>
                <c:pt idx="203">
                  <c:v>39373</c:v>
                </c:pt>
                <c:pt idx="204">
                  <c:v>39374</c:v>
                </c:pt>
                <c:pt idx="205">
                  <c:v>39377</c:v>
                </c:pt>
                <c:pt idx="206">
                  <c:v>39378</c:v>
                </c:pt>
                <c:pt idx="207">
                  <c:v>39379</c:v>
                </c:pt>
                <c:pt idx="208">
                  <c:v>39380</c:v>
                </c:pt>
                <c:pt idx="209">
                  <c:v>39381</c:v>
                </c:pt>
                <c:pt idx="210">
                  <c:v>39384</c:v>
                </c:pt>
                <c:pt idx="211">
                  <c:v>39385</c:v>
                </c:pt>
                <c:pt idx="212">
                  <c:v>39386</c:v>
                </c:pt>
                <c:pt idx="213">
                  <c:v>39387</c:v>
                </c:pt>
                <c:pt idx="214">
                  <c:v>39388</c:v>
                </c:pt>
                <c:pt idx="215">
                  <c:v>39391</c:v>
                </c:pt>
                <c:pt idx="216">
                  <c:v>39392</c:v>
                </c:pt>
                <c:pt idx="217">
                  <c:v>39393</c:v>
                </c:pt>
                <c:pt idx="218">
                  <c:v>39394</c:v>
                </c:pt>
                <c:pt idx="219">
                  <c:v>39395</c:v>
                </c:pt>
                <c:pt idx="220">
                  <c:v>39398</c:v>
                </c:pt>
                <c:pt idx="221">
                  <c:v>39399</c:v>
                </c:pt>
                <c:pt idx="222">
                  <c:v>39400</c:v>
                </c:pt>
                <c:pt idx="223">
                  <c:v>39401</c:v>
                </c:pt>
                <c:pt idx="224">
                  <c:v>39402</c:v>
                </c:pt>
                <c:pt idx="225">
                  <c:v>39405</c:v>
                </c:pt>
                <c:pt idx="226">
                  <c:v>39406</c:v>
                </c:pt>
                <c:pt idx="227">
                  <c:v>39407</c:v>
                </c:pt>
                <c:pt idx="228">
                  <c:v>39408</c:v>
                </c:pt>
                <c:pt idx="229">
                  <c:v>39409</c:v>
                </c:pt>
                <c:pt idx="230">
                  <c:v>39412</c:v>
                </c:pt>
                <c:pt idx="231">
                  <c:v>39413</c:v>
                </c:pt>
                <c:pt idx="232">
                  <c:v>39414</c:v>
                </c:pt>
                <c:pt idx="233">
                  <c:v>39415</c:v>
                </c:pt>
                <c:pt idx="234">
                  <c:v>39416</c:v>
                </c:pt>
                <c:pt idx="235">
                  <c:v>39419</c:v>
                </c:pt>
                <c:pt idx="236">
                  <c:v>39420</c:v>
                </c:pt>
                <c:pt idx="237">
                  <c:v>39421</c:v>
                </c:pt>
                <c:pt idx="238">
                  <c:v>39422</c:v>
                </c:pt>
                <c:pt idx="239">
                  <c:v>39423</c:v>
                </c:pt>
                <c:pt idx="240">
                  <c:v>39426</c:v>
                </c:pt>
                <c:pt idx="241">
                  <c:v>39427</c:v>
                </c:pt>
                <c:pt idx="242">
                  <c:v>39428</c:v>
                </c:pt>
                <c:pt idx="243">
                  <c:v>39429</c:v>
                </c:pt>
                <c:pt idx="244">
                  <c:v>39430</c:v>
                </c:pt>
                <c:pt idx="245">
                  <c:v>39433</c:v>
                </c:pt>
                <c:pt idx="246">
                  <c:v>39434</c:v>
                </c:pt>
                <c:pt idx="247">
                  <c:v>39435</c:v>
                </c:pt>
                <c:pt idx="248">
                  <c:v>39436</c:v>
                </c:pt>
                <c:pt idx="249">
                  <c:v>39437</c:v>
                </c:pt>
                <c:pt idx="250">
                  <c:v>39440</c:v>
                </c:pt>
                <c:pt idx="251">
                  <c:v>39443</c:v>
                </c:pt>
                <c:pt idx="252">
                  <c:v>39444</c:v>
                </c:pt>
                <c:pt idx="253">
                  <c:v>39447</c:v>
                </c:pt>
                <c:pt idx="254">
                  <c:v>39450</c:v>
                </c:pt>
                <c:pt idx="255">
                  <c:v>39451</c:v>
                </c:pt>
                <c:pt idx="256">
                  <c:v>39454</c:v>
                </c:pt>
                <c:pt idx="257">
                  <c:v>39455</c:v>
                </c:pt>
                <c:pt idx="258">
                  <c:v>39456</c:v>
                </c:pt>
                <c:pt idx="259">
                  <c:v>39457</c:v>
                </c:pt>
                <c:pt idx="260">
                  <c:v>39458</c:v>
                </c:pt>
                <c:pt idx="261">
                  <c:v>39461</c:v>
                </c:pt>
                <c:pt idx="262">
                  <c:v>39462</c:v>
                </c:pt>
                <c:pt idx="263">
                  <c:v>39463</c:v>
                </c:pt>
                <c:pt idx="264">
                  <c:v>39464</c:v>
                </c:pt>
                <c:pt idx="265">
                  <c:v>39465</c:v>
                </c:pt>
                <c:pt idx="266">
                  <c:v>39468</c:v>
                </c:pt>
                <c:pt idx="267">
                  <c:v>39469</c:v>
                </c:pt>
                <c:pt idx="268">
                  <c:v>39470</c:v>
                </c:pt>
                <c:pt idx="269">
                  <c:v>39471</c:v>
                </c:pt>
                <c:pt idx="270">
                  <c:v>39472</c:v>
                </c:pt>
                <c:pt idx="271">
                  <c:v>39475</c:v>
                </c:pt>
                <c:pt idx="272">
                  <c:v>39476</c:v>
                </c:pt>
                <c:pt idx="273">
                  <c:v>39477</c:v>
                </c:pt>
                <c:pt idx="274">
                  <c:v>39478</c:v>
                </c:pt>
                <c:pt idx="275">
                  <c:v>39479</c:v>
                </c:pt>
                <c:pt idx="276">
                  <c:v>39482</c:v>
                </c:pt>
                <c:pt idx="277">
                  <c:v>39483</c:v>
                </c:pt>
                <c:pt idx="278">
                  <c:v>39484</c:v>
                </c:pt>
                <c:pt idx="279">
                  <c:v>39485</c:v>
                </c:pt>
                <c:pt idx="280">
                  <c:v>39486</c:v>
                </c:pt>
                <c:pt idx="281">
                  <c:v>39489</c:v>
                </c:pt>
                <c:pt idx="282">
                  <c:v>39490</c:v>
                </c:pt>
                <c:pt idx="283">
                  <c:v>39491</c:v>
                </c:pt>
                <c:pt idx="284">
                  <c:v>39492</c:v>
                </c:pt>
                <c:pt idx="285">
                  <c:v>39493</c:v>
                </c:pt>
                <c:pt idx="286">
                  <c:v>39496</c:v>
                </c:pt>
                <c:pt idx="287">
                  <c:v>39497</c:v>
                </c:pt>
                <c:pt idx="288">
                  <c:v>39498</c:v>
                </c:pt>
                <c:pt idx="289">
                  <c:v>39499</c:v>
                </c:pt>
                <c:pt idx="290">
                  <c:v>39500</c:v>
                </c:pt>
                <c:pt idx="291">
                  <c:v>39503</c:v>
                </c:pt>
                <c:pt idx="292">
                  <c:v>39504</c:v>
                </c:pt>
                <c:pt idx="293">
                  <c:v>39505</c:v>
                </c:pt>
                <c:pt idx="294">
                  <c:v>39506</c:v>
                </c:pt>
                <c:pt idx="295">
                  <c:v>39507</c:v>
                </c:pt>
                <c:pt idx="296">
                  <c:v>39510</c:v>
                </c:pt>
                <c:pt idx="297">
                  <c:v>39511</c:v>
                </c:pt>
                <c:pt idx="298">
                  <c:v>39512</c:v>
                </c:pt>
                <c:pt idx="299">
                  <c:v>39513</c:v>
                </c:pt>
                <c:pt idx="300">
                  <c:v>39514</c:v>
                </c:pt>
                <c:pt idx="301">
                  <c:v>39517</c:v>
                </c:pt>
                <c:pt idx="302">
                  <c:v>39518</c:v>
                </c:pt>
                <c:pt idx="303">
                  <c:v>39519</c:v>
                </c:pt>
                <c:pt idx="304">
                  <c:v>39520</c:v>
                </c:pt>
                <c:pt idx="305">
                  <c:v>39521</c:v>
                </c:pt>
                <c:pt idx="306">
                  <c:v>39524</c:v>
                </c:pt>
                <c:pt idx="307">
                  <c:v>39525</c:v>
                </c:pt>
                <c:pt idx="308">
                  <c:v>39526</c:v>
                </c:pt>
                <c:pt idx="309">
                  <c:v>39527</c:v>
                </c:pt>
                <c:pt idx="310">
                  <c:v>39532</c:v>
                </c:pt>
                <c:pt idx="311">
                  <c:v>39533</c:v>
                </c:pt>
                <c:pt idx="312">
                  <c:v>39534</c:v>
                </c:pt>
                <c:pt idx="313">
                  <c:v>39535</c:v>
                </c:pt>
                <c:pt idx="314">
                  <c:v>39538</c:v>
                </c:pt>
                <c:pt idx="315">
                  <c:v>39539</c:v>
                </c:pt>
                <c:pt idx="316">
                  <c:v>39540</c:v>
                </c:pt>
                <c:pt idx="317">
                  <c:v>39541</c:v>
                </c:pt>
                <c:pt idx="318">
                  <c:v>39542</c:v>
                </c:pt>
                <c:pt idx="319">
                  <c:v>39545</c:v>
                </c:pt>
                <c:pt idx="320">
                  <c:v>39546</c:v>
                </c:pt>
                <c:pt idx="321">
                  <c:v>39547</c:v>
                </c:pt>
                <c:pt idx="322">
                  <c:v>39548</c:v>
                </c:pt>
                <c:pt idx="323">
                  <c:v>39549</c:v>
                </c:pt>
                <c:pt idx="324">
                  <c:v>39552</c:v>
                </c:pt>
                <c:pt idx="325">
                  <c:v>39553</c:v>
                </c:pt>
                <c:pt idx="326">
                  <c:v>39554</c:v>
                </c:pt>
                <c:pt idx="327">
                  <c:v>39555</c:v>
                </c:pt>
                <c:pt idx="328">
                  <c:v>39556</c:v>
                </c:pt>
                <c:pt idx="329">
                  <c:v>39559</c:v>
                </c:pt>
                <c:pt idx="330">
                  <c:v>39560</c:v>
                </c:pt>
                <c:pt idx="331">
                  <c:v>39561</c:v>
                </c:pt>
                <c:pt idx="332">
                  <c:v>39562</c:v>
                </c:pt>
                <c:pt idx="333">
                  <c:v>39563</c:v>
                </c:pt>
                <c:pt idx="334">
                  <c:v>39566</c:v>
                </c:pt>
                <c:pt idx="335">
                  <c:v>39567</c:v>
                </c:pt>
                <c:pt idx="336">
                  <c:v>39568</c:v>
                </c:pt>
                <c:pt idx="337">
                  <c:v>39569</c:v>
                </c:pt>
                <c:pt idx="338">
                  <c:v>39570</c:v>
                </c:pt>
                <c:pt idx="339">
                  <c:v>39574</c:v>
                </c:pt>
                <c:pt idx="340">
                  <c:v>39575</c:v>
                </c:pt>
                <c:pt idx="341">
                  <c:v>39576</c:v>
                </c:pt>
                <c:pt idx="342">
                  <c:v>39577</c:v>
                </c:pt>
                <c:pt idx="343">
                  <c:v>39580</c:v>
                </c:pt>
                <c:pt idx="344">
                  <c:v>39581</c:v>
                </c:pt>
                <c:pt idx="345">
                  <c:v>39582</c:v>
                </c:pt>
                <c:pt idx="346">
                  <c:v>39583</c:v>
                </c:pt>
                <c:pt idx="347">
                  <c:v>39584</c:v>
                </c:pt>
                <c:pt idx="348">
                  <c:v>39587</c:v>
                </c:pt>
                <c:pt idx="349">
                  <c:v>39588</c:v>
                </c:pt>
                <c:pt idx="350">
                  <c:v>39589</c:v>
                </c:pt>
                <c:pt idx="351">
                  <c:v>39590</c:v>
                </c:pt>
                <c:pt idx="352">
                  <c:v>39591</c:v>
                </c:pt>
                <c:pt idx="353">
                  <c:v>39595</c:v>
                </c:pt>
                <c:pt idx="354">
                  <c:v>39596</c:v>
                </c:pt>
                <c:pt idx="355">
                  <c:v>39597</c:v>
                </c:pt>
                <c:pt idx="356">
                  <c:v>39598</c:v>
                </c:pt>
                <c:pt idx="357">
                  <c:v>39601</c:v>
                </c:pt>
                <c:pt idx="358">
                  <c:v>39602</c:v>
                </c:pt>
                <c:pt idx="359">
                  <c:v>39603</c:v>
                </c:pt>
                <c:pt idx="360">
                  <c:v>39604</c:v>
                </c:pt>
                <c:pt idx="361">
                  <c:v>39605</c:v>
                </c:pt>
                <c:pt idx="362">
                  <c:v>39608</c:v>
                </c:pt>
                <c:pt idx="363">
                  <c:v>39609</c:v>
                </c:pt>
                <c:pt idx="364">
                  <c:v>39610</c:v>
                </c:pt>
                <c:pt idx="365">
                  <c:v>39611</c:v>
                </c:pt>
                <c:pt idx="366">
                  <c:v>39612</c:v>
                </c:pt>
                <c:pt idx="367">
                  <c:v>39615</c:v>
                </c:pt>
                <c:pt idx="368">
                  <c:v>39616</c:v>
                </c:pt>
                <c:pt idx="369">
                  <c:v>39617</c:v>
                </c:pt>
                <c:pt idx="370">
                  <c:v>39618</c:v>
                </c:pt>
                <c:pt idx="371">
                  <c:v>39619</c:v>
                </c:pt>
                <c:pt idx="372">
                  <c:v>39622</c:v>
                </c:pt>
                <c:pt idx="373">
                  <c:v>39623</c:v>
                </c:pt>
                <c:pt idx="374">
                  <c:v>39624</c:v>
                </c:pt>
                <c:pt idx="375">
                  <c:v>39625</c:v>
                </c:pt>
                <c:pt idx="376">
                  <c:v>39626</c:v>
                </c:pt>
                <c:pt idx="377">
                  <c:v>39629</c:v>
                </c:pt>
                <c:pt idx="378">
                  <c:v>39630</c:v>
                </c:pt>
                <c:pt idx="379">
                  <c:v>39631</c:v>
                </c:pt>
                <c:pt idx="380">
                  <c:v>39632</c:v>
                </c:pt>
                <c:pt idx="381">
                  <c:v>39633</c:v>
                </c:pt>
                <c:pt idx="382">
                  <c:v>39636</c:v>
                </c:pt>
                <c:pt idx="383">
                  <c:v>39637</c:v>
                </c:pt>
                <c:pt idx="384">
                  <c:v>39638</c:v>
                </c:pt>
                <c:pt idx="385">
                  <c:v>39639</c:v>
                </c:pt>
                <c:pt idx="386">
                  <c:v>39640</c:v>
                </c:pt>
                <c:pt idx="387">
                  <c:v>39643</c:v>
                </c:pt>
                <c:pt idx="388">
                  <c:v>39644</c:v>
                </c:pt>
                <c:pt idx="389">
                  <c:v>39645</c:v>
                </c:pt>
                <c:pt idx="390">
                  <c:v>39646</c:v>
                </c:pt>
                <c:pt idx="391">
                  <c:v>39647</c:v>
                </c:pt>
                <c:pt idx="392">
                  <c:v>39650</c:v>
                </c:pt>
                <c:pt idx="393">
                  <c:v>39651</c:v>
                </c:pt>
                <c:pt idx="394">
                  <c:v>39652</c:v>
                </c:pt>
                <c:pt idx="395">
                  <c:v>39653</c:v>
                </c:pt>
                <c:pt idx="396">
                  <c:v>39654</c:v>
                </c:pt>
                <c:pt idx="397">
                  <c:v>39657</c:v>
                </c:pt>
                <c:pt idx="398">
                  <c:v>39658</c:v>
                </c:pt>
                <c:pt idx="399">
                  <c:v>39659</c:v>
                </c:pt>
                <c:pt idx="400">
                  <c:v>39660</c:v>
                </c:pt>
                <c:pt idx="401">
                  <c:v>39661</c:v>
                </c:pt>
                <c:pt idx="402">
                  <c:v>39664</c:v>
                </c:pt>
                <c:pt idx="403">
                  <c:v>39665</c:v>
                </c:pt>
                <c:pt idx="404">
                  <c:v>39666</c:v>
                </c:pt>
                <c:pt idx="405">
                  <c:v>39667</c:v>
                </c:pt>
                <c:pt idx="406">
                  <c:v>39668</c:v>
                </c:pt>
                <c:pt idx="407">
                  <c:v>39671</c:v>
                </c:pt>
                <c:pt idx="408">
                  <c:v>39672</c:v>
                </c:pt>
                <c:pt idx="409">
                  <c:v>39673</c:v>
                </c:pt>
                <c:pt idx="410">
                  <c:v>39674</c:v>
                </c:pt>
                <c:pt idx="411">
                  <c:v>39675</c:v>
                </c:pt>
                <c:pt idx="412">
                  <c:v>39678</c:v>
                </c:pt>
                <c:pt idx="413">
                  <c:v>39679</c:v>
                </c:pt>
                <c:pt idx="414">
                  <c:v>39680</c:v>
                </c:pt>
                <c:pt idx="415">
                  <c:v>39681</c:v>
                </c:pt>
                <c:pt idx="416">
                  <c:v>39682</c:v>
                </c:pt>
                <c:pt idx="417">
                  <c:v>39686</c:v>
                </c:pt>
                <c:pt idx="418">
                  <c:v>39687</c:v>
                </c:pt>
                <c:pt idx="419">
                  <c:v>39688</c:v>
                </c:pt>
                <c:pt idx="420">
                  <c:v>39689</c:v>
                </c:pt>
                <c:pt idx="421">
                  <c:v>39692</c:v>
                </c:pt>
                <c:pt idx="422">
                  <c:v>39693</c:v>
                </c:pt>
                <c:pt idx="423">
                  <c:v>39694</c:v>
                </c:pt>
                <c:pt idx="424">
                  <c:v>39695</c:v>
                </c:pt>
                <c:pt idx="425">
                  <c:v>39696</c:v>
                </c:pt>
                <c:pt idx="426">
                  <c:v>39699</c:v>
                </c:pt>
                <c:pt idx="427">
                  <c:v>39700</c:v>
                </c:pt>
                <c:pt idx="428">
                  <c:v>39701</c:v>
                </c:pt>
                <c:pt idx="429">
                  <c:v>39702</c:v>
                </c:pt>
                <c:pt idx="430">
                  <c:v>39703</c:v>
                </c:pt>
                <c:pt idx="431">
                  <c:v>39706</c:v>
                </c:pt>
                <c:pt idx="432">
                  <c:v>39707</c:v>
                </c:pt>
                <c:pt idx="433">
                  <c:v>39708</c:v>
                </c:pt>
                <c:pt idx="434">
                  <c:v>39709</c:v>
                </c:pt>
                <c:pt idx="435">
                  <c:v>39710</c:v>
                </c:pt>
                <c:pt idx="436">
                  <c:v>39713</c:v>
                </c:pt>
                <c:pt idx="437">
                  <c:v>39714</c:v>
                </c:pt>
                <c:pt idx="438">
                  <c:v>39715</c:v>
                </c:pt>
                <c:pt idx="439">
                  <c:v>39716</c:v>
                </c:pt>
                <c:pt idx="440">
                  <c:v>39717</c:v>
                </c:pt>
                <c:pt idx="441">
                  <c:v>39720</c:v>
                </c:pt>
                <c:pt idx="442">
                  <c:v>39721</c:v>
                </c:pt>
                <c:pt idx="443">
                  <c:v>39722</c:v>
                </c:pt>
                <c:pt idx="444">
                  <c:v>39723</c:v>
                </c:pt>
                <c:pt idx="445">
                  <c:v>39724</c:v>
                </c:pt>
                <c:pt idx="446">
                  <c:v>39727</c:v>
                </c:pt>
                <c:pt idx="447">
                  <c:v>39728</c:v>
                </c:pt>
                <c:pt idx="448">
                  <c:v>39729</c:v>
                </c:pt>
                <c:pt idx="449">
                  <c:v>39730</c:v>
                </c:pt>
                <c:pt idx="450">
                  <c:v>39731</c:v>
                </c:pt>
                <c:pt idx="451">
                  <c:v>39734</c:v>
                </c:pt>
                <c:pt idx="452">
                  <c:v>39735</c:v>
                </c:pt>
                <c:pt idx="453">
                  <c:v>39736</c:v>
                </c:pt>
                <c:pt idx="454">
                  <c:v>39737</c:v>
                </c:pt>
                <c:pt idx="455">
                  <c:v>39738</c:v>
                </c:pt>
                <c:pt idx="456">
                  <c:v>39741</c:v>
                </c:pt>
                <c:pt idx="457">
                  <c:v>39742</c:v>
                </c:pt>
                <c:pt idx="458">
                  <c:v>39743</c:v>
                </c:pt>
                <c:pt idx="459">
                  <c:v>39744</c:v>
                </c:pt>
                <c:pt idx="460">
                  <c:v>39745</c:v>
                </c:pt>
                <c:pt idx="461">
                  <c:v>39748</c:v>
                </c:pt>
                <c:pt idx="462">
                  <c:v>39749</c:v>
                </c:pt>
                <c:pt idx="463">
                  <c:v>39750</c:v>
                </c:pt>
                <c:pt idx="464">
                  <c:v>39751</c:v>
                </c:pt>
                <c:pt idx="465">
                  <c:v>39752</c:v>
                </c:pt>
              </c:numCache>
            </c:numRef>
          </c:cat>
          <c:val>
            <c:numRef>
              <c:f>'График 1.2.8'!$F$5:$F$470</c:f>
              <c:numCache>
                <c:formatCode>0.0</c:formatCode>
                <c:ptCount val="466"/>
                <c:pt idx="0">
                  <c:v>19.411999999999999</c:v>
                </c:pt>
                <c:pt idx="1">
                  <c:v>19.411999999999999</c:v>
                </c:pt>
                <c:pt idx="2">
                  <c:v>19.607999999999997</c:v>
                </c:pt>
                <c:pt idx="3">
                  <c:v>19.386000000000003</c:v>
                </c:pt>
                <c:pt idx="4">
                  <c:v>19.071999999999996</c:v>
                </c:pt>
                <c:pt idx="5">
                  <c:v>18.712</c:v>
                </c:pt>
                <c:pt idx="6">
                  <c:v>18.491999999999997</c:v>
                </c:pt>
                <c:pt idx="7">
                  <c:v>18.326000000000001</c:v>
                </c:pt>
                <c:pt idx="8">
                  <c:v>18.407999999999998</c:v>
                </c:pt>
                <c:pt idx="9">
                  <c:v>18.187999999999999</c:v>
                </c:pt>
                <c:pt idx="10">
                  <c:v>18.377999999999997</c:v>
                </c:pt>
                <c:pt idx="11">
                  <c:v>18.462</c:v>
                </c:pt>
                <c:pt idx="12">
                  <c:v>18.321999999999999</c:v>
                </c:pt>
                <c:pt idx="13">
                  <c:v>18.246000000000002</c:v>
                </c:pt>
                <c:pt idx="14">
                  <c:v>18.25</c:v>
                </c:pt>
                <c:pt idx="15">
                  <c:v>18.536000000000001</c:v>
                </c:pt>
                <c:pt idx="16">
                  <c:v>18.501999999999999</c:v>
                </c:pt>
                <c:pt idx="17">
                  <c:v>18.765999999999998</c:v>
                </c:pt>
                <c:pt idx="18">
                  <c:v>18.86</c:v>
                </c:pt>
                <c:pt idx="19">
                  <c:v>18.809999999999999</c:v>
                </c:pt>
                <c:pt idx="20">
                  <c:v>18.86</c:v>
                </c:pt>
                <c:pt idx="21">
                  <c:v>18.916000000000004</c:v>
                </c:pt>
                <c:pt idx="22">
                  <c:v>19.3</c:v>
                </c:pt>
                <c:pt idx="23">
                  <c:v>19.986000000000001</c:v>
                </c:pt>
                <c:pt idx="24">
                  <c:v>20.149999999999999</c:v>
                </c:pt>
                <c:pt idx="25">
                  <c:v>20.007999999999999</c:v>
                </c:pt>
                <c:pt idx="26">
                  <c:v>19.956</c:v>
                </c:pt>
                <c:pt idx="27">
                  <c:v>19.808</c:v>
                </c:pt>
                <c:pt idx="28">
                  <c:v>19.59</c:v>
                </c:pt>
                <c:pt idx="29">
                  <c:v>19.492000000000001</c:v>
                </c:pt>
                <c:pt idx="30">
                  <c:v>19.285999999999998</c:v>
                </c:pt>
                <c:pt idx="31">
                  <c:v>19.675999999999995</c:v>
                </c:pt>
                <c:pt idx="32">
                  <c:v>19.594000000000001</c:v>
                </c:pt>
                <c:pt idx="33">
                  <c:v>19.368000000000002</c:v>
                </c:pt>
                <c:pt idx="34">
                  <c:v>19.355999999999998</c:v>
                </c:pt>
                <c:pt idx="35">
                  <c:v>19.670000000000002</c:v>
                </c:pt>
                <c:pt idx="36">
                  <c:v>19.626000000000001</c:v>
                </c:pt>
                <c:pt idx="37">
                  <c:v>19.756</c:v>
                </c:pt>
                <c:pt idx="38">
                  <c:v>19.850000000000001</c:v>
                </c:pt>
                <c:pt idx="39">
                  <c:v>19.804000000000002</c:v>
                </c:pt>
                <c:pt idx="40">
                  <c:v>19.783999999999999</c:v>
                </c:pt>
                <c:pt idx="41">
                  <c:v>18.917999999999999</c:v>
                </c:pt>
                <c:pt idx="42">
                  <c:v>18.23</c:v>
                </c:pt>
                <c:pt idx="43">
                  <c:v>17.666</c:v>
                </c:pt>
                <c:pt idx="44">
                  <c:v>17.34</c:v>
                </c:pt>
                <c:pt idx="45">
                  <c:v>16.706</c:v>
                </c:pt>
                <c:pt idx="46">
                  <c:v>17.015999999999998</c:v>
                </c:pt>
                <c:pt idx="47">
                  <c:v>17.054000000000002</c:v>
                </c:pt>
                <c:pt idx="48">
                  <c:v>17.642000000000003</c:v>
                </c:pt>
                <c:pt idx="49">
                  <c:v>18.03</c:v>
                </c:pt>
                <c:pt idx="50">
                  <c:v>18.142000000000003</c:v>
                </c:pt>
                <c:pt idx="51">
                  <c:v>18.473999999999997</c:v>
                </c:pt>
                <c:pt idx="52">
                  <c:v>17.844000000000001</c:v>
                </c:pt>
                <c:pt idx="53">
                  <c:v>18.05</c:v>
                </c:pt>
                <c:pt idx="54">
                  <c:v>17.686</c:v>
                </c:pt>
                <c:pt idx="55">
                  <c:v>17.8</c:v>
                </c:pt>
                <c:pt idx="56">
                  <c:v>17.502000000000002</c:v>
                </c:pt>
                <c:pt idx="57">
                  <c:v>17.902000000000001</c:v>
                </c:pt>
                <c:pt idx="58">
                  <c:v>18.36</c:v>
                </c:pt>
                <c:pt idx="59">
                  <c:v>18.353999999999999</c:v>
                </c:pt>
                <c:pt idx="60">
                  <c:v>18.486000000000001</c:v>
                </c:pt>
                <c:pt idx="61">
                  <c:v>18.256</c:v>
                </c:pt>
                <c:pt idx="62">
                  <c:v>18.12</c:v>
                </c:pt>
                <c:pt idx="63">
                  <c:v>18.489999999999998</c:v>
                </c:pt>
                <c:pt idx="64">
                  <c:v>18.806000000000001</c:v>
                </c:pt>
                <c:pt idx="65">
                  <c:v>18.53</c:v>
                </c:pt>
                <c:pt idx="66">
                  <c:v>18.608000000000001</c:v>
                </c:pt>
                <c:pt idx="67">
                  <c:v>18.414000000000001</c:v>
                </c:pt>
                <c:pt idx="68">
                  <c:v>18.521999999999998</c:v>
                </c:pt>
                <c:pt idx="69">
                  <c:v>19.066000000000003</c:v>
                </c:pt>
                <c:pt idx="70">
                  <c:v>19.054000000000002</c:v>
                </c:pt>
                <c:pt idx="71">
                  <c:v>18.777999999999999</c:v>
                </c:pt>
                <c:pt idx="72">
                  <c:v>18.862000000000002</c:v>
                </c:pt>
                <c:pt idx="73">
                  <c:v>18.936</c:v>
                </c:pt>
                <c:pt idx="74">
                  <c:v>18.714000000000002</c:v>
                </c:pt>
                <c:pt idx="75">
                  <c:v>18.771999999999998</c:v>
                </c:pt>
                <c:pt idx="76">
                  <c:v>18.672000000000001</c:v>
                </c:pt>
                <c:pt idx="77">
                  <c:v>19.010000000000002</c:v>
                </c:pt>
                <c:pt idx="78">
                  <c:v>19.095999999999997</c:v>
                </c:pt>
                <c:pt idx="79">
                  <c:v>19.059999999999999</c:v>
                </c:pt>
                <c:pt idx="80">
                  <c:v>19.09</c:v>
                </c:pt>
                <c:pt idx="81">
                  <c:v>18.940000000000001</c:v>
                </c:pt>
                <c:pt idx="82">
                  <c:v>18.683999999999997</c:v>
                </c:pt>
                <c:pt idx="83">
                  <c:v>18.582000000000001</c:v>
                </c:pt>
                <c:pt idx="84">
                  <c:v>18.45</c:v>
                </c:pt>
                <c:pt idx="85">
                  <c:v>18.565999999999995</c:v>
                </c:pt>
                <c:pt idx="86">
                  <c:v>18.54</c:v>
                </c:pt>
                <c:pt idx="87">
                  <c:v>18.516000000000002</c:v>
                </c:pt>
                <c:pt idx="88">
                  <c:v>17.848000000000003</c:v>
                </c:pt>
                <c:pt idx="89">
                  <c:v>17.885999999999999</c:v>
                </c:pt>
                <c:pt idx="90">
                  <c:v>17.670000000000002</c:v>
                </c:pt>
                <c:pt idx="91">
                  <c:v>17.5</c:v>
                </c:pt>
                <c:pt idx="92">
                  <c:v>17.532</c:v>
                </c:pt>
                <c:pt idx="93">
                  <c:v>17.474</c:v>
                </c:pt>
                <c:pt idx="94">
                  <c:v>17.55</c:v>
                </c:pt>
                <c:pt idx="95">
                  <c:v>17.579999999999998</c:v>
                </c:pt>
                <c:pt idx="96">
                  <c:v>17.71</c:v>
                </c:pt>
                <c:pt idx="97">
                  <c:v>17.722000000000001</c:v>
                </c:pt>
                <c:pt idx="98">
                  <c:v>17.59</c:v>
                </c:pt>
                <c:pt idx="99">
                  <c:v>17.63</c:v>
                </c:pt>
                <c:pt idx="100">
                  <c:v>17.54</c:v>
                </c:pt>
                <c:pt idx="101">
                  <c:v>17.57</c:v>
                </c:pt>
                <c:pt idx="102">
                  <c:v>17.208000000000002</c:v>
                </c:pt>
                <c:pt idx="103">
                  <c:v>17.173999999999999</c:v>
                </c:pt>
                <c:pt idx="104">
                  <c:v>17.357999999999997</c:v>
                </c:pt>
                <c:pt idx="105">
                  <c:v>17.866</c:v>
                </c:pt>
                <c:pt idx="106">
                  <c:v>17.77</c:v>
                </c:pt>
                <c:pt idx="107">
                  <c:v>17.91</c:v>
                </c:pt>
                <c:pt idx="108">
                  <c:v>17.705999999999996</c:v>
                </c:pt>
                <c:pt idx="109">
                  <c:v>17.41</c:v>
                </c:pt>
                <c:pt idx="110">
                  <c:v>17.021999999999998</c:v>
                </c:pt>
                <c:pt idx="111">
                  <c:v>17.466000000000001</c:v>
                </c:pt>
                <c:pt idx="112">
                  <c:v>17.440000000000001</c:v>
                </c:pt>
                <c:pt idx="113">
                  <c:v>17.532</c:v>
                </c:pt>
                <c:pt idx="114">
                  <c:v>17.895999999999997</c:v>
                </c:pt>
                <c:pt idx="115">
                  <c:v>17.954000000000001</c:v>
                </c:pt>
                <c:pt idx="116">
                  <c:v>18.04</c:v>
                </c:pt>
                <c:pt idx="117">
                  <c:v>18.187999999999999</c:v>
                </c:pt>
                <c:pt idx="118">
                  <c:v>18.187999999999999</c:v>
                </c:pt>
                <c:pt idx="119">
                  <c:v>18.128000000000004</c:v>
                </c:pt>
                <c:pt idx="120">
                  <c:v>18.545999999999999</c:v>
                </c:pt>
                <c:pt idx="121">
                  <c:v>18.276</c:v>
                </c:pt>
                <c:pt idx="122">
                  <c:v>18.258000000000003</c:v>
                </c:pt>
                <c:pt idx="123">
                  <c:v>18.193999999999999</c:v>
                </c:pt>
                <c:pt idx="124">
                  <c:v>18.173999999999999</c:v>
                </c:pt>
                <c:pt idx="125">
                  <c:v>18.228000000000002</c:v>
                </c:pt>
                <c:pt idx="126">
                  <c:v>18.137999999999998</c:v>
                </c:pt>
                <c:pt idx="127">
                  <c:v>18.058</c:v>
                </c:pt>
                <c:pt idx="128">
                  <c:v>18.026</c:v>
                </c:pt>
                <c:pt idx="129">
                  <c:v>17.923999999999999</c:v>
                </c:pt>
                <c:pt idx="130">
                  <c:v>18.008000000000003</c:v>
                </c:pt>
                <c:pt idx="131">
                  <c:v>18.045999999999999</c:v>
                </c:pt>
                <c:pt idx="132">
                  <c:v>17.978000000000002</c:v>
                </c:pt>
                <c:pt idx="133">
                  <c:v>18.124000000000002</c:v>
                </c:pt>
                <c:pt idx="134">
                  <c:v>18.571999999999999</c:v>
                </c:pt>
                <c:pt idx="135">
                  <c:v>18.68</c:v>
                </c:pt>
                <c:pt idx="136">
                  <c:v>17.783333333333335</c:v>
                </c:pt>
                <c:pt idx="137">
                  <c:v>17.38</c:v>
                </c:pt>
                <c:pt idx="138">
                  <c:v>15.435714285714285</c:v>
                </c:pt>
                <c:pt idx="139">
                  <c:v>15.724285714285715</c:v>
                </c:pt>
                <c:pt idx="140">
                  <c:v>15.854285714285712</c:v>
                </c:pt>
                <c:pt idx="141">
                  <c:v>15.74</c:v>
                </c:pt>
                <c:pt idx="142">
                  <c:v>15.305</c:v>
                </c:pt>
                <c:pt idx="143">
                  <c:v>15.349285714285715</c:v>
                </c:pt>
                <c:pt idx="144">
                  <c:v>15.157142857142858</c:v>
                </c:pt>
                <c:pt idx="145">
                  <c:v>14.822857142857144</c:v>
                </c:pt>
                <c:pt idx="146">
                  <c:v>14.911428571428575</c:v>
                </c:pt>
                <c:pt idx="147">
                  <c:v>15.08714285714286</c:v>
                </c:pt>
                <c:pt idx="148">
                  <c:v>14.711428571428572</c:v>
                </c:pt>
                <c:pt idx="149">
                  <c:v>14.714285714285717</c:v>
                </c:pt>
                <c:pt idx="150">
                  <c:v>14.531428571428572</c:v>
                </c:pt>
                <c:pt idx="151">
                  <c:v>14.065714285714284</c:v>
                </c:pt>
                <c:pt idx="152">
                  <c:v>13.868571428571428</c:v>
                </c:pt>
                <c:pt idx="153">
                  <c:v>14.14</c:v>
                </c:pt>
                <c:pt idx="154">
                  <c:v>13.744285714285713</c:v>
                </c:pt>
                <c:pt idx="155">
                  <c:v>13.614285714285714</c:v>
                </c:pt>
                <c:pt idx="156">
                  <c:v>14.177142857142856</c:v>
                </c:pt>
                <c:pt idx="157">
                  <c:v>13.657857142857143</c:v>
                </c:pt>
                <c:pt idx="158">
                  <c:v>13.254285714285713</c:v>
                </c:pt>
                <c:pt idx="159">
                  <c:v>12.560714285714285</c:v>
                </c:pt>
                <c:pt idx="160">
                  <c:v>12.592857142857142</c:v>
                </c:pt>
                <c:pt idx="161">
                  <c:v>12.68857142857143</c:v>
                </c:pt>
                <c:pt idx="162">
                  <c:v>12.617142857142856</c:v>
                </c:pt>
                <c:pt idx="163">
                  <c:v>13.021428571428572</c:v>
                </c:pt>
                <c:pt idx="164">
                  <c:v>12.997142857142856</c:v>
                </c:pt>
                <c:pt idx="165">
                  <c:v>13.175714285714287</c:v>
                </c:pt>
                <c:pt idx="166">
                  <c:v>13.11857142857143</c:v>
                </c:pt>
                <c:pt idx="167">
                  <c:v>13.318571428571429</c:v>
                </c:pt>
                <c:pt idx="168">
                  <c:v>13.32</c:v>
                </c:pt>
                <c:pt idx="169">
                  <c:v>13.577142857142857</c:v>
                </c:pt>
                <c:pt idx="170">
                  <c:v>13.611428571428572</c:v>
                </c:pt>
                <c:pt idx="171">
                  <c:v>13.614285714285714</c:v>
                </c:pt>
                <c:pt idx="172">
                  <c:v>13.562857142857142</c:v>
                </c:pt>
                <c:pt idx="173">
                  <c:v>13.478571428571428</c:v>
                </c:pt>
                <c:pt idx="174">
                  <c:v>13.29</c:v>
                </c:pt>
                <c:pt idx="175">
                  <c:v>13.365714285714287</c:v>
                </c:pt>
                <c:pt idx="176">
                  <c:v>13.328571428571427</c:v>
                </c:pt>
                <c:pt idx="177">
                  <c:v>13.415714285714285</c:v>
                </c:pt>
                <c:pt idx="178">
                  <c:v>13.351428571428572</c:v>
                </c:pt>
                <c:pt idx="179">
                  <c:v>13.412857142857144</c:v>
                </c:pt>
                <c:pt idx="180">
                  <c:v>13.044285714285717</c:v>
                </c:pt>
                <c:pt idx="181">
                  <c:v>13.288571428571428</c:v>
                </c:pt>
                <c:pt idx="182">
                  <c:v>13.728571428571428</c:v>
                </c:pt>
                <c:pt idx="183">
                  <c:v>13.70142857142857</c:v>
                </c:pt>
                <c:pt idx="184">
                  <c:v>13.797142857142859</c:v>
                </c:pt>
                <c:pt idx="185">
                  <c:v>13.922857142857143</c:v>
                </c:pt>
                <c:pt idx="186">
                  <c:v>13.841428571428571</c:v>
                </c:pt>
                <c:pt idx="187">
                  <c:v>13.782857142857141</c:v>
                </c:pt>
                <c:pt idx="188">
                  <c:v>13.94</c:v>
                </c:pt>
                <c:pt idx="189">
                  <c:v>13.728571428571428</c:v>
                </c:pt>
                <c:pt idx="190">
                  <c:v>13.724285714285715</c:v>
                </c:pt>
                <c:pt idx="191">
                  <c:v>13.707142857142856</c:v>
                </c:pt>
                <c:pt idx="192">
                  <c:v>13.161428571428573</c:v>
                </c:pt>
                <c:pt idx="193">
                  <c:v>12.972857142857142</c:v>
                </c:pt>
                <c:pt idx="194">
                  <c:v>13.355714285714287</c:v>
                </c:pt>
                <c:pt idx="195">
                  <c:v>13.355714285714287</c:v>
                </c:pt>
                <c:pt idx="196">
                  <c:v>13.814285714285715</c:v>
                </c:pt>
                <c:pt idx="197">
                  <c:v>13.704285714285714</c:v>
                </c:pt>
                <c:pt idx="198">
                  <c:v>14.28</c:v>
                </c:pt>
                <c:pt idx="199">
                  <c:v>14.731428571428571</c:v>
                </c:pt>
                <c:pt idx="200">
                  <c:v>14.618571428571428</c:v>
                </c:pt>
                <c:pt idx="201">
                  <c:v>14.511428571428569</c:v>
                </c:pt>
                <c:pt idx="202">
                  <c:v>14.281428571428572</c:v>
                </c:pt>
                <c:pt idx="203">
                  <c:v>13.935714285714287</c:v>
                </c:pt>
                <c:pt idx="204">
                  <c:v>14.222857142857142</c:v>
                </c:pt>
                <c:pt idx="205">
                  <c:v>13.994285714285715</c:v>
                </c:pt>
                <c:pt idx="206">
                  <c:v>13.888571428571428</c:v>
                </c:pt>
                <c:pt idx="207">
                  <c:v>13.88</c:v>
                </c:pt>
                <c:pt idx="208">
                  <c:v>13.932857142857143</c:v>
                </c:pt>
                <c:pt idx="209">
                  <c:v>14.051428571428572</c:v>
                </c:pt>
                <c:pt idx="210">
                  <c:v>14.111428571428572</c:v>
                </c:pt>
                <c:pt idx="211">
                  <c:v>13.857142857142856</c:v>
                </c:pt>
                <c:pt idx="212">
                  <c:v>13.755714285714285</c:v>
                </c:pt>
                <c:pt idx="213">
                  <c:v>13.647142857142857</c:v>
                </c:pt>
                <c:pt idx="214">
                  <c:v>14.094285714285714</c:v>
                </c:pt>
                <c:pt idx="215">
                  <c:v>14.001428571428573</c:v>
                </c:pt>
                <c:pt idx="216">
                  <c:v>14.542857142857144</c:v>
                </c:pt>
                <c:pt idx="217">
                  <c:v>14.901428571428571</c:v>
                </c:pt>
                <c:pt idx="218">
                  <c:v>14.81</c:v>
                </c:pt>
                <c:pt idx="219">
                  <c:v>14.58285714285714</c:v>
                </c:pt>
                <c:pt idx="220">
                  <c:v>14.3</c:v>
                </c:pt>
                <c:pt idx="221">
                  <c:v>14.307142857142859</c:v>
                </c:pt>
                <c:pt idx="222">
                  <c:v>14.502857142857144</c:v>
                </c:pt>
                <c:pt idx="223">
                  <c:v>14.15</c:v>
                </c:pt>
                <c:pt idx="224">
                  <c:v>14.097142857142858</c:v>
                </c:pt>
                <c:pt idx="225">
                  <c:v>13.862857142857141</c:v>
                </c:pt>
                <c:pt idx="226">
                  <c:v>13.632857142857143</c:v>
                </c:pt>
                <c:pt idx="227">
                  <c:v>13.43</c:v>
                </c:pt>
                <c:pt idx="228">
                  <c:v>13.497142857142858</c:v>
                </c:pt>
                <c:pt idx="229">
                  <c:v>13.565714285714288</c:v>
                </c:pt>
                <c:pt idx="230">
                  <c:v>14.07</c:v>
                </c:pt>
                <c:pt idx="231">
                  <c:v>13.981428571428571</c:v>
                </c:pt>
                <c:pt idx="232">
                  <c:v>14.101428571428571</c:v>
                </c:pt>
                <c:pt idx="233">
                  <c:v>14.45</c:v>
                </c:pt>
                <c:pt idx="234">
                  <c:v>14.531428571428572</c:v>
                </c:pt>
                <c:pt idx="235">
                  <c:v>14.247142857142856</c:v>
                </c:pt>
                <c:pt idx="236">
                  <c:v>13.972857142857142</c:v>
                </c:pt>
                <c:pt idx="237">
                  <c:v>14.054285714285713</c:v>
                </c:pt>
                <c:pt idx="238">
                  <c:v>13.948571428571427</c:v>
                </c:pt>
                <c:pt idx="239">
                  <c:v>14.128571428571428</c:v>
                </c:pt>
                <c:pt idx="240">
                  <c:v>14.124285714285715</c:v>
                </c:pt>
                <c:pt idx="241">
                  <c:v>13.891428571428573</c:v>
                </c:pt>
                <c:pt idx="242">
                  <c:v>14.151428571428571</c:v>
                </c:pt>
                <c:pt idx="243">
                  <c:v>13.87857142857143</c:v>
                </c:pt>
                <c:pt idx="244">
                  <c:v>13.957142857142857</c:v>
                </c:pt>
                <c:pt idx="245">
                  <c:v>13.984285714285715</c:v>
                </c:pt>
                <c:pt idx="246">
                  <c:v>13.885714285714284</c:v>
                </c:pt>
                <c:pt idx="247">
                  <c:v>14.07</c:v>
                </c:pt>
                <c:pt idx="248">
                  <c:v>14.178571428571429</c:v>
                </c:pt>
                <c:pt idx="249">
                  <c:v>14.152857142857144</c:v>
                </c:pt>
                <c:pt idx="250">
                  <c:v>14.342857142857143</c:v>
                </c:pt>
                <c:pt idx="251">
                  <c:v>14.272857142857145</c:v>
                </c:pt>
                <c:pt idx="252">
                  <c:v>14.29857142857143</c:v>
                </c:pt>
                <c:pt idx="253">
                  <c:v>14.472857142857142</c:v>
                </c:pt>
                <c:pt idx="254">
                  <c:v>14.838571428571429</c:v>
                </c:pt>
                <c:pt idx="255">
                  <c:v>14.944285714285714</c:v>
                </c:pt>
                <c:pt idx="256">
                  <c:v>14.785714285714286</c:v>
                </c:pt>
                <c:pt idx="257">
                  <c:v>15.065714285714284</c:v>
                </c:pt>
                <c:pt idx="258">
                  <c:v>15.021428571428572</c:v>
                </c:pt>
                <c:pt idx="259">
                  <c:v>15.03</c:v>
                </c:pt>
                <c:pt idx="260">
                  <c:v>15.262857142857143</c:v>
                </c:pt>
                <c:pt idx="261">
                  <c:v>15.447142857142856</c:v>
                </c:pt>
                <c:pt idx="262">
                  <c:v>15.322857142857146</c:v>
                </c:pt>
                <c:pt idx="263">
                  <c:v>14.822857142857144</c:v>
                </c:pt>
                <c:pt idx="264">
                  <c:v>14.804285714285713</c:v>
                </c:pt>
                <c:pt idx="265">
                  <c:v>14.794285714285715</c:v>
                </c:pt>
                <c:pt idx="266">
                  <c:v>14.074285714285713</c:v>
                </c:pt>
                <c:pt idx="267">
                  <c:v>13.882857142857144</c:v>
                </c:pt>
                <c:pt idx="268">
                  <c:v>13.707142857142857</c:v>
                </c:pt>
                <c:pt idx="269">
                  <c:v>13.985714285714286</c:v>
                </c:pt>
                <c:pt idx="270">
                  <c:v>14.047142857142857</c:v>
                </c:pt>
                <c:pt idx="271">
                  <c:v>13.87</c:v>
                </c:pt>
                <c:pt idx="272">
                  <c:v>13.928571428571429</c:v>
                </c:pt>
                <c:pt idx="273">
                  <c:v>13.891428571428573</c:v>
                </c:pt>
                <c:pt idx="274">
                  <c:v>13.714285714285714</c:v>
                </c:pt>
                <c:pt idx="275">
                  <c:v>14.174285714285714</c:v>
                </c:pt>
                <c:pt idx="276">
                  <c:v>13.888571428571426</c:v>
                </c:pt>
                <c:pt idx="277">
                  <c:v>13.802857142857141</c:v>
                </c:pt>
                <c:pt idx="278">
                  <c:v>13.678571428571429</c:v>
                </c:pt>
                <c:pt idx="279">
                  <c:v>13.261428571428571</c:v>
                </c:pt>
                <c:pt idx="280">
                  <c:v>13.394285714285715</c:v>
                </c:pt>
                <c:pt idx="281">
                  <c:v>13.631428571428572</c:v>
                </c:pt>
                <c:pt idx="282">
                  <c:v>13.627142857142857</c:v>
                </c:pt>
                <c:pt idx="283">
                  <c:v>13.565714285714288</c:v>
                </c:pt>
                <c:pt idx="284">
                  <c:v>13.475714285714286</c:v>
                </c:pt>
                <c:pt idx="285">
                  <c:v>13.86857142857143</c:v>
                </c:pt>
                <c:pt idx="286">
                  <c:v>14.28</c:v>
                </c:pt>
                <c:pt idx="287">
                  <c:v>14.678571428571429</c:v>
                </c:pt>
                <c:pt idx="288">
                  <c:v>14.785714285714288</c:v>
                </c:pt>
                <c:pt idx="289">
                  <c:v>14.978571428571428</c:v>
                </c:pt>
                <c:pt idx="290">
                  <c:v>14.29142857142857</c:v>
                </c:pt>
                <c:pt idx="291">
                  <c:v>14.41</c:v>
                </c:pt>
                <c:pt idx="292">
                  <c:v>14.218571428571428</c:v>
                </c:pt>
                <c:pt idx="293">
                  <c:v>14.14</c:v>
                </c:pt>
                <c:pt idx="294">
                  <c:v>13.955714285714285</c:v>
                </c:pt>
                <c:pt idx="295">
                  <c:v>14.147142857142857</c:v>
                </c:pt>
                <c:pt idx="296">
                  <c:v>13.894285714285715</c:v>
                </c:pt>
                <c:pt idx="297">
                  <c:v>14.15</c:v>
                </c:pt>
                <c:pt idx="298">
                  <c:v>14.234285714285715</c:v>
                </c:pt>
                <c:pt idx="299">
                  <c:v>14.241428571428571</c:v>
                </c:pt>
                <c:pt idx="300">
                  <c:v>14.15</c:v>
                </c:pt>
                <c:pt idx="301">
                  <c:v>14.417142857142858</c:v>
                </c:pt>
                <c:pt idx="302">
                  <c:v>14.3</c:v>
                </c:pt>
                <c:pt idx="303">
                  <c:v>14.244285714285713</c:v>
                </c:pt>
                <c:pt idx="304">
                  <c:v>14.121428571428572</c:v>
                </c:pt>
                <c:pt idx="305">
                  <c:v>14.144285714285713</c:v>
                </c:pt>
                <c:pt idx="306">
                  <c:v>13.657142857142858</c:v>
                </c:pt>
                <c:pt idx="307">
                  <c:v>13.857142857142858</c:v>
                </c:pt>
                <c:pt idx="308">
                  <c:v>13.685714285714285</c:v>
                </c:pt>
                <c:pt idx="309">
                  <c:v>13.358571428571429</c:v>
                </c:pt>
                <c:pt idx="310">
                  <c:v>13.292857142857143</c:v>
                </c:pt>
                <c:pt idx="311">
                  <c:v>13.185714285714285</c:v>
                </c:pt>
                <c:pt idx="312">
                  <c:v>13.572857142857142</c:v>
                </c:pt>
                <c:pt idx="313">
                  <c:v>13.624285714285715</c:v>
                </c:pt>
                <c:pt idx="314">
                  <c:v>13.565714285714284</c:v>
                </c:pt>
                <c:pt idx="315">
                  <c:v>13.46142857142857</c:v>
                </c:pt>
                <c:pt idx="316">
                  <c:v>13.494285714285713</c:v>
                </c:pt>
                <c:pt idx="317">
                  <c:v>13.422857142857142</c:v>
                </c:pt>
                <c:pt idx="318">
                  <c:v>13.337142857142856</c:v>
                </c:pt>
                <c:pt idx="319">
                  <c:v>13.267142857142858</c:v>
                </c:pt>
                <c:pt idx="320">
                  <c:v>13.527142857142858</c:v>
                </c:pt>
                <c:pt idx="321">
                  <c:v>13.782857142857141</c:v>
                </c:pt>
                <c:pt idx="322">
                  <c:v>13.767142857142856</c:v>
                </c:pt>
                <c:pt idx="323">
                  <c:v>13.761428571428571</c:v>
                </c:pt>
                <c:pt idx="324">
                  <c:v>13.627142857142857</c:v>
                </c:pt>
                <c:pt idx="325">
                  <c:v>13.742857142857142</c:v>
                </c:pt>
                <c:pt idx="326">
                  <c:v>13.754285714285714</c:v>
                </c:pt>
                <c:pt idx="327">
                  <c:v>13.724285714285713</c:v>
                </c:pt>
                <c:pt idx="328">
                  <c:v>13.552857142857141</c:v>
                </c:pt>
                <c:pt idx="329">
                  <c:v>13.367142857142856</c:v>
                </c:pt>
                <c:pt idx="330">
                  <c:v>13.45142857142857</c:v>
                </c:pt>
                <c:pt idx="331">
                  <c:v>13.63</c:v>
                </c:pt>
                <c:pt idx="332">
                  <c:v>13.634285714285713</c:v>
                </c:pt>
                <c:pt idx="333">
                  <c:v>13.62</c:v>
                </c:pt>
                <c:pt idx="334">
                  <c:v>13.574285714285713</c:v>
                </c:pt>
                <c:pt idx="335">
                  <c:v>13.452857142857143</c:v>
                </c:pt>
                <c:pt idx="336">
                  <c:v>13.642857142857142</c:v>
                </c:pt>
                <c:pt idx="337">
                  <c:v>13.654285714285715</c:v>
                </c:pt>
                <c:pt idx="338">
                  <c:v>13.517142857142858</c:v>
                </c:pt>
                <c:pt idx="339">
                  <c:v>13.598571428571429</c:v>
                </c:pt>
                <c:pt idx="340">
                  <c:v>13.704285714285714</c:v>
                </c:pt>
                <c:pt idx="341">
                  <c:v>13.778571428571427</c:v>
                </c:pt>
                <c:pt idx="342">
                  <c:v>13.745714285714286</c:v>
                </c:pt>
                <c:pt idx="343">
                  <c:v>13.957142857142856</c:v>
                </c:pt>
                <c:pt idx="344">
                  <c:v>13.997142857142856</c:v>
                </c:pt>
                <c:pt idx="345">
                  <c:v>14.137142857142859</c:v>
                </c:pt>
                <c:pt idx="346">
                  <c:v>13.994285714285715</c:v>
                </c:pt>
                <c:pt idx="347">
                  <c:v>14.227142857142855</c:v>
                </c:pt>
                <c:pt idx="348">
                  <c:v>14.224285714285713</c:v>
                </c:pt>
                <c:pt idx="349">
                  <c:v>14.202857142857143</c:v>
                </c:pt>
                <c:pt idx="350">
                  <c:v>14.21</c:v>
                </c:pt>
                <c:pt idx="351">
                  <c:v>14.28</c:v>
                </c:pt>
                <c:pt idx="352">
                  <c:v>14.48</c:v>
                </c:pt>
                <c:pt idx="353">
                  <c:v>14.497142857142858</c:v>
                </c:pt>
                <c:pt idx="354">
                  <c:v>14.21142857142857</c:v>
                </c:pt>
                <c:pt idx="355">
                  <c:v>14.172857142857142</c:v>
                </c:pt>
                <c:pt idx="356">
                  <c:v>14.388571428571428</c:v>
                </c:pt>
                <c:pt idx="357">
                  <c:v>14.297142857142859</c:v>
                </c:pt>
                <c:pt idx="358">
                  <c:v>14.102857142857143</c:v>
                </c:pt>
                <c:pt idx="359">
                  <c:v>13.762857142857143</c:v>
                </c:pt>
                <c:pt idx="360">
                  <c:v>13.761428571428571</c:v>
                </c:pt>
                <c:pt idx="361">
                  <c:v>13.864285714285714</c:v>
                </c:pt>
                <c:pt idx="362">
                  <c:v>13.771428571428572</c:v>
                </c:pt>
                <c:pt idx="363">
                  <c:v>13.668571428571429</c:v>
                </c:pt>
                <c:pt idx="364">
                  <c:v>13.432857142857143</c:v>
                </c:pt>
                <c:pt idx="365">
                  <c:v>13.528571428571428</c:v>
                </c:pt>
                <c:pt idx="366">
                  <c:v>13.512857142857143</c:v>
                </c:pt>
                <c:pt idx="367">
                  <c:v>13.511428571428571</c:v>
                </c:pt>
                <c:pt idx="368">
                  <c:v>13.507142857142858</c:v>
                </c:pt>
                <c:pt idx="369">
                  <c:v>13.401428571428571</c:v>
                </c:pt>
                <c:pt idx="370">
                  <c:v>13.375714285714285</c:v>
                </c:pt>
                <c:pt idx="371">
                  <c:v>13.617142857142857</c:v>
                </c:pt>
                <c:pt idx="372">
                  <c:v>13.512857142857143</c:v>
                </c:pt>
                <c:pt idx="373">
                  <c:v>13.228571428571428</c:v>
                </c:pt>
                <c:pt idx="374">
                  <c:v>13.255714285714287</c:v>
                </c:pt>
                <c:pt idx="375">
                  <c:v>13.224285714285715</c:v>
                </c:pt>
                <c:pt idx="376">
                  <c:v>13.372857142857145</c:v>
                </c:pt>
                <c:pt idx="377">
                  <c:v>13.845714285714285</c:v>
                </c:pt>
                <c:pt idx="378">
                  <c:v>13.361428571428572</c:v>
                </c:pt>
                <c:pt idx="379">
                  <c:v>13.182857142857143</c:v>
                </c:pt>
                <c:pt idx="380">
                  <c:v>12.912857142857144</c:v>
                </c:pt>
                <c:pt idx="381">
                  <c:v>12.942857142857141</c:v>
                </c:pt>
                <c:pt idx="382">
                  <c:v>12.765714285714285</c:v>
                </c:pt>
                <c:pt idx="383">
                  <c:v>12.46</c:v>
                </c:pt>
                <c:pt idx="384">
                  <c:v>12.51</c:v>
                </c:pt>
                <c:pt idx="385">
                  <c:v>12.445714285714287</c:v>
                </c:pt>
                <c:pt idx="386">
                  <c:v>12.168571428571429</c:v>
                </c:pt>
                <c:pt idx="387">
                  <c:v>11.992857142857144</c:v>
                </c:pt>
                <c:pt idx="388">
                  <c:v>11.95</c:v>
                </c:pt>
                <c:pt idx="389">
                  <c:v>11.604285714285714</c:v>
                </c:pt>
                <c:pt idx="390">
                  <c:v>11.57</c:v>
                </c:pt>
                <c:pt idx="391">
                  <c:v>11.747142857142858</c:v>
                </c:pt>
                <c:pt idx="392">
                  <c:v>11.741428571428573</c:v>
                </c:pt>
                <c:pt idx="393">
                  <c:v>11.778571428571428</c:v>
                </c:pt>
                <c:pt idx="394">
                  <c:v>11.521428571428572</c:v>
                </c:pt>
                <c:pt idx="395">
                  <c:v>11.277142857142859</c:v>
                </c:pt>
                <c:pt idx="396">
                  <c:v>11.154285714285717</c:v>
                </c:pt>
                <c:pt idx="397">
                  <c:v>11.457142857142857</c:v>
                </c:pt>
                <c:pt idx="398">
                  <c:v>11.3</c:v>
                </c:pt>
                <c:pt idx="399">
                  <c:v>11.41</c:v>
                </c:pt>
                <c:pt idx="400">
                  <c:v>11.292857142857144</c:v>
                </c:pt>
                <c:pt idx="401">
                  <c:v>11.275714285714287</c:v>
                </c:pt>
                <c:pt idx="402">
                  <c:v>11.125714285714285</c:v>
                </c:pt>
                <c:pt idx="403">
                  <c:v>10.811428571428573</c:v>
                </c:pt>
                <c:pt idx="404">
                  <c:v>10.664285714285715</c:v>
                </c:pt>
                <c:pt idx="405">
                  <c:v>10.764285714285714</c:v>
                </c:pt>
                <c:pt idx="406">
                  <c:v>10.384285714285713</c:v>
                </c:pt>
                <c:pt idx="407">
                  <c:v>10.014285714285716</c:v>
                </c:pt>
                <c:pt idx="408">
                  <c:v>10.122857142857143</c:v>
                </c:pt>
                <c:pt idx="409">
                  <c:v>10.085714285714285</c:v>
                </c:pt>
                <c:pt idx="410">
                  <c:v>10.23</c:v>
                </c:pt>
                <c:pt idx="411">
                  <c:v>10.184285714285716</c:v>
                </c:pt>
                <c:pt idx="412">
                  <c:v>10.127142857142857</c:v>
                </c:pt>
                <c:pt idx="413">
                  <c:v>10.007142857142858</c:v>
                </c:pt>
                <c:pt idx="414">
                  <c:v>9.9528571428571428</c:v>
                </c:pt>
                <c:pt idx="415">
                  <c:v>9.8957142857142859</c:v>
                </c:pt>
                <c:pt idx="416">
                  <c:v>9.9971428571428582</c:v>
                </c:pt>
                <c:pt idx="417">
                  <c:v>9.675714285714287</c:v>
                </c:pt>
                <c:pt idx="418">
                  <c:v>9.3371428571428563</c:v>
                </c:pt>
                <c:pt idx="419">
                  <c:v>9.5828571428571419</c:v>
                </c:pt>
                <c:pt idx="420">
                  <c:v>9.6214285714285701</c:v>
                </c:pt>
                <c:pt idx="421">
                  <c:v>9.4942857142857147</c:v>
                </c:pt>
                <c:pt idx="422">
                  <c:v>9.45857142857143</c:v>
                </c:pt>
                <c:pt idx="423">
                  <c:v>9.23</c:v>
                </c:pt>
                <c:pt idx="424">
                  <c:v>9.0657142857142858</c:v>
                </c:pt>
                <c:pt idx="425">
                  <c:v>8.5942857142857143</c:v>
                </c:pt>
                <c:pt idx="426">
                  <c:v>8.0928571428571434</c:v>
                </c:pt>
                <c:pt idx="427">
                  <c:v>8.0342857142857138</c:v>
                </c:pt>
                <c:pt idx="428">
                  <c:v>7.96</c:v>
                </c:pt>
                <c:pt idx="429">
                  <c:v>7.8185714285714285</c:v>
                </c:pt>
                <c:pt idx="430">
                  <c:v>7.5914285714285716</c:v>
                </c:pt>
                <c:pt idx="431">
                  <c:v>7.4</c:v>
                </c:pt>
                <c:pt idx="432">
                  <c:v>6.9285714285714288</c:v>
                </c:pt>
                <c:pt idx="433">
                  <c:v>6.6728571428571426</c:v>
                </c:pt>
                <c:pt idx="434">
                  <c:v>7.0042857142857144</c:v>
                </c:pt>
                <c:pt idx="435">
                  <c:v>7.2585714285714289</c:v>
                </c:pt>
                <c:pt idx="436">
                  <c:v>7.0378571428571428</c:v>
                </c:pt>
                <c:pt idx="437">
                  <c:v>7.201428571428572</c:v>
                </c:pt>
                <c:pt idx="438">
                  <c:v>7.0771428571428583</c:v>
                </c:pt>
                <c:pt idx="439">
                  <c:v>7.0221428571428577</c:v>
                </c:pt>
                <c:pt idx="440">
                  <c:v>6.88</c:v>
                </c:pt>
                <c:pt idx="441">
                  <c:v>6.3414285714285707</c:v>
                </c:pt>
                <c:pt idx="442">
                  <c:v>6.4014285714285721</c:v>
                </c:pt>
                <c:pt idx="443">
                  <c:v>6.1842857142857142</c:v>
                </c:pt>
                <c:pt idx="444">
                  <c:v>6.104285714285715</c:v>
                </c:pt>
                <c:pt idx="445">
                  <c:v>5.1985714285714284</c:v>
                </c:pt>
                <c:pt idx="446">
                  <c:v>4.8142857142857149</c:v>
                </c:pt>
                <c:pt idx="447">
                  <c:v>4.3014285714285716</c:v>
                </c:pt>
                <c:pt idx="448">
                  <c:v>4.3142857142857141</c:v>
                </c:pt>
                <c:pt idx="449">
                  <c:v>3.984285714285714</c:v>
                </c:pt>
                <c:pt idx="450">
                  <c:v>3.6985714285714288</c:v>
                </c:pt>
                <c:pt idx="451">
                  <c:v>3.9707142857142856</c:v>
                </c:pt>
                <c:pt idx="452">
                  <c:v>3.8157142857142858</c:v>
                </c:pt>
                <c:pt idx="453">
                  <c:v>3.5728571428571425</c:v>
                </c:pt>
                <c:pt idx="454">
                  <c:v>3.4614285714285713</c:v>
                </c:pt>
                <c:pt idx="455">
                  <c:v>3.5328571428571429</c:v>
                </c:pt>
                <c:pt idx="456">
                  <c:v>3.7064285714285714</c:v>
                </c:pt>
                <c:pt idx="457">
                  <c:v>3.6371428571428575</c:v>
                </c:pt>
                <c:pt idx="458">
                  <c:v>3.4171428571428573</c:v>
                </c:pt>
                <c:pt idx="459">
                  <c:v>3.29</c:v>
                </c:pt>
                <c:pt idx="460">
                  <c:v>3.0214285714285714</c:v>
                </c:pt>
                <c:pt idx="461">
                  <c:v>3.5857142857142854</c:v>
                </c:pt>
                <c:pt idx="462">
                  <c:v>3.6021428571428573</c:v>
                </c:pt>
                <c:pt idx="463">
                  <c:v>4.512142857142857</c:v>
                </c:pt>
                <c:pt idx="464">
                  <c:v>5.0566666666666666</c:v>
                </c:pt>
                <c:pt idx="465">
                  <c:v>5.0441666666666665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F4-48E3-84F3-6E54B0DB8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6904399"/>
        <c:axId val="1"/>
      </c:lineChart>
      <c:dateAx>
        <c:axId val="101690439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22"/>
        <c:minorUnit val="1"/>
      </c:dateAx>
      <c:valAx>
        <c:axId val="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долл. США</a:t>
                </a:r>
              </a:p>
            </c:rich>
          </c:tx>
          <c:layout>
            <c:manualLayout>
              <c:xMode val="edge"/>
              <c:yMode val="edge"/>
              <c:x val="0.92468707101988812"/>
              <c:y val="0.2268911974238514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16904399"/>
        <c:crosses val="max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3389135016032599"/>
          <c:y val="0.87395137283222168"/>
          <c:w val="0.64435212264656883"/>
          <c:h val="8.40337858492520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13223140495868"/>
          <c:y val="5.9322033898305086E-2"/>
          <c:w val="0.80330578512396689"/>
          <c:h val="0.5762711864406779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'График 2.1.1.'!$B$6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2.1.1.'!$C$4:$K$4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месяцев</c:v>
                </c:pt>
                <c:pt idx="4">
                  <c:v>2008-9 месяцев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'График 2.1.1.'!$C$6:$K$6</c:f>
              <c:numCache>
                <c:formatCode>General</c:formatCode>
                <c:ptCount val="7"/>
                <c:pt idx="0">
                  <c:v>4.8</c:v>
                </c:pt>
                <c:pt idx="1">
                  <c:v>7.3</c:v>
                </c:pt>
                <c:pt idx="2">
                  <c:v>5</c:v>
                </c:pt>
                <c:pt idx="3">
                  <c:v>4.8</c:v>
                </c:pt>
                <c:pt idx="4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10-422E-A7B9-4D3394B67919}"/>
            </c:ext>
          </c:extLst>
        </c:ser>
        <c:ser>
          <c:idx val="2"/>
          <c:order val="2"/>
          <c:tx>
            <c:strRef>
              <c:f>'График 2.1.1.'!$B$7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Ref>
              <c:f>'График 2.1.1.'!$C$4:$K$4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месяцев</c:v>
                </c:pt>
                <c:pt idx="4">
                  <c:v>2008-9 месяцев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'График 2.1.1.'!$C$7:$K$7</c:f>
              <c:numCache>
                <c:formatCode>General</c:formatCode>
                <c:ptCount val="7"/>
                <c:pt idx="0">
                  <c:v>7.1</c:v>
                </c:pt>
                <c:pt idx="1">
                  <c:v>6</c:v>
                </c:pt>
                <c:pt idx="2">
                  <c:v>8.9</c:v>
                </c:pt>
                <c:pt idx="3">
                  <c:v>8.1</c:v>
                </c:pt>
                <c:pt idx="4">
                  <c:v>-4.3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10-422E-A7B9-4D3394B67919}"/>
            </c:ext>
          </c:extLst>
        </c:ser>
        <c:ser>
          <c:idx val="3"/>
          <c:order val="3"/>
          <c:tx>
            <c:strRef>
              <c:f>'График 2.1.1.'!$B$8</c:f>
              <c:strCache>
                <c:ptCount val="1"/>
                <c:pt idx="0">
                  <c:v>Строительство 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2.1.1.'!$C$4:$K$4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месяцев</c:v>
                </c:pt>
                <c:pt idx="4">
                  <c:v>2008-9 месяцев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'График 2.1.1.'!$C$8:$K$8</c:f>
              <c:numCache>
                <c:formatCode>General</c:formatCode>
                <c:ptCount val="7"/>
                <c:pt idx="0">
                  <c:v>39.5</c:v>
                </c:pt>
                <c:pt idx="1">
                  <c:v>36.4</c:v>
                </c:pt>
                <c:pt idx="2">
                  <c:v>16.899999999999999</c:v>
                </c:pt>
                <c:pt idx="3">
                  <c:v>30.4</c:v>
                </c:pt>
                <c:pt idx="4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10-422E-A7B9-4D3394B67919}"/>
            </c:ext>
          </c:extLst>
        </c:ser>
        <c:ser>
          <c:idx val="4"/>
          <c:order val="4"/>
          <c:tx>
            <c:strRef>
              <c:f>'График 2.1.1.'!$B$9</c:f>
              <c:strCache>
                <c:ptCount val="1"/>
                <c:pt idx="0">
                  <c:v>Сектор услуг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strRef>
              <c:f>'График 2.1.1.'!$C$4:$K$4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месяцев</c:v>
                </c:pt>
                <c:pt idx="4">
                  <c:v>2008-9 месяцев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'График 2.1.1.'!$C$9:$K$9</c:f>
              <c:numCache>
                <c:formatCode>General</c:formatCode>
                <c:ptCount val="7"/>
                <c:pt idx="0">
                  <c:v>10.4</c:v>
                </c:pt>
                <c:pt idx="1">
                  <c:v>10.9</c:v>
                </c:pt>
                <c:pt idx="2">
                  <c:v>13.2</c:v>
                </c:pt>
                <c:pt idx="3">
                  <c:v>12</c:v>
                </c:pt>
                <c:pt idx="4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10-422E-A7B9-4D3394B67919}"/>
            </c:ext>
          </c:extLst>
        </c:ser>
        <c:ser>
          <c:idx val="5"/>
          <c:order val="5"/>
          <c:tx>
            <c:strRef>
              <c:f>'График 2.1.1.'!$B$10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2.1.1.'!$C$4:$K$4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месяцев</c:v>
                </c:pt>
                <c:pt idx="4">
                  <c:v>2008-9 месяцев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'График 2.1.1.'!$C$10:$K$10</c:f>
              <c:numCache>
                <c:formatCode>General</c:formatCode>
                <c:ptCount val="7"/>
                <c:pt idx="0">
                  <c:v>9.3000000000000007</c:v>
                </c:pt>
                <c:pt idx="1">
                  <c:v>9.8000000000000007</c:v>
                </c:pt>
                <c:pt idx="2">
                  <c:v>12.8</c:v>
                </c:pt>
                <c:pt idx="3">
                  <c:v>10</c:v>
                </c:pt>
                <c:pt idx="4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10-422E-A7B9-4D3394B67919}"/>
            </c:ext>
          </c:extLst>
        </c:ser>
        <c:ser>
          <c:idx val="7"/>
          <c:order val="6"/>
          <c:tx>
            <c:strRef>
              <c:f>'График 2.1.1.'!$B$11</c:f>
              <c:strCache>
                <c:ptCount val="1"/>
                <c:pt idx="0">
                  <c:v>Финансовая деятельность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2.1.1.'!$C$4:$K$4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месяцев</c:v>
                </c:pt>
                <c:pt idx="4">
                  <c:v>2008-9 месяцев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'График 2.1.1.'!$C$11:$K$11</c:f>
              <c:numCache>
                <c:formatCode>General</c:formatCode>
                <c:ptCount val="7"/>
                <c:pt idx="0">
                  <c:v>34.9</c:v>
                </c:pt>
                <c:pt idx="1">
                  <c:v>42.1</c:v>
                </c:pt>
                <c:pt idx="2">
                  <c:v>52.1</c:v>
                </c:pt>
                <c:pt idx="3">
                  <c:v>47.1</c:v>
                </c:pt>
                <c:pt idx="4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F10-422E-A7B9-4D3394B67919}"/>
            </c:ext>
          </c:extLst>
        </c:ser>
        <c:ser>
          <c:idx val="8"/>
          <c:order val="7"/>
          <c:tx>
            <c:strRef>
              <c:f>'График 2.1.1.'!$B$12</c:f>
              <c:strCache>
                <c:ptCount val="1"/>
                <c:pt idx="0">
                  <c:v> Операции с недвижимым имуществом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2.1.1.'!$C$4:$K$4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месяцев</c:v>
                </c:pt>
                <c:pt idx="4">
                  <c:v>2008-9 месяцев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'График 2.1.1.'!$C$12:$K$12</c:f>
              <c:numCache>
                <c:formatCode>General</c:formatCode>
                <c:ptCount val="7"/>
                <c:pt idx="0">
                  <c:v>9.1</c:v>
                </c:pt>
                <c:pt idx="1">
                  <c:v>8.6999999999999993</c:v>
                </c:pt>
                <c:pt idx="2">
                  <c:v>5.9</c:v>
                </c:pt>
                <c:pt idx="3">
                  <c:v>7.9</c:v>
                </c:pt>
                <c:pt idx="4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10-422E-A7B9-4D3394B67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6898575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2.1.1.'!$B$5</c:f>
              <c:strCache>
                <c:ptCount val="1"/>
                <c:pt idx="0">
                  <c:v>ВВП в реальном выражении (левая шкала)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dLbl>
              <c:idx val="5"/>
              <c:layout>
                <c:manualLayout>
                  <c:x val="-8.5792499078111498E-3"/>
                  <c:y val="-4.7457627118644076E-2"/>
                </c:manualLayout>
              </c:layout>
              <c:tx>
                <c:rich>
                  <a:bodyPr/>
                  <a:lstStyle/>
                  <a:p>
                    <a:pPr>
                      <a:defRPr sz="80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F10-422E-A7B9-4D3394B6791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2.1.1.'!$C$4:$K$4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месяцев</c:v>
                </c:pt>
                <c:pt idx="4">
                  <c:v>2008-9 месяцев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'График 2.1.1.'!$C$5:$K$5</c:f>
              <c:numCache>
                <c:formatCode>General</c:formatCode>
                <c:ptCount val="7"/>
                <c:pt idx="0">
                  <c:v>9.6999999999999993</c:v>
                </c:pt>
                <c:pt idx="1">
                  <c:v>10.7</c:v>
                </c:pt>
                <c:pt idx="2">
                  <c:v>8.9</c:v>
                </c:pt>
                <c:pt idx="3">
                  <c:v>9.6</c:v>
                </c:pt>
                <c:pt idx="4">
                  <c:v>3.9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10-422E-A7B9-4D3394B67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68985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5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041322314049592"/>
              <c:y val="0.326271186440677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16898575"/>
        <c:crosses val="max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5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3.6363636363636362E-2"/>
              <c:y val="0.326271186440677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9752066115702479E-2"/>
          <c:y val="0.71186440677966101"/>
          <c:w val="0.94545454545454544"/>
          <c:h val="0.271186440677966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75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46"/>
      <c:hPercent val="45"/>
      <c:rotY val="44"/>
      <c:depthPercent val="14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623686625685958"/>
          <c:y val="0.11832083119787541"/>
          <c:w val="0.84516306527861496"/>
          <c:h val="0.52671853888086473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'График 2.1.2'!$B$5</c:f>
              <c:strCache>
                <c:ptCount val="1"/>
                <c:pt idx="0">
                  <c:v>Потребление домашних хозяйств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2.1.2'!$C$4:$M$4</c:f>
              <c:strCache>
                <c:ptCount val="11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2007-1-полугодие</c:v>
                </c:pt>
                <c:pt idx="10">
                  <c:v>2008-1-полугодие</c:v>
                </c:pt>
              </c:strCache>
            </c:strRef>
          </c:cat>
          <c:val>
            <c:numRef>
              <c:f>'График 2.1.2'!$C$5:$M$5</c:f>
              <c:numCache>
                <c:formatCode>General</c:formatCode>
                <c:ptCount val="11"/>
                <c:pt idx="0" formatCode="#\ ##0.0">
                  <c:v>52.02023912808945</c:v>
                </c:pt>
                <c:pt idx="2" formatCode="#\ ##0.0">
                  <c:v>48.556984378099024</c:v>
                </c:pt>
                <c:pt idx="4" formatCode="#\ ##0.0">
                  <c:v>44.521775744401801</c:v>
                </c:pt>
                <c:pt idx="6" formatCode="#\ ##0.0">
                  <c:v>43.901411182155925</c:v>
                </c:pt>
                <c:pt idx="8" formatCode="#\ ##0.0">
                  <c:v>43.3</c:v>
                </c:pt>
                <c:pt idx="10" formatCode="#\ ##0.0">
                  <c:v>39.799999999999997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BC-40B0-A761-284B766CB9EF}"/>
            </c:ext>
          </c:extLst>
        </c:ser>
        <c:ser>
          <c:idx val="1"/>
          <c:order val="1"/>
          <c:tx>
            <c:strRef>
              <c:f>'График 2.1.2'!$B$6</c:f>
              <c:strCache>
                <c:ptCount val="1"/>
                <c:pt idx="0">
                  <c:v>Потребление государственного управления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2.1.2'!$C$4:$M$4</c:f>
              <c:strCache>
                <c:ptCount val="11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2007-1-полугодие</c:v>
                </c:pt>
                <c:pt idx="10">
                  <c:v>2008-1-полугодие</c:v>
                </c:pt>
              </c:strCache>
            </c:strRef>
          </c:cat>
          <c:val>
            <c:numRef>
              <c:f>'График 2.1.2'!$C$6:$M$6</c:f>
              <c:numCache>
                <c:formatCode>General</c:formatCode>
                <c:ptCount val="11"/>
                <c:pt idx="0" formatCode="#\ ##0.0">
                  <c:v>11.614502584719398</c:v>
                </c:pt>
                <c:pt idx="2" formatCode="#\ ##0.0">
                  <c:v>11.248528853507963</c:v>
                </c:pt>
                <c:pt idx="4" formatCode="#\ ##0.0">
                  <c:v>10.180862210276299</c:v>
                </c:pt>
                <c:pt idx="6" formatCode="#\ ##0.0">
                  <c:v>11.053922732146525</c:v>
                </c:pt>
                <c:pt idx="8" formatCode="#\ ##0.0">
                  <c:v>11.9</c:v>
                </c:pt>
                <c:pt idx="10" formatCode="#\ ##0.0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BC-40B0-A761-284B766CB9EF}"/>
            </c:ext>
          </c:extLst>
        </c:ser>
        <c:ser>
          <c:idx val="2"/>
          <c:order val="2"/>
          <c:tx>
            <c:strRef>
              <c:f>'График 2.1.2'!$B$7</c:f>
              <c:strCache>
                <c:ptCount val="1"/>
                <c:pt idx="0">
                  <c:v>Валовое накопление основного капитала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2.1.2'!$C$4:$M$4</c:f>
              <c:strCache>
                <c:ptCount val="11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2007-1-полугодие</c:v>
                </c:pt>
                <c:pt idx="10">
                  <c:v>2008-1-полугодие</c:v>
                </c:pt>
              </c:strCache>
            </c:strRef>
          </c:cat>
          <c:val>
            <c:numRef>
              <c:f>'График 2.1.2'!$C$7:$M$7</c:f>
              <c:numCache>
                <c:formatCode>General</c:formatCode>
                <c:ptCount val="11"/>
                <c:pt idx="0" formatCode="#\ ##0.0">
                  <c:v>26.311089679839185</c:v>
                </c:pt>
                <c:pt idx="2" formatCode="#\ ##0.0">
                  <c:v>30.96976804251209</c:v>
                </c:pt>
                <c:pt idx="4" formatCode="#\ ##0.0">
                  <c:v>33.900791319043137</c:v>
                </c:pt>
                <c:pt idx="6" formatCode="#\ ##0.0">
                  <c:v>35.526699494170884</c:v>
                </c:pt>
                <c:pt idx="8" formatCode="#\ ##0.0">
                  <c:v>35.200000000000003</c:v>
                </c:pt>
                <c:pt idx="10" formatCode="#\ ##0.0">
                  <c:v>25.3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BC-40B0-A761-284B766CB9EF}"/>
            </c:ext>
          </c:extLst>
        </c:ser>
        <c:ser>
          <c:idx val="3"/>
          <c:order val="3"/>
          <c:tx>
            <c:strRef>
              <c:f>'График 2.1.2'!$B$8</c:f>
              <c:strCache>
                <c:ptCount val="1"/>
                <c:pt idx="0">
                  <c:v>Чистый экспорт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2.1.2'!$C$4:$M$4</c:f>
              <c:strCache>
                <c:ptCount val="11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2007-1-полугодие</c:v>
                </c:pt>
                <c:pt idx="10">
                  <c:v>2008-1-полугодие</c:v>
                </c:pt>
              </c:strCache>
            </c:strRef>
          </c:cat>
          <c:val>
            <c:numRef>
              <c:f>'График 2.1.2'!$C$8:$M$8</c:f>
              <c:numCache>
                <c:formatCode>General</c:formatCode>
                <c:ptCount val="11"/>
                <c:pt idx="0" formatCode="#\ ##0.0">
                  <c:v>8.5916211491106793</c:v>
                </c:pt>
                <c:pt idx="2" formatCode="#\ ##0.0">
                  <c:v>8.8164871429355323</c:v>
                </c:pt>
                <c:pt idx="4" formatCode="#\ ##0.0">
                  <c:v>10.672968366349803</c:v>
                </c:pt>
                <c:pt idx="6" formatCode="#\ ##0.0">
                  <c:v>6.6891142379403163</c:v>
                </c:pt>
                <c:pt idx="8" formatCode="#\ ##0.0">
                  <c:v>8.3000000000000007</c:v>
                </c:pt>
                <c:pt idx="10" formatCode="#\ ##0.0">
                  <c:v>23.5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BC-40B0-A761-284B766CB9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016902735"/>
        <c:axId val="1"/>
        <c:axId val="0"/>
      </c:bar3DChart>
      <c:catAx>
        <c:axId val="10169027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13978517201478846"/>
              <c:y val="0.38931377852577587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16902735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0752710754180852E-2"/>
          <c:y val="0.81297861435959562"/>
          <c:w val="0.97204505217794901"/>
          <c:h val="0.152672040255323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69491525423729"/>
          <c:y val="5.0359712230215826E-2"/>
          <c:w val="0.49661016949152542"/>
          <c:h val="0.78776978417266186"/>
        </c:manualLayout>
      </c:layout>
      <c:scatterChart>
        <c:scatterStyle val="lineMarker"/>
        <c:varyColors val="0"/>
        <c:ser>
          <c:idx val="1"/>
          <c:order val="0"/>
          <c:tx>
            <c:strRef>
              <c:f>'Бокс 2_График 1'!$C$5</c:f>
              <c:strCache>
                <c:ptCount val="1"/>
                <c:pt idx="0">
                  <c:v>добыча угля и лигнита, разработка торфа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'Бокс 2_График 1'!$D$5</c:f>
              <c:numCache>
                <c:formatCode>0.000</c:formatCode>
                <c:ptCount val="1"/>
                <c:pt idx="0">
                  <c:v>3.8811908163031851E-2</c:v>
                </c:pt>
              </c:numCache>
            </c:numRef>
          </c:xVal>
          <c:yVal>
            <c:numRef>
              <c:f>'Бокс 2_График 1'!$E$5</c:f>
              <c:numCache>
                <c:formatCode>0.00</c:formatCode>
                <c:ptCount val="1"/>
                <c:pt idx="0">
                  <c:v>7.15625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FA7-44D6-BEB4-830851094051}"/>
            </c:ext>
          </c:extLst>
        </c:ser>
        <c:ser>
          <c:idx val="2"/>
          <c:order val="1"/>
          <c:tx>
            <c:strRef>
              <c:f>'Бокс 2_График 1'!$C$6</c:f>
              <c:strCache>
                <c:ptCount val="1"/>
                <c:pt idx="0">
                  <c:v>добыча сырой нефти и попутного газа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'Бокс 2_График 1'!$D$6</c:f>
              <c:numCache>
                <c:formatCode>0.000</c:formatCode>
                <c:ptCount val="1"/>
                <c:pt idx="0">
                  <c:v>1.7010476815664111</c:v>
                </c:pt>
              </c:numCache>
            </c:numRef>
          </c:xVal>
          <c:yVal>
            <c:numRef>
              <c:f>'Бокс 2_График 1'!$E$6</c:f>
              <c:numCache>
                <c:formatCode>0.00</c:formatCode>
                <c:ptCount val="1"/>
                <c:pt idx="0">
                  <c:v>1.35625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FA7-44D6-BEB4-830851094051}"/>
            </c:ext>
          </c:extLst>
        </c:ser>
        <c:ser>
          <c:idx val="5"/>
          <c:order val="2"/>
          <c:tx>
            <c:strRef>
              <c:f>'Бокс 2_График 1'!$C$7</c:f>
              <c:strCache>
                <c:ptCount val="1"/>
                <c:pt idx="0">
                  <c:v>добыча природного газа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'Бокс 2_График 1'!$D$7</c:f>
              <c:numCache>
                <c:formatCode>0.000</c:formatCode>
                <c:ptCount val="1"/>
                <c:pt idx="0">
                  <c:v>-0.50815019156592467</c:v>
                </c:pt>
              </c:numCache>
            </c:numRef>
          </c:xVal>
          <c:yVal>
            <c:numRef>
              <c:f>'Бокс 2_График 1'!$E$7</c:f>
              <c:numCache>
                <c:formatCode>0.00</c:formatCode>
                <c:ptCount val="1"/>
                <c:pt idx="0">
                  <c:v>12.956250000000001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FA7-44D6-BEB4-830851094051}"/>
            </c:ext>
          </c:extLst>
        </c:ser>
        <c:ser>
          <c:idx val="6"/>
          <c:order val="3"/>
          <c:tx>
            <c:strRef>
              <c:f>'Бокс 2_График 1'!$C$8</c:f>
              <c:strCache>
                <c:ptCount val="1"/>
                <c:pt idx="0">
                  <c:v>добыча железных руд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'Бокс 2_График 1'!$D$8</c:f>
              <c:numCache>
                <c:formatCode>0.000</c:formatCode>
                <c:ptCount val="1"/>
                <c:pt idx="0">
                  <c:v>0.30194924262707712</c:v>
                </c:pt>
              </c:numCache>
            </c:numRef>
          </c:xVal>
          <c:yVal>
            <c:numRef>
              <c:f>'Бокс 2_График 1'!$E$8</c:f>
              <c:numCache>
                <c:formatCode>0.00</c:formatCode>
                <c:ptCount val="1"/>
                <c:pt idx="0">
                  <c:v>-3.7437500000000057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FA7-44D6-BEB4-830851094051}"/>
            </c:ext>
          </c:extLst>
        </c:ser>
        <c:ser>
          <c:idx val="7"/>
          <c:order val="4"/>
          <c:tx>
            <c:strRef>
              <c:f>'Бокс 2_График 1'!$C$9</c:f>
              <c:strCache>
                <c:ptCount val="1"/>
                <c:pt idx="0">
                  <c:v>добыча руд цветных металлов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333399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xVal>
            <c:numRef>
              <c:f>'Бокс 2_График 1'!$D$9</c:f>
              <c:numCache>
                <c:formatCode>0.000</c:formatCode>
                <c:ptCount val="1"/>
                <c:pt idx="0">
                  <c:v>0.4352343902851919</c:v>
                </c:pt>
              </c:numCache>
            </c:numRef>
          </c:xVal>
          <c:yVal>
            <c:numRef>
              <c:f>'Бокс 2_График 1'!$E$9</c:f>
              <c:numCache>
                <c:formatCode>0.00</c:formatCode>
                <c:ptCount val="1"/>
                <c:pt idx="0">
                  <c:v>2.3562500000000002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FA7-44D6-BEB4-830851094051}"/>
            </c:ext>
          </c:extLst>
        </c:ser>
        <c:ser>
          <c:idx val="8"/>
          <c:order val="5"/>
          <c:tx>
            <c:strRef>
              <c:f>'Бокс 2_График 1'!$C$10</c:f>
              <c:strCache>
                <c:ptCount val="1"/>
                <c:pt idx="0">
                  <c:v>прочие отрасли горнодоб. пром.-сть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xVal>
            <c:numRef>
              <c:f>'Бокс 2_График 1'!$D$10</c:f>
              <c:numCache>
                <c:formatCode>0.000</c:formatCode>
                <c:ptCount val="1"/>
                <c:pt idx="0">
                  <c:v>5.8231927717598365E-2</c:v>
                </c:pt>
              </c:numCache>
            </c:numRef>
          </c:xVal>
          <c:yVal>
            <c:numRef>
              <c:f>'Бокс 2_График 1'!$E$10</c:f>
              <c:numCache>
                <c:formatCode>0.00</c:formatCode>
                <c:ptCount val="1"/>
                <c:pt idx="0">
                  <c:v>-11.74375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FA7-44D6-BEB4-830851094051}"/>
            </c:ext>
          </c:extLst>
        </c:ser>
        <c:ser>
          <c:idx val="9"/>
          <c:order val="6"/>
          <c:tx>
            <c:strRef>
              <c:f>'Бокс 2_График 1'!$C$11</c:f>
              <c:strCache>
                <c:ptCount val="1"/>
                <c:pt idx="0">
                  <c:v>пр-во пищевых продуктов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xVal>
            <c:numRef>
              <c:f>'Бокс 2_График 1'!$D$11</c:f>
              <c:numCache>
                <c:formatCode>0.000</c:formatCode>
                <c:ptCount val="1"/>
                <c:pt idx="0">
                  <c:v>0.93923497979815784</c:v>
                </c:pt>
              </c:numCache>
            </c:numRef>
          </c:xVal>
          <c:yVal>
            <c:numRef>
              <c:f>'Бокс 2_График 1'!$E$11</c:f>
              <c:numCache>
                <c:formatCode>0.00</c:formatCode>
                <c:ptCount val="1"/>
                <c:pt idx="0">
                  <c:v>-1.9437499999999943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FA7-44D6-BEB4-830851094051}"/>
            </c:ext>
          </c:extLst>
        </c:ser>
        <c:ser>
          <c:idx val="10"/>
          <c:order val="7"/>
          <c:tx>
            <c:strRef>
              <c:f>'Бокс 2_График 1'!$C$12</c:f>
              <c:strCache>
                <c:ptCount val="1"/>
                <c:pt idx="0">
                  <c:v>текстильная и швейная пром.-сть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xVal>
            <c:numRef>
              <c:f>'Бокс 2_График 1'!$D$12</c:f>
              <c:numCache>
                <c:formatCode>0.000</c:formatCode>
                <c:ptCount val="1"/>
                <c:pt idx="0">
                  <c:v>-0.61809336371156254</c:v>
                </c:pt>
              </c:numCache>
            </c:numRef>
          </c:xVal>
          <c:yVal>
            <c:numRef>
              <c:f>'Бокс 2_График 1'!$E$12</c:f>
              <c:numCache>
                <c:formatCode>0.00</c:formatCode>
                <c:ptCount val="1"/>
                <c:pt idx="0">
                  <c:v>-0.34375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FA7-44D6-BEB4-830851094051}"/>
            </c:ext>
          </c:extLst>
        </c:ser>
        <c:ser>
          <c:idx val="11"/>
          <c:order val="8"/>
          <c:tx>
            <c:strRef>
              <c:f>'Бокс 2_График 1'!$C$13</c:f>
              <c:strCache>
                <c:ptCount val="1"/>
                <c:pt idx="0">
                  <c:v>производство нефтепродуктов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'Бокс 2_График 1'!$D$13</c:f>
              <c:numCache>
                <c:formatCode>0.000</c:formatCode>
                <c:ptCount val="1"/>
                <c:pt idx="0">
                  <c:v>0.24583412913107913</c:v>
                </c:pt>
              </c:numCache>
            </c:numRef>
          </c:xVal>
          <c:yVal>
            <c:numRef>
              <c:f>'Бокс 2_График 1'!$E$13</c:f>
              <c:numCache>
                <c:formatCode>0.00</c:formatCode>
                <c:ptCount val="1"/>
                <c:pt idx="0">
                  <c:v>0.35625000000000284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3FA7-44D6-BEB4-830851094051}"/>
            </c:ext>
          </c:extLst>
        </c:ser>
        <c:ser>
          <c:idx val="12"/>
          <c:order val="9"/>
          <c:tx>
            <c:strRef>
              <c:f>'Бокс 2_График 1'!$C$14</c:f>
              <c:strCache>
                <c:ptCount val="1"/>
                <c:pt idx="0">
                  <c:v>химическая пром.-сть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'Бокс 2_График 1'!$D$14</c:f>
              <c:numCache>
                <c:formatCode>0.000</c:formatCode>
                <c:ptCount val="1"/>
                <c:pt idx="0">
                  <c:v>9.4723629841794957E-2</c:v>
                </c:pt>
              </c:numCache>
            </c:numRef>
          </c:xVal>
          <c:yVal>
            <c:numRef>
              <c:f>'Бокс 2_График 1'!$E$14</c:f>
              <c:numCache>
                <c:formatCode>0.00</c:formatCode>
                <c:ptCount val="1"/>
                <c:pt idx="0">
                  <c:v>8.15625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3FA7-44D6-BEB4-830851094051}"/>
            </c:ext>
          </c:extLst>
        </c:ser>
        <c:ser>
          <c:idx val="13"/>
          <c:order val="10"/>
          <c:tx>
            <c:strRef>
              <c:f>'Бокс 2_График 1'!$C$15</c:f>
              <c:strCache>
                <c:ptCount val="1"/>
                <c:pt idx="0">
                  <c:v>черная металлургия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'Бокс 2_График 1'!$D$15</c:f>
              <c:numCache>
                <c:formatCode>0.000</c:formatCode>
                <c:ptCount val="1"/>
                <c:pt idx="0">
                  <c:v>0.88075932707929916</c:v>
                </c:pt>
              </c:numCache>
            </c:numRef>
          </c:xVal>
          <c:yVal>
            <c:numRef>
              <c:f>'Бокс 2_График 1'!$E$15</c:f>
              <c:numCache>
                <c:formatCode>0.00</c:formatCode>
                <c:ptCount val="1"/>
                <c:pt idx="0">
                  <c:v>-6.4437499999999943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3FA7-44D6-BEB4-830851094051}"/>
            </c:ext>
          </c:extLst>
        </c:ser>
        <c:ser>
          <c:idx val="0"/>
          <c:order val="11"/>
          <c:tx>
            <c:strRef>
              <c:f>'Бокс 2_График 1'!$C$16</c:f>
              <c:strCache>
                <c:ptCount val="1"/>
                <c:pt idx="0">
                  <c:v>производство цветных металлов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'Бокс 2_График 1'!$D$16</c:f>
              <c:numCache>
                <c:formatCode>0.000</c:formatCode>
                <c:ptCount val="1"/>
                <c:pt idx="0">
                  <c:v>0.79451367102913117</c:v>
                </c:pt>
              </c:numCache>
            </c:numRef>
          </c:xVal>
          <c:yVal>
            <c:numRef>
              <c:f>'Бокс 2_График 1'!$E$16</c:f>
              <c:numCache>
                <c:formatCode>0.00</c:formatCode>
                <c:ptCount val="1"/>
                <c:pt idx="0">
                  <c:v>1.35625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3FA7-44D6-BEB4-830851094051}"/>
            </c:ext>
          </c:extLst>
        </c:ser>
        <c:ser>
          <c:idx val="3"/>
          <c:order val="12"/>
          <c:tx>
            <c:strRef>
              <c:f>'Бокс 2_График 1'!$C$17</c:f>
              <c:strCache>
                <c:ptCount val="1"/>
                <c:pt idx="0">
                  <c:v>машиностроение 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CCCCFF"/>
              </a:solidFill>
              <a:ln>
                <a:solidFill>
                  <a:srgbClr val="CCCCFF"/>
                </a:solidFill>
                <a:prstDash val="solid"/>
              </a:ln>
            </c:spPr>
          </c:marker>
          <c:xVal>
            <c:numRef>
              <c:f>'Бокс 2_График 1'!$D$17</c:f>
              <c:numCache>
                <c:formatCode>0.000</c:formatCode>
                <c:ptCount val="1"/>
                <c:pt idx="0">
                  <c:v>0.49225303870728387</c:v>
                </c:pt>
              </c:numCache>
            </c:numRef>
          </c:xVal>
          <c:yVal>
            <c:numRef>
              <c:f>'Бокс 2_График 1'!$E$17</c:f>
              <c:numCache>
                <c:formatCode>0.00</c:formatCode>
                <c:ptCount val="1"/>
                <c:pt idx="0">
                  <c:v>-7.84375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3FA7-44D6-BEB4-830851094051}"/>
            </c:ext>
          </c:extLst>
        </c:ser>
        <c:ser>
          <c:idx val="4"/>
          <c:order val="13"/>
          <c:tx>
            <c:strRef>
              <c:f>'Бокс 2_График 1'!$C$18</c:f>
              <c:strCache>
                <c:ptCount val="1"/>
                <c:pt idx="0">
                  <c:v>произв. и распр. электроэнергии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660066"/>
                </a:solidFill>
                <a:prstDash val="solid"/>
              </a:ln>
            </c:spPr>
          </c:marker>
          <c:xVal>
            <c:numRef>
              <c:f>'Бокс 2_График 1'!$D$18</c:f>
              <c:numCache>
                <c:formatCode>0.000</c:formatCode>
                <c:ptCount val="1"/>
                <c:pt idx="0">
                  <c:v>0.50562451615616699</c:v>
                </c:pt>
              </c:numCache>
            </c:numRef>
          </c:xVal>
          <c:yVal>
            <c:numRef>
              <c:f>'Бокс 2_График 1'!$E$17</c:f>
              <c:numCache>
                <c:formatCode>0.00</c:formatCode>
                <c:ptCount val="1"/>
                <c:pt idx="0">
                  <c:v>-7.84375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3FA7-44D6-BEB4-830851094051}"/>
            </c:ext>
          </c:extLst>
        </c:ser>
        <c:ser>
          <c:idx val="14"/>
          <c:order val="14"/>
          <c:tx>
            <c:strRef>
              <c:f>'Бокс 2_График 1'!$C$19</c:f>
              <c:strCache>
                <c:ptCount val="1"/>
                <c:pt idx="0">
                  <c:v>произв. и распр. газобр. топлива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'Бокс 2_График 1'!$D$19</c:f>
              <c:numCache>
                <c:formatCode>0.000</c:formatCode>
                <c:ptCount val="1"/>
                <c:pt idx="0">
                  <c:v>-0.82257324237234997</c:v>
                </c:pt>
              </c:numCache>
            </c:numRef>
          </c:xVal>
          <c:yVal>
            <c:numRef>
              <c:f>'Бокс 2_График 1'!$E$19</c:f>
              <c:numCache>
                <c:formatCode>0.00</c:formatCode>
                <c:ptCount val="1"/>
                <c:pt idx="0">
                  <c:v>1.15625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3FA7-44D6-BEB4-830851094051}"/>
            </c:ext>
          </c:extLst>
        </c:ser>
        <c:ser>
          <c:idx val="15"/>
          <c:order val="15"/>
          <c:tx>
            <c:strRef>
              <c:f>'Бокс 2_График 1'!$C$20</c:f>
              <c:strCache>
                <c:ptCount val="1"/>
                <c:pt idx="0">
                  <c:v>снабжение паром и гор. водой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'Бокс 2_График 1'!$D$20</c:f>
              <c:numCache>
                <c:formatCode>0.000</c:formatCode>
                <c:ptCount val="1"/>
                <c:pt idx="0">
                  <c:v>-0.50290651551164989</c:v>
                </c:pt>
              </c:numCache>
            </c:numRef>
          </c:xVal>
          <c:yVal>
            <c:numRef>
              <c:f>'Бокс 2_График 1'!$E$20</c:f>
              <c:numCache>
                <c:formatCode>0.00</c:formatCode>
                <c:ptCount val="1"/>
                <c:pt idx="0">
                  <c:v>3.65625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3FA7-44D6-BEB4-830851094051}"/>
            </c:ext>
          </c:extLst>
        </c:ser>
        <c:ser>
          <c:idx val="16"/>
          <c:order val="16"/>
          <c:tx>
            <c:strRef>
              <c:f>'Бокс 2_График 1'!$C$21</c:f>
              <c:strCache>
                <c:ptCount val="1"/>
                <c:pt idx="0">
                  <c:v>сбор, очистка и распределение воды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CC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'Бокс 2_График 1'!$D$21</c:f>
              <c:numCache>
                <c:formatCode>0.000</c:formatCode>
                <c:ptCount val="1"/>
                <c:pt idx="0">
                  <c:v>-0.57403800932223648</c:v>
                </c:pt>
              </c:numCache>
            </c:numRef>
          </c:xVal>
          <c:yVal>
            <c:numRef>
              <c:f>'Бокс 2_График 1'!$E$21</c:f>
              <c:numCache>
                <c:formatCode>0.00</c:formatCode>
                <c:ptCount val="1"/>
                <c:pt idx="0">
                  <c:v>8.4562500000000007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3FA7-44D6-BEB4-830851094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4312879"/>
        <c:axId val="1"/>
      </c:scatterChart>
      <c:valAx>
        <c:axId val="1094312879"/>
        <c:scaling>
          <c:orientation val="minMax"/>
          <c:min val="-1"/>
        </c:scaling>
        <c:delete val="0"/>
        <c:axPos val="b"/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доля в общей промышленности*</a:t>
                </a:r>
              </a:p>
            </c:rich>
          </c:tx>
          <c:layout>
            <c:manualLayout>
              <c:xMode val="edge"/>
              <c:yMode val="edge"/>
              <c:x val="0.19491525423728814"/>
              <c:y val="0.8705035971223021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4312879"/>
        <c:crossesAt val="-1.5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1694915254237293"/>
          <c:y val="2.1582733812949641E-2"/>
          <c:w val="0.37118644067796608"/>
          <c:h val="0.9676258992805755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2161275042725"/>
          <c:y val="9.7959183673469383E-2"/>
          <c:w val="0.72008697267079969"/>
          <c:h val="0.7102040816326530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 2.1.3.'!$C$4</c:f>
              <c:strCache>
                <c:ptCount val="1"/>
                <c:pt idx="0">
                  <c:v>Реальный ВВП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strRef>
              <c:f>'График  2.1.3.'!$B$5:$B$20</c:f>
              <c:strCache>
                <c:ptCount val="16"/>
                <c:pt idx="0">
                  <c:v>4кв.2004</c:v>
                </c:pt>
                <c:pt idx="1">
                  <c:v>1кв.2005</c:v>
                </c:pt>
                <c:pt idx="2">
                  <c:v>2кв.2005</c:v>
                </c:pt>
                <c:pt idx="3">
                  <c:v>3кв.2005</c:v>
                </c:pt>
                <c:pt idx="4">
                  <c:v>4кв.2005</c:v>
                </c:pt>
                <c:pt idx="5">
                  <c:v>1кв.2006</c:v>
                </c:pt>
                <c:pt idx="6">
                  <c:v>2кв.2006</c:v>
                </c:pt>
                <c:pt idx="7">
                  <c:v>3кв.2006</c:v>
                </c:pt>
                <c:pt idx="8">
                  <c:v>4кв.2006</c:v>
                </c:pt>
                <c:pt idx="9">
                  <c:v>1кв.2007</c:v>
                </c:pt>
                <c:pt idx="10">
                  <c:v>2кв.2007</c:v>
                </c:pt>
                <c:pt idx="11">
                  <c:v>3кв.2007</c:v>
                </c:pt>
                <c:pt idx="12">
                  <c:v>4кв.2007</c:v>
                </c:pt>
                <c:pt idx="13">
                  <c:v>1кв.2008</c:v>
                </c:pt>
                <c:pt idx="14">
                  <c:v>2кв.2008</c:v>
                </c:pt>
                <c:pt idx="15">
                  <c:v>3кв.2008</c:v>
                </c:pt>
              </c:strCache>
            </c:strRef>
          </c:cat>
          <c:val>
            <c:numRef>
              <c:f>'График  2.1.3.'!$C$5:$C$20</c:f>
              <c:numCache>
                <c:formatCode>0</c:formatCode>
                <c:ptCount val="16"/>
                <c:pt idx="0">
                  <c:v>3770.4234821810387</c:v>
                </c:pt>
                <c:pt idx="1">
                  <c:v>-700.42943017999642</c:v>
                </c:pt>
                <c:pt idx="2">
                  <c:v>-3964.2360381877515</c:v>
                </c:pt>
                <c:pt idx="3">
                  <c:v>-4211.4145018894924</c:v>
                </c:pt>
                <c:pt idx="4">
                  <c:v>-2011.4697437593713</c:v>
                </c:pt>
                <c:pt idx="5">
                  <c:v>-7643.635218599462</c:v>
                </c:pt>
                <c:pt idx="6">
                  <c:v>-6736.5374106401578</c:v>
                </c:pt>
                <c:pt idx="7">
                  <c:v>1710.2913977933349</c:v>
                </c:pt>
                <c:pt idx="8">
                  <c:v>6809.2223169560311</c:v>
                </c:pt>
                <c:pt idx="9">
                  <c:v>7179.9623607204994</c:v>
                </c:pt>
                <c:pt idx="10">
                  <c:v>8813.0672802047338</c:v>
                </c:pt>
                <c:pt idx="11">
                  <c:v>11466.241816293914</c:v>
                </c:pt>
                <c:pt idx="12">
                  <c:v>7490.4624235084048</c:v>
                </c:pt>
                <c:pt idx="13">
                  <c:v>1570.4364728129003</c:v>
                </c:pt>
                <c:pt idx="14">
                  <c:v>-5456.1670756512322</c:v>
                </c:pt>
                <c:pt idx="15">
                  <c:v>-18086.218131552567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A7-43A0-AAA2-E45B3E656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7416495"/>
        <c:axId val="1"/>
      </c:lineChart>
      <c:lineChart>
        <c:grouping val="standard"/>
        <c:varyColors val="0"/>
        <c:ser>
          <c:idx val="1"/>
          <c:order val="1"/>
          <c:tx>
            <c:strRef>
              <c:f>'График  2.1.3.'!$D$4</c:f>
              <c:strCache>
                <c:ptCount val="1"/>
                <c:pt idx="0">
                  <c:v>Государственные расходы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'График  2.1.3.'!$B$5:$B$20</c:f>
              <c:strCache>
                <c:ptCount val="16"/>
                <c:pt idx="0">
                  <c:v>4кв.2004</c:v>
                </c:pt>
                <c:pt idx="1">
                  <c:v>1кв.2005</c:v>
                </c:pt>
                <c:pt idx="2">
                  <c:v>2кв.2005</c:v>
                </c:pt>
                <c:pt idx="3">
                  <c:v>3кв.2005</c:v>
                </c:pt>
                <c:pt idx="4">
                  <c:v>4кв.2005</c:v>
                </c:pt>
                <c:pt idx="5">
                  <c:v>1кв.2006</c:v>
                </c:pt>
                <c:pt idx="6">
                  <c:v>2кв.2006</c:v>
                </c:pt>
                <c:pt idx="7">
                  <c:v>3кв.2006</c:v>
                </c:pt>
                <c:pt idx="8">
                  <c:v>4кв.2006</c:v>
                </c:pt>
                <c:pt idx="9">
                  <c:v>1кв.2007</c:v>
                </c:pt>
                <c:pt idx="10">
                  <c:v>2кв.2007</c:v>
                </c:pt>
                <c:pt idx="11">
                  <c:v>3кв.2007</c:v>
                </c:pt>
                <c:pt idx="12">
                  <c:v>4кв.2007</c:v>
                </c:pt>
                <c:pt idx="13">
                  <c:v>1кв.2008</c:v>
                </c:pt>
                <c:pt idx="14">
                  <c:v>2кв.2008</c:v>
                </c:pt>
                <c:pt idx="15">
                  <c:v>3кв.2008</c:v>
                </c:pt>
              </c:strCache>
            </c:strRef>
          </c:cat>
          <c:val>
            <c:numRef>
              <c:f>'График  2.1.3.'!$D$5:$D$20</c:f>
              <c:numCache>
                <c:formatCode>0</c:formatCode>
                <c:ptCount val="16"/>
                <c:pt idx="0">
                  <c:v>3224.8029466022272</c:v>
                </c:pt>
                <c:pt idx="1">
                  <c:v>-56533.713803551393</c:v>
                </c:pt>
                <c:pt idx="2">
                  <c:v>-97151.307278739056</c:v>
                </c:pt>
                <c:pt idx="3">
                  <c:v>-122539.61332759052</c:v>
                </c:pt>
                <c:pt idx="4">
                  <c:v>172993.8196625202</c:v>
                </c:pt>
                <c:pt idx="5">
                  <c:v>173500.90123928082</c:v>
                </c:pt>
                <c:pt idx="6">
                  <c:v>308676.18981636642</c:v>
                </c:pt>
                <c:pt idx="7">
                  <c:v>197856.41629498778</c:v>
                </c:pt>
                <c:pt idx="8">
                  <c:v>-202092.12540673185</c:v>
                </c:pt>
                <c:pt idx="9">
                  <c:v>-166323.62572616804</c:v>
                </c:pt>
                <c:pt idx="10">
                  <c:v>-297935.57881756779</c:v>
                </c:pt>
                <c:pt idx="11">
                  <c:v>-185273.55401040707</c:v>
                </c:pt>
                <c:pt idx="12">
                  <c:v>50002.365256321151</c:v>
                </c:pt>
                <c:pt idx="13">
                  <c:v>-50821.350773517042</c:v>
                </c:pt>
                <c:pt idx="14">
                  <c:v>72658.584329396021</c:v>
                </c:pt>
                <c:pt idx="15">
                  <c:v>199757.78959883889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A7-43A0-AAA2-E45B3E656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9741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тенге</a:t>
                </a:r>
              </a:p>
            </c:rich>
          </c:tx>
          <c:layout>
            <c:manualLayout>
              <c:xMode val="edge"/>
              <c:yMode val="edge"/>
              <c:x val="0.95085668498072951"/>
              <c:y val="0.3020408163265306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7416495"/>
        <c:crosses val="max"/>
        <c:crossBetween val="midCat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l"/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72653897598444"/>
          <c:y val="0.87755102040816324"/>
          <c:w val="0.57906103737028702"/>
          <c:h val="8.163265306122448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749739496768"/>
          <c:y val="4.6666818576883387E-2"/>
          <c:w val="0.81128887526330207"/>
          <c:h val="0.59666860894729479"/>
        </c:manualLayout>
      </c:layout>
      <c:lineChart>
        <c:grouping val="standard"/>
        <c:varyColors val="0"/>
        <c:ser>
          <c:idx val="3"/>
          <c:order val="3"/>
          <c:tx>
            <c:strRef>
              <c:f>'График 1.1.3'!$F$4</c:f>
              <c:strCache>
                <c:ptCount val="1"/>
                <c:pt idx="0">
                  <c:v>Медь  (долл.США/метр.тонна), (левая  шкала)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'График 1.1.3'!$B$5:$B$461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'График 1.1.3'!$F$5:$F$461</c:f>
              <c:numCache>
                <c:formatCode>0</c:formatCode>
                <c:ptCount val="457"/>
                <c:pt idx="0">
                  <c:v>6285</c:v>
                </c:pt>
                <c:pt idx="1">
                  <c:v>6200</c:v>
                </c:pt>
                <c:pt idx="2">
                  <c:v>5782.5</c:v>
                </c:pt>
                <c:pt idx="3">
                  <c:v>5601.5</c:v>
                </c:pt>
                <c:pt idx="4">
                  <c:v>5755.25</c:v>
                </c:pt>
                <c:pt idx="5">
                  <c:v>5505.25</c:v>
                </c:pt>
                <c:pt idx="6">
                  <c:v>5540.5</c:v>
                </c:pt>
                <c:pt idx="7">
                  <c:v>5712.5</c:v>
                </c:pt>
                <c:pt idx="8">
                  <c:v>5800.25</c:v>
                </c:pt>
                <c:pt idx="9">
                  <c:v>5805.25</c:v>
                </c:pt>
                <c:pt idx="10">
                  <c:v>5651.5</c:v>
                </c:pt>
                <c:pt idx="11">
                  <c:v>5681.5</c:v>
                </c:pt>
                <c:pt idx="12">
                  <c:v>5547.5</c:v>
                </c:pt>
                <c:pt idx="13">
                  <c:v>5600.5</c:v>
                </c:pt>
                <c:pt idx="14">
                  <c:v>5445</c:v>
                </c:pt>
                <c:pt idx="15">
                  <c:v>5480.5</c:v>
                </c:pt>
                <c:pt idx="16">
                  <c:v>5566.5</c:v>
                </c:pt>
                <c:pt idx="17">
                  <c:v>5671.25</c:v>
                </c:pt>
                <c:pt idx="18">
                  <c:v>5824.75</c:v>
                </c:pt>
                <c:pt idx="19">
                  <c:v>5712.5</c:v>
                </c:pt>
                <c:pt idx="20">
                  <c:v>5580.5</c:v>
                </c:pt>
                <c:pt idx="21">
                  <c:v>5595.5</c:v>
                </c:pt>
                <c:pt idx="22">
                  <c:v>5650.75</c:v>
                </c:pt>
                <c:pt idx="23">
                  <c:v>5605.5</c:v>
                </c:pt>
                <c:pt idx="24">
                  <c:v>5500.5</c:v>
                </c:pt>
                <c:pt idx="25">
                  <c:v>5285</c:v>
                </c:pt>
                <c:pt idx="26">
                  <c:v>5355.5</c:v>
                </c:pt>
                <c:pt idx="27">
                  <c:v>5330.5</c:v>
                </c:pt>
                <c:pt idx="28">
                  <c:v>5225.25</c:v>
                </c:pt>
                <c:pt idx="29">
                  <c:v>5400.5</c:v>
                </c:pt>
                <c:pt idx="30">
                  <c:v>5470.5</c:v>
                </c:pt>
                <c:pt idx="31">
                  <c:v>5571.5</c:v>
                </c:pt>
                <c:pt idx="32">
                  <c:v>5620.5</c:v>
                </c:pt>
                <c:pt idx="33">
                  <c:v>5832.5</c:v>
                </c:pt>
                <c:pt idx="34">
                  <c:v>5778.5</c:v>
                </c:pt>
                <c:pt idx="35">
                  <c:v>5770.25</c:v>
                </c:pt>
                <c:pt idx="36">
                  <c:v>5681.5</c:v>
                </c:pt>
                <c:pt idx="37">
                  <c:v>5612.5</c:v>
                </c:pt>
                <c:pt idx="38">
                  <c:v>5872.5</c:v>
                </c:pt>
                <c:pt idx="39">
                  <c:v>6185.5</c:v>
                </c:pt>
                <c:pt idx="40">
                  <c:v>6250.5</c:v>
                </c:pt>
                <c:pt idx="41">
                  <c:v>6180.5</c:v>
                </c:pt>
                <c:pt idx="42">
                  <c:v>5975</c:v>
                </c:pt>
                <c:pt idx="43">
                  <c:v>6189.5</c:v>
                </c:pt>
                <c:pt idx="44">
                  <c:v>6055.5</c:v>
                </c:pt>
                <c:pt idx="45">
                  <c:v>5810.5</c:v>
                </c:pt>
                <c:pt idx="46">
                  <c:v>5999.5</c:v>
                </c:pt>
                <c:pt idx="47">
                  <c:v>6045.75</c:v>
                </c:pt>
                <c:pt idx="48">
                  <c:v>6275.5</c:v>
                </c:pt>
                <c:pt idx="49">
                  <c:v>6125</c:v>
                </c:pt>
                <c:pt idx="50">
                  <c:v>6172.5</c:v>
                </c:pt>
                <c:pt idx="51">
                  <c:v>6302.5</c:v>
                </c:pt>
                <c:pt idx="52">
                  <c:v>6215</c:v>
                </c:pt>
                <c:pt idx="53">
                  <c:v>6445.5</c:v>
                </c:pt>
                <c:pt idx="54">
                  <c:v>6515</c:v>
                </c:pt>
                <c:pt idx="55">
                  <c:v>6629.5</c:v>
                </c:pt>
                <c:pt idx="56">
                  <c:v>6695.5</c:v>
                </c:pt>
                <c:pt idx="57">
                  <c:v>6685.25</c:v>
                </c:pt>
                <c:pt idx="58">
                  <c:v>6807.5</c:v>
                </c:pt>
                <c:pt idx="59">
                  <c:v>6851.5</c:v>
                </c:pt>
                <c:pt idx="60">
                  <c:v>6859.5</c:v>
                </c:pt>
                <c:pt idx="61">
                  <c:v>6850.5</c:v>
                </c:pt>
                <c:pt idx="62">
                  <c:v>6735</c:v>
                </c:pt>
                <c:pt idx="63">
                  <c:v>6712.5</c:v>
                </c:pt>
                <c:pt idx="64">
                  <c:v>6939.5</c:v>
                </c:pt>
                <c:pt idx="65">
                  <c:v>6915.5</c:v>
                </c:pt>
                <c:pt idx="66">
                  <c:v>7285</c:v>
                </c:pt>
                <c:pt idx="67">
                  <c:v>7304.5</c:v>
                </c:pt>
                <c:pt idx="68">
                  <c:v>7464.5</c:v>
                </c:pt>
                <c:pt idx="69">
                  <c:v>7464.5</c:v>
                </c:pt>
                <c:pt idx="70">
                  <c:v>7464.5</c:v>
                </c:pt>
                <c:pt idx="71">
                  <c:v>7838.5</c:v>
                </c:pt>
                <c:pt idx="72">
                  <c:v>7970.25</c:v>
                </c:pt>
                <c:pt idx="73">
                  <c:v>7889.25</c:v>
                </c:pt>
                <c:pt idx="74">
                  <c:v>7800.25</c:v>
                </c:pt>
                <c:pt idx="75">
                  <c:v>7960</c:v>
                </c:pt>
                <c:pt idx="76">
                  <c:v>7832.5</c:v>
                </c:pt>
                <c:pt idx="77">
                  <c:v>8052.5</c:v>
                </c:pt>
                <c:pt idx="78">
                  <c:v>7941.5</c:v>
                </c:pt>
                <c:pt idx="79">
                  <c:v>8039.25</c:v>
                </c:pt>
                <c:pt idx="80">
                  <c:v>7917.5</c:v>
                </c:pt>
                <c:pt idx="81">
                  <c:v>8099.5</c:v>
                </c:pt>
                <c:pt idx="82">
                  <c:v>7815</c:v>
                </c:pt>
                <c:pt idx="83">
                  <c:v>7847.5</c:v>
                </c:pt>
                <c:pt idx="84">
                  <c:v>7742.5</c:v>
                </c:pt>
                <c:pt idx="85">
                  <c:v>7824.25</c:v>
                </c:pt>
                <c:pt idx="86">
                  <c:v>7919.5</c:v>
                </c:pt>
                <c:pt idx="87">
                  <c:v>7998.5</c:v>
                </c:pt>
                <c:pt idx="88">
                  <c:v>8021.5</c:v>
                </c:pt>
                <c:pt idx="89">
                  <c:v>8224.5</c:v>
                </c:pt>
                <c:pt idx="90">
                  <c:v>8224.5</c:v>
                </c:pt>
                <c:pt idx="91">
                  <c:v>8194.25</c:v>
                </c:pt>
                <c:pt idx="92">
                  <c:v>8202.5</c:v>
                </c:pt>
                <c:pt idx="93">
                  <c:v>8018.5</c:v>
                </c:pt>
                <c:pt idx="94">
                  <c:v>7854.75</c:v>
                </c:pt>
                <c:pt idx="95">
                  <c:v>7905.5</c:v>
                </c:pt>
                <c:pt idx="96">
                  <c:v>7795.25</c:v>
                </c:pt>
                <c:pt idx="97">
                  <c:v>7707.5</c:v>
                </c:pt>
                <c:pt idx="98">
                  <c:v>7452.5</c:v>
                </c:pt>
                <c:pt idx="99">
                  <c:v>7259.5</c:v>
                </c:pt>
                <c:pt idx="100">
                  <c:v>7410.5</c:v>
                </c:pt>
                <c:pt idx="101">
                  <c:v>7557.5</c:v>
                </c:pt>
                <c:pt idx="102">
                  <c:v>7215.25</c:v>
                </c:pt>
                <c:pt idx="103">
                  <c:v>7374.75</c:v>
                </c:pt>
                <c:pt idx="104">
                  <c:v>7141.5</c:v>
                </c:pt>
                <c:pt idx="105">
                  <c:v>7141.5</c:v>
                </c:pt>
                <c:pt idx="106">
                  <c:v>7360.25</c:v>
                </c:pt>
                <c:pt idx="107">
                  <c:v>7252.5</c:v>
                </c:pt>
                <c:pt idx="108">
                  <c:v>7440.25</c:v>
                </c:pt>
                <c:pt idx="109">
                  <c:v>7510.25</c:v>
                </c:pt>
                <c:pt idx="110">
                  <c:v>7540.25</c:v>
                </c:pt>
                <c:pt idx="111">
                  <c:v>7652.5</c:v>
                </c:pt>
                <c:pt idx="112">
                  <c:v>7559.75</c:v>
                </c:pt>
                <c:pt idx="113">
                  <c:v>7447.5</c:v>
                </c:pt>
                <c:pt idx="114">
                  <c:v>7282.5</c:v>
                </c:pt>
                <c:pt idx="115">
                  <c:v>7383.5</c:v>
                </c:pt>
                <c:pt idx="116">
                  <c:v>7290</c:v>
                </c:pt>
                <c:pt idx="117">
                  <c:v>7255</c:v>
                </c:pt>
                <c:pt idx="118">
                  <c:v>7371.5</c:v>
                </c:pt>
                <c:pt idx="119">
                  <c:v>7475</c:v>
                </c:pt>
                <c:pt idx="120">
                  <c:v>7664.75</c:v>
                </c:pt>
                <c:pt idx="121">
                  <c:v>7470.25</c:v>
                </c:pt>
                <c:pt idx="122">
                  <c:v>7625.25</c:v>
                </c:pt>
                <c:pt idx="123">
                  <c:v>7550.25</c:v>
                </c:pt>
                <c:pt idx="124">
                  <c:v>7505</c:v>
                </c:pt>
                <c:pt idx="125">
                  <c:v>7311.5</c:v>
                </c:pt>
                <c:pt idx="126">
                  <c:v>7520.5</c:v>
                </c:pt>
                <c:pt idx="127">
                  <c:v>7359.5</c:v>
                </c:pt>
                <c:pt idx="128">
                  <c:v>7539.75</c:v>
                </c:pt>
                <c:pt idx="129">
                  <c:v>7647.5</c:v>
                </c:pt>
                <c:pt idx="130">
                  <c:v>7730.25</c:v>
                </c:pt>
                <c:pt idx="131">
                  <c:v>7840.5</c:v>
                </c:pt>
                <c:pt idx="132">
                  <c:v>7929.75</c:v>
                </c:pt>
                <c:pt idx="133">
                  <c:v>7892.5</c:v>
                </c:pt>
                <c:pt idx="134">
                  <c:v>7901.5</c:v>
                </c:pt>
                <c:pt idx="135">
                  <c:v>8040.5</c:v>
                </c:pt>
                <c:pt idx="136">
                  <c:v>8029.5</c:v>
                </c:pt>
                <c:pt idx="137">
                  <c:v>8040</c:v>
                </c:pt>
                <c:pt idx="138">
                  <c:v>8090.5</c:v>
                </c:pt>
                <c:pt idx="139">
                  <c:v>7940.25</c:v>
                </c:pt>
                <c:pt idx="140">
                  <c:v>7967.25</c:v>
                </c:pt>
                <c:pt idx="141">
                  <c:v>7835</c:v>
                </c:pt>
                <c:pt idx="142">
                  <c:v>7875</c:v>
                </c:pt>
                <c:pt idx="143">
                  <c:v>8000.5</c:v>
                </c:pt>
                <c:pt idx="144">
                  <c:v>8120.25</c:v>
                </c:pt>
                <c:pt idx="145">
                  <c:v>8205</c:v>
                </c:pt>
                <c:pt idx="146">
                  <c:v>8157.5</c:v>
                </c:pt>
                <c:pt idx="147">
                  <c:v>7974.75</c:v>
                </c:pt>
                <c:pt idx="148">
                  <c:v>7905.5</c:v>
                </c:pt>
                <c:pt idx="149">
                  <c:v>7879.5</c:v>
                </c:pt>
                <c:pt idx="150">
                  <c:v>7882.5</c:v>
                </c:pt>
                <c:pt idx="151">
                  <c:v>8158.5</c:v>
                </c:pt>
                <c:pt idx="152">
                  <c:v>7945</c:v>
                </c:pt>
                <c:pt idx="153">
                  <c:v>8054.75</c:v>
                </c:pt>
                <c:pt idx="154">
                  <c:v>7985</c:v>
                </c:pt>
                <c:pt idx="155">
                  <c:v>7790.25</c:v>
                </c:pt>
                <c:pt idx="156">
                  <c:v>7829.5</c:v>
                </c:pt>
                <c:pt idx="157">
                  <c:v>7718.5</c:v>
                </c:pt>
                <c:pt idx="158">
                  <c:v>7675</c:v>
                </c:pt>
                <c:pt idx="159">
                  <c:v>7452.5</c:v>
                </c:pt>
                <c:pt idx="160">
                  <c:v>7696.25</c:v>
                </c:pt>
                <c:pt idx="161">
                  <c:v>7695</c:v>
                </c:pt>
                <c:pt idx="162">
                  <c:v>7429.75</c:v>
                </c:pt>
                <c:pt idx="163">
                  <c:v>7150</c:v>
                </c:pt>
                <c:pt idx="164">
                  <c:v>6955</c:v>
                </c:pt>
                <c:pt idx="165">
                  <c:v>7195</c:v>
                </c:pt>
                <c:pt idx="166">
                  <c:v>7055</c:v>
                </c:pt>
                <c:pt idx="167">
                  <c:v>7224.75</c:v>
                </c:pt>
                <c:pt idx="168">
                  <c:v>7379.25</c:v>
                </c:pt>
                <c:pt idx="169">
                  <c:v>7307.5</c:v>
                </c:pt>
                <c:pt idx="170">
                  <c:v>7307.5</c:v>
                </c:pt>
                <c:pt idx="171">
                  <c:v>7360.25</c:v>
                </c:pt>
                <c:pt idx="172">
                  <c:v>7375</c:v>
                </c:pt>
                <c:pt idx="173">
                  <c:v>7394.5</c:v>
                </c:pt>
                <c:pt idx="174">
                  <c:v>7577.5</c:v>
                </c:pt>
                <c:pt idx="175">
                  <c:v>7450.5</c:v>
                </c:pt>
                <c:pt idx="176">
                  <c:v>7301.25</c:v>
                </c:pt>
                <c:pt idx="177">
                  <c:v>7417.5</c:v>
                </c:pt>
                <c:pt idx="178">
                  <c:v>7245</c:v>
                </c:pt>
                <c:pt idx="179">
                  <c:v>7360.5</c:v>
                </c:pt>
                <c:pt idx="180">
                  <c:v>7247.75</c:v>
                </c:pt>
                <c:pt idx="181">
                  <c:v>7405.5</c:v>
                </c:pt>
                <c:pt idx="182">
                  <c:v>7395.5</c:v>
                </c:pt>
                <c:pt idx="183">
                  <c:v>7425.5</c:v>
                </c:pt>
                <c:pt idx="184">
                  <c:v>7470.5</c:v>
                </c:pt>
                <c:pt idx="185">
                  <c:v>7599.5</c:v>
                </c:pt>
                <c:pt idx="186">
                  <c:v>7537.5</c:v>
                </c:pt>
                <c:pt idx="187">
                  <c:v>7818.75</c:v>
                </c:pt>
                <c:pt idx="188">
                  <c:v>7851.5</c:v>
                </c:pt>
                <c:pt idx="189">
                  <c:v>7977.5</c:v>
                </c:pt>
                <c:pt idx="190">
                  <c:v>8075.5</c:v>
                </c:pt>
                <c:pt idx="191">
                  <c:v>7985</c:v>
                </c:pt>
                <c:pt idx="192">
                  <c:v>8081.5</c:v>
                </c:pt>
                <c:pt idx="193">
                  <c:v>8144.75</c:v>
                </c:pt>
                <c:pt idx="194">
                  <c:v>8160</c:v>
                </c:pt>
                <c:pt idx="195">
                  <c:v>8130</c:v>
                </c:pt>
                <c:pt idx="196">
                  <c:v>8160.5</c:v>
                </c:pt>
                <c:pt idx="197">
                  <c:v>8300.5</c:v>
                </c:pt>
                <c:pt idx="198">
                  <c:v>8265</c:v>
                </c:pt>
                <c:pt idx="199">
                  <c:v>8225</c:v>
                </c:pt>
                <c:pt idx="200">
                  <c:v>7985</c:v>
                </c:pt>
                <c:pt idx="201">
                  <c:v>7990.5</c:v>
                </c:pt>
                <c:pt idx="202">
                  <c:v>8135.25</c:v>
                </c:pt>
                <c:pt idx="203">
                  <c:v>8225.5</c:v>
                </c:pt>
                <c:pt idx="204">
                  <c:v>8099.75</c:v>
                </c:pt>
                <c:pt idx="205">
                  <c:v>8284.75</c:v>
                </c:pt>
                <c:pt idx="206">
                  <c:v>8080.75</c:v>
                </c:pt>
                <c:pt idx="207">
                  <c:v>7990.5</c:v>
                </c:pt>
                <c:pt idx="208">
                  <c:v>7980.5</c:v>
                </c:pt>
                <c:pt idx="209">
                  <c:v>7909.25</c:v>
                </c:pt>
                <c:pt idx="210">
                  <c:v>7724.5</c:v>
                </c:pt>
                <c:pt idx="211">
                  <c:v>7899.5</c:v>
                </c:pt>
                <c:pt idx="212">
                  <c:v>7735.5</c:v>
                </c:pt>
                <c:pt idx="213">
                  <c:v>7792</c:v>
                </c:pt>
                <c:pt idx="214">
                  <c:v>7860.25</c:v>
                </c:pt>
                <c:pt idx="215">
                  <c:v>7860.25</c:v>
                </c:pt>
                <c:pt idx="216">
                  <c:v>7694.75</c:v>
                </c:pt>
                <c:pt idx="217">
                  <c:v>7760.5</c:v>
                </c:pt>
                <c:pt idx="218">
                  <c:v>7660.5</c:v>
                </c:pt>
                <c:pt idx="219">
                  <c:v>7532.5</c:v>
                </c:pt>
                <c:pt idx="220">
                  <c:v>7411.5</c:v>
                </c:pt>
                <c:pt idx="221">
                  <c:v>7469</c:v>
                </c:pt>
                <c:pt idx="222">
                  <c:v>7450</c:v>
                </c:pt>
                <c:pt idx="223">
                  <c:v>7221.5</c:v>
                </c:pt>
                <c:pt idx="224">
                  <c:v>7020.5</c:v>
                </c:pt>
                <c:pt idx="225">
                  <c:v>6778.75</c:v>
                </c:pt>
                <c:pt idx="226">
                  <c:v>6979.75</c:v>
                </c:pt>
                <c:pt idx="227">
                  <c:v>7020.5</c:v>
                </c:pt>
                <c:pt idx="228">
                  <c:v>7050.5</c:v>
                </c:pt>
                <c:pt idx="229">
                  <c:v>6825.25</c:v>
                </c:pt>
                <c:pt idx="230">
                  <c:v>6882.5</c:v>
                </c:pt>
                <c:pt idx="231">
                  <c:v>6615.25</c:v>
                </c:pt>
                <c:pt idx="232">
                  <c:v>6535.25</c:v>
                </c:pt>
                <c:pt idx="233">
                  <c:v>6491.5</c:v>
                </c:pt>
                <c:pt idx="234">
                  <c:v>6631.5</c:v>
                </c:pt>
                <c:pt idx="235">
                  <c:v>6739.75</c:v>
                </c:pt>
                <c:pt idx="236">
                  <c:v>6619.75</c:v>
                </c:pt>
                <c:pt idx="237">
                  <c:v>6537.5</c:v>
                </c:pt>
                <c:pt idx="238">
                  <c:v>6822.5</c:v>
                </c:pt>
                <c:pt idx="239">
                  <c:v>6955.5</c:v>
                </c:pt>
                <c:pt idx="240">
                  <c:v>6806</c:v>
                </c:pt>
                <c:pt idx="241">
                  <c:v>6500.5</c:v>
                </c:pt>
                <c:pt idx="242">
                  <c:v>6550.5</c:v>
                </c:pt>
                <c:pt idx="243">
                  <c:v>6609.75</c:v>
                </c:pt>
                <c:pt idx="244">
                  <c:v>6811.75</c:v>
                </c:pt>
                <c:pt idx="245">
                  <c:v>6705</c:v>
                </c:pt>
                <c:pt idx="246">
                  <c:v>6635</c:v>
                </c:pt>
                <c:pt idx="247">
                  <c:v>6557.5</c:v>
                </c:pt>
                <c:pt idx="248">
                  <c:v>6495</c:v>
                </c:pt>
                <c:pt idx="249">
                  <c:v>6419.5</c:v>
                </c:pt>
                <c:pt idx="250">
                  <c:v>6364.75</c:v>
                </c:pt>
                <c:pt idx="251">
                  <c:v>6272.25</c:v>
                </c:pt>
                <c:pt idx="252">
                  <c:v>6380.5</c:v>
                </c:pt>
                <c:pt idx="253">
                  <c:v>6561</c:v>
                </c:pt>
                <c:pt idx="254">
                  <c:v>6629.5</c:v>
                </c:pt>
                <c:pt idx="255">
                  <c:v>6629.5</c:v>
                </c:pt>
                <c:pt idx="256">
                  <c:v>6629.5</c:v>
                </c:pt>
                <c:pt idx="257">
                  <c:v>6629.5</c:v>
                </c:pt>
                <c:pt idx="258">
                  <c:v>6870.5</c:v>
                </c:pt>
                <c:pt idx="259">
                  <c:v>6714.5</c:v>
                </c:pt>
                <c:pt idx="260">
                  <c:v>6714.5</c:v>
                </c:pt>
                <c:pt idx="261">
                  <c:v>6714.5</c:v>
                </c:pt>
                <c:pt idx="262">
                  <c:v>6665.75</c:v>
                </c:pt>
                <c:pt idx="263">
                  <c:v>6762.5</c:v>
                </c:pt>
                <c:pt idx="264">
                  <c:v>6990.25</c:v>
                </c:pt>
                <c:pt idx="265">
                  <c:v>6990.25</c:v>
                </c:pt>
                <c:pt idx="266">
                  <c:v>7105.5</c:v>
                </c:pt>
                <c:pt idx="267">
                  <c:v>7350.5</c:v>
                </c:pt>
                <c:pt idx="268">
                  <c:v>7120.25</c:v>
                </c:pt>
                <c:pt idx="269">
                  <c:v>7195</c:v>
                </c:pt>
                <c:pt idx="270">
                  <c:v>7360.5</c:v>
                </c:pt>
                <c:pt idx="271">
                  <c:v>7225.25</c:v>
                </c:pt>
                <c:pt idx="272">
                  <c:v>7019.5</c:v>
                </c:pt>
                <c:pt idx="273">
                  <c:v>7121.25</c:v>
                </c:pt>
                <c:pt idx="274">
                  <c:v>7061.75</c:v>
                </c:pt>
                <c:pt idx="275">
                  <c:v>6905</c:v>
                </c:pt>
                <c:pt idx="276">
                  <c:v>6915</c:v>
                </c:pt>
                <c:pt idx="277">
                  <c:v>7000.25</c:v>
                </c:pt>
                <c:pt idx="278">
                  <c:v>7091.5</c:v>
                </c:pt>
                <c:pt idx="279">
                  <c:v>7119.5</c:v>
                </c:pt>
                <c:pt idx="280">
                  <c:v>6892.5</c:v>
                </c:pt>
                <c:pt idx="281">
                  <c:v>7170.5</c:v>
                </c:pt>
                <c:pt idx="282">
                  <c:v>7164.75</c:v>
                </c:pt>
                <c:pt idx="283">
                  <c:v>7170</c:v>
                </c:pt>
                <c:pt idx="284">
                  <c:v>7344.75</c:v>
                </c:pt>
                <c:pt idx="285">
                  <c:v>7294.5</c:v>
                </c:pt>
                <c:pt idx="286">
                  <c:v>7201.5</c:v>
                </c:pt>
                <c:pt idx="287">
                  <c:v>7180.5</c:v>
                </c:pt>
                <c:pt idx="288">
                  <c:v>7347.5</c:v>
                </c:pt>
                <c:pt idx="289">
                  <c:v>7611.5</c:v>
                </c:pt>
                <c:pt idx="290">
                  <c:v>7820.25</c:v>
                </c:pt>
                <c:pt idx="291">
                  <c:v>7802.5</c:v>
                </c:pt>
                <c:pt idx="292">
                  <c:v>7680</c:v>
                </c:pt>
                <c:pt idx="293">
                  <c:v>7775.5</c:v>
                </c:pt>
                <c:pt idx="294">
                  <c:v>7800.5</c:v>
                </c:pt>
                <c:pt idx="295">
                  <c:v>7944.75</c:v>
                </c:pt>
                <c:pt idx="296">
                  <c:v>8079.5</c:v>
                </c:pt>
                <c:pt idx="297">
                  <c:v>8100.75</c:v>
                </c:pt>
                <c:pt idx="298">
                  <c:v>8280.5</c:v>
                </c:pt>
                <c:pt idx="299">
                  <c:v>8321.5</c:v>
                </c:pt>
                <c:pt idx="300">
                  <c:v>8246.5</c:v>
                </c:pt>
                <c:pt idx="301">
                  <c:v>8270.5</c:v>
                </c:pt>
                <c:pt idx="302">
                  <c:v>8515.5</c:v>
                </c:pt>
                <c:pt idx="303">
                  <c:v>8467.5</c:v>
                </c:pt>
                <c:pt idx="304">
                  <c:v>8540.25</c:v>
                </c:pt>
                <c:pt idx="305">
                  <c:v>8562.5</c:v>
                </c:pt>
                <c:pt idx="306">
                  <c:v>8682.5</c:v>
                </c:pt>
                <c:pt idx="307">
                  <c:v>8415.5</c:v>
                </c:pt>
                <c:pt idx="308">
                  <c:v>8880.5</c:v>
                </c:pt>
                <c:pt idx="309">
                  <c:v>8659.5</c:v>
                </c:pt>
                <c:pt idx="310">
                  <c:v>8400.25</c:v>
                </c:pt>
                <c:pt idx="311">
                  <c:v>8560.25</c:v>
                </c:pt>
                <c:pt idx="312">
                  <c:v>8355.5</c:v>
                </c:pt>
                <c:pt idx="313">
                  <c:v>8547.5</c:v>
                </c:pt>
                <c:pt idx="314">
                  <c:v>8610.5</c:v>
                </c:pt>
                <c:pt idx="315">
                  <c:v>8359.5</c:v>
                </c:pt>
                <c:pt idx="316">
                  <c:v>8282.5</c:v>
                </c:pt>
                <c:pt idx="317">
                  <c:v>8210.25</c:v>
                </c:pt>
                <c:pt idx="318">
                  <c:v>7788.5</c:v>
                </c:pt>
                <c:pt idx="319">
                  <c:v>7788.5</c:v>
                </c:pt>
                <c:pt idx="320">
                  <c:v>7788.5</c:v>
                </c:pt>
                <c:pt idx="321">
                  <c:v>8239.5</c:v>
                </c:pt>
                <c:pt idx="322">
                  <c:v>8257.5</c:v>
                </c:pt>
                <c:pt idx="323">
                  <c:v>8456.5</c:v>
                </c:pt>
                <c:pt idx="324">
                  <c:v>8537.5</c:v>
                </c:pt>
                <c:pt idx="325">
                  <c:v>8519.75</c:v>
                </c:pt>
                <c:pt idx="326">
                  <c:v>8325.25</c:v>
                </c:pt>
                <c:pt idx="327">
                  <c:v>8463.5</c:v>
                </c:pt>
                <c:pt idx="328">
                  <c:v>8590.5</c:v>
                </c:pt>
                <c:pt idx="329">
                  <c:v>8644.5</c:v>
                </c:pt>
                <c:pt idx="330">
                  <c:v>8735</c:v>
                </c:pt>
                <c:pt idx="331">
                  <c:v>8681.5</c:v>
                </c:pt>
                <c:pt idx="332">
                  <c:v>8649.5</c:v>
                </c:pt>
                <c:pt idx="333">
                  <c:v>8884.25</c:v>
                </c:pt>
                <c:pt idx="334">
                  <c:v>8809.5</c:v>
                </c:pt>
                <c:pt idx="335">
                  <c:v>8679.25</c:v>
                </c:pt>
                <c:pt idx="336">
                  <c:v>8719.5</c:v>
                </c:pt>
                <c:pt idx="337">
                  <c:v>8736.25</c:v>
                </c:pt>
                <c:pt idx="338">
                  <c:v>8861.25</c:v>
                </c:pt>
                <c:pt idx="339">
                  <c:v>8629.5</c:v>
                </c:pt>
                <c:pt idx="340">
                  <c:v>8641.25</c:v>
                </c:pt>
                <c:pt idx="341">
                  <c:v>8769.5</c:v>
                </c:pt>
                <c:pt idx="342">
                  <c:v>8795.5</c:v>
                </c:pt>
                <c:pt idx="343">
                  <c:v>8700.25</c:v>
                </c:pt>
                <c:pt idx="344">
                  <c:v>8599.5</c:v>
                </c:pt>
                <c:pt idx="345">
                  <c:v>8743</c:v>
                </c:pt>
                <c:pt idx="346">
                  <c:v>8737.5</c:v>
                </c:pt>
                <c:pt idx="347">
                  <c:v>8652.5</c:v>
                </c:pt>
                <c:pt idx="348">
                  <c:v>8685.5</c:v>
                </c:pt>
                <c:pt idx="349">
                  <c:v>8389.5</c:v>
                </c:pt>
                <c:pt idx="350">
                  <c:v>8389.5</c:v>
                </c:pt>
                <c:pt idx="351">
                  <c:v>8620</c:v>
                </c:pt>
                <c:pt idx="352">
                  <c:v>8640.5</c:v>
                </c:pt>
                <c:pt idx="353">
                  <c:v>8455</c:v>
                </c:pt>
                <c:pt idx="354">
                  <c:v>8399.5</c:v>
                </c:pt>
                <c:pt idx="355">
                  <c:v>8275.5</c:v>
                </c:pt>
                <c:pt idx="356">
                  <c:v>8409.75</c:v>
                </c:pt>
                <c:pt idx="357">
                  <c:v>8179.5</c:v>
                </c:pt>
                <c:pt idx="358">
                  <c:v>8355</c:v>
                </c:pt>
                <c:pt idx="359">
                  <c:v>8467.5</c:v>
                </c:pt>
                <c:pt idx="360">
                  <c:v>8737.5</c:v>
                </c:pt>
                <c:pt idx="361">
                  <c:v>8359.5</c:v>
                </c:pt>
                <c:pt idx="362">
                  <c:v>8394.5</c:v>
                </c:pt>
                <c:pt idx="363">
                  <c:v>8419.5</c:v>
                </c:pt>
                <c:pt idx="364">
                  <c:v>8277.5</c:v>
                </c:pt>
                <c:pt idx="365">
                  <c:v>8277.5</c:v>
                </c:pt>
                <c:pt idx="366">
                  <c:v>8375.5</c:v>
                </c:pt>
                <c:pt idx="367">
                  <c:v>8175.5</c:v>
                </c:pt>
                <c:pt idx="368">
                  <c:v>8109.5</c:v>
                </c:pt>
                <c:pt idx="369">
                  <c:v>8104.5</c:v>
                </c:pt>
                <c:pt idx="370">
                  <c:v>7979.5</c:v>
                </c:pt>
                <c:pt idx="371">
                  <c:v>8059.5</c:v>
                </c:pt>
                <c:pt idx="372">
                  <c:v>8005.5</c:v>
                </c:pt>
                <c:pt idx="373">
                  <c:v>7920.5</c:v>
                </c:pt>
                <c:pt idx="374">
                  <c:v>8105.75</c:v>
                </c:pt>
                <c:pt idx="375">
                  <c:v>8092.25</c:v>
                </c:pt>
                <c:pt idx="376">
                  <c:v>8049.5</c:v>
                </c:pt>
                <c:pt idx="377">
                  <c:v>7988.5</c:v>
                </c:pt>
                <c:pt idx="378">
                  <c:v>7954.5</c:v>
                </c:pt>
                <c:pt idx="379">
                  <c:v>8024.75</c:v>
                </c:pt>
                <c:pt idx="380">
                  <c:v>8252.5</c:v>
                </c:pt>
                <c:pt idx="381">
                  <c:v>8180.5</c:v>
                </c:pt>
                <c:pt idx="382">
                  <c:v>8295.5</c:v>
                </c:pt>
                <c:pt idx="383">
                  <c:v>8385.25</c:v>
                </c:pt>
                <c:pt idx="384">
                  <c:v>8589.75</c:v>
                </c:pt>
                <c:pt idx="385">
                  <c:v>8540.25</c:v>
                </c:pt>
                <c:pt idx="386">
                  <c:v>8491.25</c:v>
                </c:pt>
                <c:pt idx="387">
                  <c:v>8541.75</c:v>
                </c:pt>
                <c:pt idx="388">
                  <c:v>8550.5</c:v>
                </c:pt>
                <c:pt idx="389">
                  <c:v>8677.5</c:v>
                </c:pt>
                <c:pt idx="390">
                  <c:v>8775.25</c:v>
                </c:pt>
                <c:pt idx="391">
                  <c:v>8710.75</c:v>
                </c:pt>
                <c:pt idx="392">
                  <c:v>8750</c:v>
                </c:pt>
                <c:pt idx="393">
                  <c:v>8982.5</c:v>
                </c:pt>
                <c:pt idx="394">
                  <c:v>8660.5</c:v>
                </c:pt>
                <c:pt idx="395">
                  <c:v>8564.75</c:v>
                </c:pt>
                <c:pt idx="396">
                  <c:v>8537.5</c:v>
                </c:pt>
                <c:pt idx="397">
                  <c:v>8352.5</c:v>
                </c:pt>
                <c:pt idx="398">
                  <c:v>8422.5</c:v>
                </c:pt>
                <c:pt idx="399">
                  <c:v>8498.5</c:v>
                </c:pt>
                <c:pt idx="400">
                  <c:v>8479.5</c:v>
                </c:pt>
                <c:pt idx="401">
                  <c:v>8475.25</c:v>
                </c:pt>
                <c:pt idx="402">
                  <c:v>8290.5</c:v>
                </c:pt>
                <c:pt idx="403">
                  <c:v>8300.5</c:v>
                </c:pt>
                <c:pt idx="404">
                  <c:v>8322</c:v>
                </c:pt>
                <c:pt idx="405">
                  <c:v>8389.75</c:v>
                </c:pt>
                <c:pt idx="406">
                  <c:v>8440.5</c:v>
                </c:pt>
                <c:pt idx="407">
                  <c:v>8309.5</c:v>
                </c:pt>
                <c:pt idx="408">
                  <c:v>8259</c:v>
                </c:pt>
                <c:pt idx="409">
                  <c:v>8159.5</c:v>
                </c:pt>
                <c:pt idx="410">
                  <c:v>8189.75</c:v>
                </c:pt>
                <c:pt idx="411">
                  <c:v>8095.5</c:v>
                </c:pt>
                <c:pt idx="412">
                  <c:v>8052.5</c:v>
                </c:pt>
                <c:pt idx="413">
                  <c:v>8260.25</c:v>
                </c:pt>
                <c:pt idx="414">
                  <c:v>8095.5</c:v>
                </c:pt>
                <c:pt idx="415">
                  <c:v>7902.5</c:v>
                </c:pt>
                <c:pt idx="416">
                  <c:v>7809</c:v>
                </c:pt>
                <c:pt idx="417">
                  <c:v>7870.5</c:v>
                </c:pt>
                <c:pt idx="418">
                  <c:v>7825.5</c:v>
                </c:pt>
                <c:pt idx="419">
                  <c:v>7547.5</c:v>
                </c:pt>
                <c:pt idx="420">
                  <c:v>7460.25</c:v>
                </c:pt>
                <c:pt idx="421">
                  <c:v>7260.5</c:v>
                </c:pt>
                <c:pt idx="422">
                  <c:v>7317.5</c:v>
                </c:pt>
                <c:pt idx="423">
                  <c:v>7637.5</c:v>
                </c:pt>
                <c:pt idx="424">
                  <c:v>7307.5</c:v>
                </c:pt>
                <c:pt idx="425">
                  <c:v>7431.5</c:v>
                </c:pt>
                <c:pt idx="426">
                  <c:v>7476.5</c:v>
                </c:pt>
                <c:pt idx="427">
                  <c:v>7669.5</c:v>
                </c:pt>
                <c:pt idx="428">
                  <c:v>7841.5</c:v>
                </c:pt>
                <c:pt idx="429">
                  <c:v>7860.5</c:v>
                </c:pt>
                <c:pt idx="430">
                  <c:v>7860.5</c:v>
                </c:pt>
                <c:pt idx="431">
                  <c:v>7580.5</c:v>
                </c:pt>
                <c:pt idx="432">
                  <c:v>7625.5</c:v>
                </c:pt>
                <c:pt idx="433">
                  <c:v>7647.5</c:v>
                </c:pt>
                <c:pt idx="434">
                  <c:v>7509.5</c:v>
                </c:pt>
                <c:pt idx="435">
                  <c:v>7370.5</c:v>
                </c:pt>
                <c:pt idx="436">
                  <c:v>7223</c:v>
                </c:pt>
                <c:pt idx="437">
                  <c:v>7359.5</c:v>
                </c:pt>
                <c:pt idx="438">
                  <c:v>7419.5</c:v>
                </c:pt>
                <c:pt idx="439">
                  <c:v>7072.5</c:v>
                </c:pt>
                <c:pt idx="440">
                  <c:v>6987.5</c:v>
                </c:pt>
                <c:pt idx="441">
                  <c:v>6925.5</c:v>
                </c:pt>
                <c:pt idx="442">
                  <c:v>6860.5</c:v>
                </c:pt>
                <c:pt idx="443">
                  <c:v>6899.75</c:v>
                </c:pt>
                <c:pt idx="444">
                  <c:v>7095.5</c:v>
                </c:pt>
                <c:pt idx="445">
                  <c:v>6878.5</c:v>
                </c:pt>
                <c:pt idx="446">
                  <c:v>6840.5</c:v>
                </c:pt>
                <c:pt idx="447">
                  <c:v>6931.5</c:v>
                </c:pt>
                <c:pt idx="448">
                  <c:v>6931.5</c:v>
                </c:pt>
                <c:pt idx="449">
                  <c:v>6897.5</c:v>
                </c:pt>
                <c:pt idx="450">
                  <c:v>7165.5</c:v>
                </c:pt>
                <c:pt idx="451">
                  <c:v>7089.5</c:v>
                </c:pt>
                <c:pt idx="452">
                  <c:v>6992.5</c:v>
                </c:pt>
                <c:pt idx="453">
                  <c:v>6902.5</c:v>
                </c:pt>
                <c:pt idx="454">
                  <c:v>6925.5</c:v>
                </c:pt>
                <c:pt idx="455">
                  <c:v>6585</c:v>
                </c:pt>
                <c:pt idx="456">
                  <c:v>6418.5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98-44F8-BDAE-9552213C3B73}"/>
            </c:ext>
          </c:extLst>
        </c:ser>
        <c:ser>
          <c:idx val="4"/>
          <c:order val="4"/>
          <c:tx>
            <c:strRef>
              <c:f>'График 1.1.3'!$G$4</c:f>
              <c:strCache>
                <c:ptCount val="1"/>
                <c:pt idx="0">
                  <c:v>Цинк (долл.США/метр.тонна), (левая  шкала)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'График 1.1.3'!$B$5:$B$461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'График 1.1.3'!$G$5:$G$461</c:f>
              <c:numCache>
                <c:formatCode>0</c:formatCode>
                <c:ptCount val="457"/>
                <c:pt idx="0">
                  <c:v>4330.5</c:v>
                </c:pt>
                <c:pt idx="1">
                  <c:v>4258.75</c:v>
                </c:pt>
                <c:pt idx="2">
                  <c:v>4013.5</c:v>
                </c:pt>
                <c:pt idx="3">
                  <c:v>4074.25</c:v>
                </c:pt>
                <c:pt idx="4">
                  <c:v>4115.25</c:v>
                </c:pt>
                <c:pt idx="5">
                  <c:v>3820.25</c:v>
                </c:pt>
                <c:pt idx="6">
                  <c:v>3698.75</c:v>
                </c:pt>
                <c:pt idx="7">
                  <c:v>3670.25</c:v>
                </c:pt>
                <c:pt idx="8">
                  <c:v>3889.5</c:v>
                </c:pt>
                <c:pt idx="9">
                  <c:v>3955.25</c:v>
                </c:pt>
                <c:pt idx="10">
                  <c:v>3915.5</c:v>
                </c:pt>
                <c:pt idx="11">
                  <c:v>3829.5</c:v>
                </c:pt>
                <c:pt idx="12">
                  <c:v>3649.5</c:v>
                </c:pt>
                <c:pt idx="13">
                  <c:v>3681.5</c:v>
                </c:pt>
                <c:pt idx="14">
                  <c:v>3610.5</c:v>
                </c:pt>
                <c:pt idx="15">
                  <c:v>3651.5</c:v>
                </c:pt>
                <c:pt idx="16">
                  <c:v>3731.5</c:v>
                </c:pt>
                <c:pt idx="17">
                  <c:v>3807.5</c:v>
                </c:pt>
                <c:pt idx="18">
                  <c:v>3775.5</c:v>
                </c:pt>
                <c:pt idx="19">
                  <c:v>3630.25</c:v>
                </c:pt>
                <c:pt idx="20">
                  <c:v>3559.75</c:v>
                </c:pt>
                <c:pt idx="21">
                  <c:v>3520.75</c:v>
                </c:pt>
                <c:pt idx="22">
                  <c:v>3437.5</c:v>
                </c:pt>
                <c:pt idx="23">
                  <c:v>3455.25</c:v>
                </c:pt>
                <c:pt idx="24">
                  <c:v>3269.75</c:v>
                </c:pt>
                <c:pt idx="25">
                  <c:v>3155.25</c:v>
                </c:pt>
                <c:pt idx="26">
                  <c:v>3189.75</c:v>
                </c:pt>
                <c:pt idx="27">
                  <c:v>3132.5</c:v>
                </c:pt>
                <c:pt idx="28">
                  <c:v>3047.5</c:v>
                </c:pt>
                <c:pt idx="29">
                  <c:v>3134.25</c:v>
                </c:pt>
                <c:pt idx="30">
                  <c:v>3111.75</c:v>
                </c:pt>
                <c:pt idx="31">
                  <c:v>3160.5</c:v>
                </c:pt>
                <c:pt idx="32">
                  <c:v>3220.75</c:v>
                </c:pt>
                <c:pt idx="33">
                  <c:v>3377.5</c:v>
                </c:pt>
                <c:pt idx="34">
                  <c:v>3379.75</c:v>
                </c:pt>
                <c:pt idx="35">
                  <c:v>3365.75</c:v>
                </c:pt>
                <c:pt idx="36">
                  <c:v>3320.25</c:v>
                </c:pt>
                <c:pt idx="37">
                  <c:v>3233</c:v>
                </c:pt>
                <c:pt idx="38">
                  <c:v>3465</c:v>
                </c:pt>
                <c:pt idx="39">
                  <c:v>3550.5</c:v>
                </c:pt>
                <c:pt idx="40">
                  <c:v>3619.75</c:v>
                </c:pt>
                <c:pt idx="41">
                  <c:v>3515.5</c:v>
                </c:pt>
                <c:pt idx="42">
                  <c:v>3467.5</c:v>
                </c:pt>
                <c:pt idx="43">
                  <c:v>3544.75</c:v>
                </c:pt>
                <c:pt idx="44">
                  <c:v>3362.5</c:v>
                </c:pt>
                <c:pt idx="45">
                  <c:v>3230.5</c:v>
                </c:pt>
                <c:pt idx="46">
                  <c:v>3349.5</c:v>
                </c:pt>
                <c:pt idx="47">
                  <c:v>3343.25</c:v>
                </c:pt>
                <c:pt idx="48">
                  <c:v>3361.25</c:v>
                </c:pt>
                <c:pt idx="49">
                  <c:v>3294.75</c:v>
                </c:pt>
                <c:pt idx="50">
                  <c:v>3250.25</c:v>
                </c:pt>
                <c:pt idx="51">
                  <c:v>3300.75</c:v>
                </c:pt>
                <c:pt idx="52">
                  <c:v>3224.75</c:v>
                </c:pt>
                <c:pt idx="53">
                  <c:v>3294.75</c:v>
                </c:pt>
                <c:pt idx="54">
                  <c:v>3225</c:v>
                </c:pt>
                <c:pt idx="55">
                  <c:v>3234.75</c:v>
                </c:pt>
                <c:pt idx="56">
                  <c:v>3235.5</c:v>
                </c:pt>
                <c:pt idx="57">
                  <c:v>3189.75</c:v>
                </c:pt>
                <c:pt idx="58">
                  <c:v>3160.75</c:v>
                </c:pt>
                <c:pt idx="59">
                  <c:v>3210.5</c:v>
                </c:pt>
                <c:pt idx="60">
                  <c:v>3226.5</c:v>
                </c:pt>
                <c:pt idx="61">
                  <c:v>3245.5</c:v>
                </c:pt>
                <c:pt idx="62">
                  <c:v>3197</c:v>
                </c:pt>
                <c:pt idx="63">
                  <c:v>3195.75</c:v>
                </c:pt>
                <c:pt idx="64">
                  <c:v>3280</c:v>
                </c:pt>
                <c:pt idx="65">
                  <c:v>3205.25</c:v>
                </c:pt>
                <c:pt idx="66">
                  <c:v>3224.75</c:v>
                </c:pt>
                <c:pt idx="67">
                  <c:v>3320.25</c:v>
                </c:pt>
                <c:pt idx="68">
                  <c:v>3401.5</c:v>
                </c:pt>
                <c:pt idx="69">
                  <c:v>3401.5</c:v>
                </c:pt>
                <c:pt idx="70">
                  <c:v>3401.5</c:v>
                </c:pt>
                <c:pt idx="71">
                  <c:v>3580.5</c:v>
                </c:pt>
                <c:pt idx="72">
                  <c:v>3581.75</c:v>
                </c:pt>
                <c:pt idx="73">
                  <c:v>3532.5</c:v>
                </c:pt>
                <c:pt idx="74">
                  <c:v>3505.25</c:v>
                </c:pt>
                <c:pt idx="75">
                  <c:v>3519</c:v>
                </c:pt>
                <c:pt idx="76">
                  <c:v>3512.5</c:v>
                </c:pt>
                <c:pt idx="77">
                  <c:v>3685.25</c:v>
                </c:pt>
                <c:pt idx="78">
                  <c:v>3597.5</c:v>
                </c:pt>
                <c:pt idx="79">
                  <c:v>3689.5</c:v>
                </c:pt>
                <c:pt idx="80">
                  <c:v>3639.5</c:v>
                </c:pt>
                <c:pt idx="81">
                  <c:v>3812.5</c:v>
                </c:pt>
                <c:pt idx="82">
                  <c:v>3700.25</c:v>
                </c:pt>
                <c:pt idx="83">
                  <c:v>3687.5</c:v>
                </c:pt>
                <c:pt idx="84">
                  <c:v>3688.5</c:v>
                </c:pt>
                <c:pt idx="85">
                  <c:v>3690.25</c:v>
                </c:pt>
                <c:pt idx="86">
                  <c:v>3790.5</c:v>
                </c:pt>
                <c:pt idx="87">
                  <c:v>3853.5</c:v>
                </c:pt>
                <c:pt idx="88">
                  <c:v>3872.5</c:v>
                </c:pt>
                <c:pt idx="89">
                  <c:v>4094.25</c:v>
                </c:pt>
                <c:pt idx="90">
                  <c:v>4094.25</c:v>
                </c:pt>
                <c:pt idx="91">
                  <c:v>4093.75</c:v>
                </c:pt>
                <c:pt idx="92">
                  <c:v>4119.75</c:v>
                </c:pt>
                <c:pt idx="93">
                  <c:v>4089.25</c:v>
                </c:pt>
                <c:pt idx="94">
                  <c:v>4010.25</c:v>
                </c:pt>
                <c:pt idx="95">
                  <c:v>4023.25</c:v>
                </c:pt>
                <c:pt idx="96">
                  <c:v>3932.5</c:v>
                </c:pt>
                <c:pt idx="97">
                  <c:v>3852.5</c:v>
                </c:pt>
                <c:pt idx="98">
                  <c:v>3669.75</c:v>
                </c:pt>
                <c:pt idx="99">
                  <c:v>3630.25</c:v>
                </c:pt>
                <c:pt idx="100">
                  <c:v>3749.75</c:v>
                </c:pt>
                <c:pt idx="101">
                  <c:v>3815.25</c:v>
                </c:pt>
                <c:pt idx="102">
                  <c:v>3672.5</c:v>
                </c:pt>
                <c:pt idx="103">
                  <c:v>3655.25</c:v>
                </c:pt>
                <c:pt idx="104">
                  <c:v>3607.5</c:v>
                </c:pt>
                <c:pt idx="105">
                  <c:v>3607.5</c:v>
                </c:pt>
                <c:pt idx="106">
                  <c:v>3580.5</c:v>
                </c:pt>
                <c:pt idx="107">
                  <c:v>3619.5</c:v>
                </c:pt>
                <c:pt idx="108">
                  <c:v>3685</c:v>
                </c:pt>
                <c:pt idx="109">
                  <c:v>3710.25</c:v>
                </c:pt>
                <c:pt idx="110">
                  <c:v>3769.75</c:v>
                </c:pt>
                <c:pt idx="111">
                  <c:v>3810.25</c:v>
                </c:pt>
                <c:pt idx="112">
                  <c:v>3690.25</c:v>
                </c:pt>
                <c:pt idx="113">
                  <c:v>3641.5</c:v>
                </c:pt>
                <c:pt idx="114">
                  <c:v>3610.25</c:v>
                </c:pt>
                <c:pt idx="115">
                  <c:v>3721.5</c:v>
                </c:pt>
                <c:pt idx="116">
                  <c:v>3699.5</c:v>
                </c:pt>
                <c:pt idx="117">
                  <c:v>3620.5</c:v>
                </c:pt>
                <c:pt idx="118">
                  <c:v>3700.25</c:v>
                </c:pt>
                <c:pt idx="119">
                  <c:v>3677.5</c:v>
                </c:pt>
                <c:pt idx="120">
                  <c:v>3769.75</c:v>
                </c:pt>
                <c:pt idx="121">
                  <c:v>3620.25</c:v>
                </c:pt>
                <c:pt idx="122">
                  <c:v>3644.75</c:v>
                </c:pt>
                <c:pt idx="123">
                  <c:v>3574.25</c:v>
                </c:pt>
                <c:pt idx="124">
                  <c:v>3524.75</c:v>
                </c:pt>
                <c:pt idx="125">
                  <c:v>3439.75</c:v>
                </c:pt>
                <c:pt idx="126">
                  <c:v>3430.25</c:v>
                </c:pt>
                <c:pt idx="127">
                  <c:v>3319.75</c:v>
                </c:pt>
                <c:pt idx="128">
                  <c:v>3384.25</c:v>
                </c:pt>
                <c:pt idx="129">
                  <c:v>3300.5</c:v>
                </c:pt>
                <c:pt idx="130">
                  <c:v>3400.25</c:v>
                </c:pt>
                <c:pt idx="131">
                  <c:v>3442.5</c:v>
                </c:pt>
                <c:pt idx="132">
                  <c:v>3462.5</c:v>
                </c:pt>
                <c:pt idx="133">
                  <c:v>3435.25</c:v>
                </c:pt>
                <c:pt idx="134">
                  <c:v>3422.5</c:v>
                </c:pt>
                <c:pt idx="135">
                  <c:v>3467.5</c:v>
                </c:pt>
                <c:pt idx="136">
                  <c:v>3389.5</c:v>
                </c:pt>
                <c:pt idx="137">
                  <c:v>3450.25</c:v>
                </c:pt>
                <c:pt idx="138">
                  <c:v>3589.5</c:v>
                </c:pt>
                <c:pt idx="139">
                  <c:v>3540.25</c:v>
                </c:pt>
                <c:pt idx="140">
                  <c:v>3545.25</c:v>
                </c:pt>
                <c:pt idx="141">
                  <c:v>3531.25</c:v>
                </c:pt>
                <c:pt idx="142">
                  <c:v>3521.25</c:v>
                </c:pt>
                <c:pt idx="143">
                  <c:v>3582.5</c:v>
                </c:pt>
                <c:pt idx="144">
                  <c:v>3670.25</c:v>
                </c:pt>
                <c:pt idx="145">
                  <c:v>3750.25</c:v>
                </c:pt>
                <c:pt idx="146">
                  <c:v>3815</c:v>
                </c:pt>
                <c:pt idx="147">
                  <c:v>3715</c:v>
                </c:pt>
                <c:pt idx="148">
                  <c:v>3662.5</c:v>
                </c:pt>
                <c:pt idx="149">
                  <c:v>3519.5</c:v>
                </c:pt>
                <c:pt idx="150">
                  <c:v>3499.75</c:v>
                </c:pt>
                <c:pt idx="151">
                  <c:v>3590.25</c:v>
                </c:pt>
                <c:pt idx="152">
                  <c:v>3524.5</c:v>
                </c:pt>
                <c:pt idx="153">
                  <c:v>3585</c:v>
                </c:pt>
                <c:pt idx="154">
                  <c:v>3512.5</c:v>
                </c:pt>
                <c:pt idx="155">
                  <c:v>3412.5</c:v>
                </c:pt>
                <c:pt idx="156">
                  <c:v>3469.5</c:v>
                </c:pt>
                <c:pt idx="157">
                  <c:v>3465</c:v>
                </c:pt>
                <c:pt idx="158">
                  <c:v>3407.5</c:v>
                </c:pt>
                <c:pt idx="159">
                  <c:v>3319.5</c:v>
                </c:pt>
                <c:pt idx="160">
                  <c:v>3389.5</c:v>
                </c:pt>
                <c:pt idx="161">
                  <c:v>3340.5</c:v>
                </c:pt>
                <c:pt idx="162">
                  <c:v>3207.5</c:v>
                </c:pt>
                <c:pt idx="163">
                  <c:v>3110.5</c:v>
                </c:pt>
                <c:pt idx="164">
                  <c:v>3020.25</c:v>
                </c:pt>
                <c:pt idx="165">
                  <c:v>3125</c:v>
                </c:pt>
                <c:pt idx="166">
                  <c:v>3031.5</c:v>
                </c:pt>
                <c:pt idx="167">
                  <c:v>3055.5</c:v>
                </c:pt>
                <c:pt idx="168">
                  <c:v>3195</c:v>
                </c:pt>
                <c:pt idx="169">
                  <c:v>3095</c:v>
                </c:pt>
                <c:pt idx="170">
                  <c:v>3095</c:v>
                </c:pt>
                <c:pt idx="171">
                  <c:v>3105.5</c:v>
                </c:pt>
                <c:pt idx="172">
                  <c:v>3054.75</c:v>
                </c:pt>
                <c:pt idx="173">
                  <c:v>3018.75</c:v>
                </c:pt>
                <c:pt idx="174">
                  <c:v>3067.5</c:v>
                </c:pt>
                <c:pt idx="175">
                  <c:v>3020.5</c:v>
                </c:pt>
                <c:pt idx="176">
                  <c:v>2932.5</c:v>
                </c:pt>
                <c:pt idx="177">
                  <c:v>2930.25</c:v>
                </c:pt>
                <c:pt idx="178">
                  <c:v>2782.5</c:v>
                </c:pt>
                <c:pt idx="179">
                  <c:v>2830.5</c:v>
                </c:pt>
                <c:pt idx="180">
                  <c:v>2699.5</c:v>
                </c:pt>
                <c:pt idx="181">
                  <c:v>2725.5</c:v>
                </c:pt>
                <c:pt idx="182">
                  <c:v>2760.25</c:v>
                </c:pt>
                <c:pt idx="183">
                  <c:v>2775.5</c:v>
                </c:pt>
                <c:pt idx="184">
                  <c:v>2860.5</c:v>
                </c:pt>
                <c:pt idx="185">
                  <c:v>2790.5</c:v>
                </c:pt>
                <c:pt idx="186">
                  <c:v>2765.5</c:v>
                </c:pt>
                <c:pt idx="187">
                  <c:v>2935.25</c:v>
                </c:pt>
                <c:pt idx="188">
                  <c:v>2924.5</c:v>
                </c:pt>
                <c:pt idx="189">
                  <c:v>2905.75</c:v>
                </c:pt>
                <c:pt idx="190">
                  <c:v>2930.5</c:v>
                </c:pt>
                <c:pt idx="191">
                  <c:v>2900.25</c:v>
                </c:pt>
                <c:pt idx="192">
                  <c:v>3001.5</c:v>
                </c:pt>
                <c:pt idx="193">
                  <c:v>3085.5</c:v>
                </c:pt>
                <c:pt idx="194">
                  <c:v>3058.5</c:v>
                </c:pt>
                <c:pt idx="195">
                  <c:v>3042.5</c:v>
                </c:pt>
                <c:pt idx="196">
                  <c:v>3055.75</c:v>
                </c:pt>
                <c:pt idx="197">
                  <c:v>3107.5</c:v>
                </c:pt>
                <c:pt idx="198">
                  <c:v>3025.25</c:v>
                </c:pt>
                <c:pt idx="199">
                  <c:v>3067.5</c:v>
                </c:pt>
                <c:pt idx="200">
                  <c:v>2930.25</c:v>
                </c:pt>
                <c:pt idx="201">
                  <c:v>2989.5</c:v>
                </c:pt>
                <c:pt idx="202">
                  <c:v>3050.75</c:v>
                </c:pt>
                <c:pt idx="203">
                  <c:v>3095.25</c:v>
                </c:pt>
                <c:pt idx="204">
                  <c:v>3105.25</c:v>
                </c:pt>
                <c:pt idx="205">
                  <c:v>3160.5</c:v>
                </c:pt>
                <c:pt idx="206">
                  <c:v>3042.5</c:v>
                </c:pt>
                <c:pt idx="207">
                  <c:v>2962.5</c:v>
                </c:pt>
                <c:pt idx="208">
                  <c:v>2958.75</c:v>
                </c:pt>
                <c:pt idx="209">
                  <c:v>2970.25</c:v>
                </c:pt>
                <c:pt idx="210">
                  <c:v>2817.5</c:v>
                </c:pt>
                <c:pt idx="211">
                  <c:v>2929.75</c:v>
                </c:pt>
                <c:pt idx="212">
                  <c:v>2855.25</c:v>
                </c:pt>
                <c:pt idx="213">
                  <c:v>2852.5</c:v>
                </c:pt>
                <c:pt idx="214">
                  <c:v>2875.5</c:v>
                </c:pt>
                <c:pt idx="215">
                  <c:v>2875.5</c:v>
                </c:pt>
                <c:pt idx="216">
                  <c:v>2815.5</c:v>
                </c:pt>
                <c:pt idx="217">
                  <c:v>2795.25</c:v>
                </c:pt>
                <c:pt idx="218">
                  <c:v>2729.5</c:v>
                </c:pt>
                <c:pt idx="219">
                  <c:v>2782.5</c:v>
                </c:pt>
                <c:pt idx="220">
                  <c:v>2730.25</c:v>
                </c:pt>
                <c:pt idx="221">
                  <c:v>2767.25</c:v>
                </c:pt>
                <c:pt idx="222">
                  <c:v>2792.5</c:v>
                </c:pt>
                <c:pt idx="223">
                  <c:v>2775.25</c:v>
                </c:pt>
                <c:pt idx="224">
                  <c:v>2719.25</c:v>
                </c:pt>
                <c:pt idx="225">
                  <c:v>2639.75</c:v>
                </c:pt>
                <c:pt idx="226">
                  <c:v>2665</c:v>
                </c:pt>
                <c:pt idx="227">
                  <c:v>2681.25</c:v>
                </c:pt>
                <c:pt idx="228">
                  <c:v>2595</c:v>
                </c:pt>
                <c:pt idx="229">
                  <c:v>2505</c:v>
                </c:pt>
                <c:pt idx="230">
                  <c:v>2421.25</c:v>
                </c:pt>
                <c:pt idx="231">
                  <c:v>2320.5</c:v>
                </c:pt>
                <c:pt idx="232">
                  <c:v>2244.75</c:v>
                </c:pt>
                <c:pt idx="233">
                  <c:v>2213.5</c:v>
                </c:pt>
                <c:pt idx="234">
                  <c:v>2235.25</c:v>
                </c:pt>
                <c:pt idx="235">
                  <c:v>2319.75</c:v>
                </c:pt>
                <c:pt idx="236">
                  <c:v>2365.25</c:v>
                </c:pt>
                <c:pt idx="237">
                  <c:v>2366.5</c:v>
                </c:pt>
                <c:pt idx="238">
                  <c:v>2494.75</c:v>
                </c:pt>
                <c:pt idx="239">
                  <c:v>2530.25</c:v>
                </c:pt>
                <c:pt idx="240">
                  <c:v>2540.25</c:v>
                </c:pt>
                <c:pt idx="241">
                  <c:v>2359.25</c:v>
                </c:pt>
                <c:pt idx="242">
                  <c:v>2371.25</c:v>
                </c:pt>
                <c:pt idx="243">
                  <c:v>2340.25</c:v>
                </c:pt>
                <c:pt idx="244">
                  <c:v>2370.75</c:v>
                </c:pt>
                <c:pt idx="245">
                  <c:v>2360.25</c:v>
                </c:pt>
                <c:pt idx="246">
                  <c:v>2381.5</c:v>
                </c:pt>
                <c:pt idx="247">
                  <c:v>2400.25</c:v>
                </c:pt>
                <c:pt idx="248">
                  <c:v>2382.5</c:v>
                </c:pt>
                <c:pt idx="249">
                  <c:v>2325</c:v>
                </c:pt>
                <c:pt idx="250">
                  <c:v>2240.25</c:v>
                </c:pt>
                <c:pt idx="251">
                  <c:v>2275.5</c:v>
                </c:pt>
                <c:pt idx="252">
                  <c:v>2264.75</c:v>
                </c:pt>
                <c:pt idx="253">
                  <c:v>2280.25</c:v>
                </c:pt>
                <c:pt idx="254">
                  <c:v>2356.25</c:v>
                </c:pt>
                <c:pt idx="255">
                  <c:v>2356.25</c:v>
                </c:pt>
                <c:pt idx="256">
                  <c:v>2356.25</c:v>
                </c:pt>
                <c:pt idx="257">
                  <c:v>2356.25</c:v>
                </c:pt>
                <c:pt idx="258">
                  <c:v>2420.25</c:v>
                </c:pt>
                <c:pt idx="259">
                  <c:v>2385.25</c:v>
                </c:pt>
                <c:pt idx="260">
                  <c:v>2385.25</c:v>
                </c:pt>
                <c:pt idx="261">
                  <c:v>2385.25</c:v>
                </c:pt>
                <c:pt idx="262">
                  <c:v>2383.75</c:v>
                </c:pt>
                <c:pt idx="263">
                  <c:v>2465.5</c:v>
                </c:pt>
                <c:pt idx="264">
                  <c:v>2562.5</c:v>
                </c:pt>
                <c:pt idx="265">
                  <c:v>2562.5</c:v>
                </c:pt>
                <c:pt idx="266">
                  <c:v>2533.75</c:v>
                </c:pt>
                <c:pt idx="267">
                  <c:v>2526.5</c:v>
                </c:pt>
                <c:pt idx="268">
                  <c:v>2409.25</c:v>
                </c:pt>
                <c:pt idx="269">
                  <c:v>2320.5</c:v>
                </c:pt>
                <c:pt idx="270">
                  <c:v>2375.25</c:v>
                </c:pt>
                <c:pt idx="271">
                  <c:v>2295.25</c:v>
                </c:pt>
                <c:pt idx="272">
                  <c:v>2261.75</c:v>
                </c:pt>
                <c:pt idx="273">
                  <c:v>2270.25</c:v>
                </c:pt>
                <c:pt idx="274">
                  <c:v>2240.25</c:v>
                </c:pt>
                <c:pt idx="275">
                  <c:v>2260.25</c:v>
                </c:pt>
                <c:pt idx="276">
                  <c:v>2179.75</c:v>
                </c:pt>
                <c:pt idx="277">
                  <c:v>2215.75</c:v>
                </c:pt>
                <c:pt idx="278">
                  <c:v>2235.25</c:v>
                </c:pt>
                <c:pt idx="279">
                  <c:v>2241.25</c:v>
                </c:pt>
                <c:pt idx="280">
                  <c:v>2209.75</c:v>
                </c:pt>
                <c:pt idx="281">
                  <c:v>2310.25</c:v>
                </c:pt>
                <c:pt idx="282">
                  <c:v>2312.25</c:v>
                </c:pt>
                <c:pt idx="283">
                  <c:v>2391.5</c:v>
                </c:pt>
                <c:pt idx="284">
                  <c:v>2505.75</c:v>
                </c:pt>
                <c:pt idx="285">
                  <c:v>2462.5</c:v>
                </c:pt>
                <c:pt idx="286">
                  <c:v>2401.75</c:v>
                </c:pt>
                <c:pt idx="287">
                  <c:v>2383.75</c:v>
                </c:pt>
                <c:pt idx="288">
                  <c:v>2332.5</c:v>
                </c:pt>
                <c:pt idx="289">
                  <c:v>2342.5</c:v>
                </c:pt>
                <c:pt idx="290">
                  <c:v>2428.5</c:v>
                </c:pt>
                <c:pt idx="291">
                  <c:v>2415.5</c:v>
                </c:pt>
                <c:pt idx="292">
                  <c:v>2366.25</c:v>
                </c:pt>
                <c:pt idx="293">
                  <c:v>2340.5</c:v>
                </c:pt>
                <c:pt idx="294">
                  <c:v>2354.75</c:v>
                </c:pt>
                <c:pt idx="295">
                  <c:v>2320.75</c:v>
                </c:pt>
                <c:pt idx="296">
                  <c:v>2370.25</c:v>
                </c:pt>
                <c:pt idx="297">
                  <c:v>2340.25</c:v>
                </c:pt>
                <c:pt idx="298">
                  <c:v>2470.25</c:v>
                </c:pt>
                <c:pt idx="299">
                  <c:v>2450.5</c:v>
                </c:pt>
                <c:pt idx="300">
                  <c:v>2465.25</c:v>
                </c:pt>
                <c:pt idx="301">
                  <c:v>2451.75</c:v>
                </c:pt>
                <c:pt idx="302">
                  <c:v>2600.5</c:v>
                </c:pt>
                <c:pt idx="303">
                  <c:v>2665.25</c:v>
                </c:pt>
                <c:pt idx="304">
                  <c:v>2720.5</c:v>
                </c:pt>
                <c:pt idx="305">
                  <c:v>2774.75</c:v>
                </c:pt>
                <c:pt idx="306">
                  <c:v>2805.25</c:v>
                </c:pt>
                <c:pt idx="307">
                  <c:v>2678.75</c:v>
                </c:pt>
                <c:pt idx="308">
                  <c:v>2825.25</c:v>
                </c:pt>
                <c:pt idx="309">
                  <c:v>2640.25</c:v>
                </c:pt>
                <c:pt idx="310">
                  <c:v>2539.75</c:v>
                </c:pt>
                <c:pt idx="311">
                  <c:v>2564.5</c:v>
                </c:pt>
                <c:pt idx="312">
                  <c:v>2543.5</c:v>
                </c:pt>
                <c:pt idx="313">
                  <c:v>2635.75</c:v>
                </c:pt>
                <c:pt idx="314">
                  <c:v>2584.75</c:v>
                </c:pt>
                <c:pt idx="315">
                  <c:v>2480.25</c:v>
                </c:pt>
                <c:pt idx="316">
                  <c:v>2472.5</c:v>
                </c:pt>
                <c:pt idx="317">
                  <c:v>2390.25</c:v>
                </c:pt>
                <c:pt idx="318">
                  <c:v>2259.5</c:v>
                </c:pt>
                <c:pt idx="319">
                  <c:v>2259.5</c:v>
                </c:pt>
                <c:pt idx="320">
                  <c:v>2259.5</c:v>
                </c:pt>
                <c:pt idx="321">
                  <c:v>2316.5</c:v>
                </c:pt>
                <c:pt idx="322">
                  <c:v>2290.5</c:v>
                </c:pt>
                <c:pt idx="323">
                  <c:v>2279.5</c:v>
                </c:pt>
                <c:pt idx="324">
                  <c:v>2325.25</c:v>
                </c:pt>
                <c:pt idx="325">
                  <c:v>2302.5</c:v>
                </c:pt>
                <c:pt idx="326">
                  <c:v>2263.75</c:v>
                </c:pt>
                <c:pt idx="327">
                  <c:v>2280.5</c:v>
                </c:pt>
                <c:pt idx="328">
                  <c:v>2290.25</c:v>
                </c:pt>
                <c:pt idx="329">
                  <c:v>2281.5</c:v>
                </c:pt>
                <c:pt idx="330">
                  <c:v>2362.25</c:v>
                </c:pt>
                <c:pt idx="331">
                  <c:v>2302.5</c:v>
                </c:pt>
                <c:pt idx="332">
                  <c:v>2305.25</c:v>
                </c:pt>
                <c:pt idx="333">
                  <c:v>2330.25</c:v>
                </c:pt>
                <c:pt idx="334">
                  <c:v>2287.5</c:v>
                </c:pt>
                <c:pt idx="335">
                  <c:v>2235</c:v>
                </c:pt>
                <c:pt idx="336">
                  <c:v>2270.25</c:v>
                </c:pt>
                <c:pt idx="337">
                  <c:v>2285.5</c:v>
                </c:pt>
                <c:pt idx="338">
                  <c:v>2285.25</c:v>
                </c:pt>
                <c:pt idx="339">
                  <c:v>2240.25</c:v>
                </c:pt>
                <c:pt idx="340">
                  <c:v>2219.25</c:v>
                </c:pt>
                <c:pt idx="341">
                  <c:v>2234.5</c:v>
                </c:pt>
                <c:pt idx="342">
                  <c:v>2184.75</c:v>
                </c:pt>
                <c:pt idx="343">
                  <c:v>2219.75</c:v>
                </c:pt>
                <c:pt idx="344">
                  <c:v>2210.25</c:v>
                </c:pt>
                <c:pt idx="345">
                  <c:v>2275.5</c:v>
                </c:pt>
                <c:pt idx="346">
                  <c:v>2230.25</c:v>
                </c:pt>
                <c:pt idx="347">
                  <c:v>2195.25</c:v>
                </c:pt>
                <c:pt idx="348">
                  <c:v>2195.25</c:v>
                </c:pt>
                <c:pt idx="349">
                  <c:v>2145.5</c:v>
                </c:pt>
                <c:pt idx="350">
                  <c:v>2145.5</c:v>
                </c:pt>
                <c:pt idx="351">
                  <c:v>2214</c:v>
                </c:pt>
                <c:pt idx="352">
                  <c:v>2235.25</c:v>
                </c:pt>
                <c:pt idx="353">
                  <c:v>2190.25</c:v>
                </c:pt>
                <c:pt idx="354">
                  <c:v>2165.25</c:v>
                </c:pt>
                <c:pt idx="355">
                  <c:v>2158.75</c:v>
                </c:pt>
                <c:pt idx="356">
                  <c:v>2289.25</c:v>
                </c:pt>
                <c:pt idx="357">
                  <c:v>2267.5</c:v>
                </c:pt>
                <c:pt idx="358">
                  <c:v>2260.5</c:v>
                </c:pt>
                <c:pt idx="359">
                  <c:v>2322.5</c:v>
                </c:pt>
                <c:pt idx="360">
                  <c:v>2230.25</c:v>
                </c:pt>
                <c:pt idx="361">
                  <c:v>2219.5</c:v>
                </c:pt>
                <c:pt idx="362">
                  <c:v>2215.5</c:v>
                </c:pt>
                <c:pt idx="363">
                  <c:v>2168.5</c:v>
                </c:pt>
                <c:pt idx="364">
                  <c:v>2111.25</c:v>
                </c:pt>
                <c:pt idx="365">
                  <c:v>2111.25</c:v>
                </c:pt>
                <c:pt idx="366">
                  <c:v>2139.25</c:v>
                </c:pt>
                <c:pt idx="367">
                  <c:v>2075.25</c:v>
                </c:pt>
                <c:pt idx="368">
                  <c:v>2014.75</c:v>
                </c:pt>
                <c:pt idx="369">
                  <c:v>1979.25</c:v>
                </c:pt>
                <c:pt idx="370">
                  <c:v>1934.75</c:v>
                </c:pt>
                <c:pt idx="371">
                  <c:v>1943.5</c:v>
                </c:pt>
                <c:pt idx="372">
                  <c:v>1948</c:v>
                </c:pt>
                <c:pt idx="373">
                  <c:v>1933.5</c:v>
                </c:pt>
                <c:pt idx="374">
                  <c:v>1937</c:v>
                </c:pt>
                <c:pt idx="375">
                  <c:v>1949.75</c:v>
                </c:pt>
                <c:pt idx="376">
                  <c:v>1901.5</c:v>
                </c:pt>
                <c:pt idx="377">
                  <c:v>1862.25</c:v>
                </c:pt>
                <c:pt idx="378">
                  <c:v>1855.25</c:v>
                </c:pt>
                <c:pt idx="379">
                  <c:v>1850.25</c:v>
                </c:pt>
                <c:pt idx="380">
                  <c:v>1811.5</c:v>
                </c:pt>
                <c:pt idx="381">
                  <c:v>1841.25</c:v>
                </c:pt>
                <c:pt idx="382">
                  <c:v>1891.25</c:v>
                </c:pt>
                <c:pt idx="383">
                  <c:v>1885.25</c:v>
                </c:pt>
                <c:pt idx="384">
                  <c:v>1925.25</c:v>
                </c:pt>
                <c:pt idx="385">
                  <c:v>1898.25</c:v>
                </c:pt>
                <c:pt idx="386">
                  <c:v>1874.5</c:v>
                </c:pt>
                <c:pt idx="387">
                  <c:v>1852.25</c:v>
                </c:pt>
                <c:pt idx="388">
                  <c:v>1887.5</c:v>
                </c:pt>
                <c:pt idx="389">
                  <c:v>1916.5</c:v>
                </c:pt>
                <c:pt idx="390">
                  <c:v>1872.5</c:v>
                </c:pt>
                <c:pt idx="391">
                  <c:v>1894.25</c:v>
                </c:pt>
                <c:pt idx="392">
                  <c:v>1860.25</c:v>
                </c:pt>
                <c:pt idx="393">
                  <c:v>1797.75</c:v>
                </c:pt>
                <c:pt idx="394">
                  <c:v>1739.75</c:v>
                </c:pt>
                <c:pt idx="395">
                  <c:v>1776.5</c:v>
                </c:pt>
                <c:pt idx="396">
                  <c:v>1802.5</c:v>
                </c:pt>
                <c:pt idx="397">
                  <c:v>1798.25</c:v>
                </c:pt>
                <c:pt idx="398">
                  <c:v>1920.5</c:v>
                </c:pt>
                <c:pt idx="399">
                  <c:v>2023.5</c:v>
                </c:pt>
                <c:pt idx="400">
                  <c:v>1975.25</c:v>
                </c:pt>
                <c:pt idx="401">
                  <c:v>1907.75</c:v>
                </c:pt>
                <c:pt idx="402">
                  <c:v>1760.25</c:v>
                </c:pt>
                <c:pt idx="403">
                  <c:v>1791.5</c:v>
                </c:pt>
                <c:pt idx="404">
                  <c:v>1790.25</c:v>
                </c:pt>
                <c:pt idx="405">
                  <c:v>1821.25</c:v>
                </c:pt>
                <c:pt idx="406">
                  <c:v>1885.25</c:v>
                </c:pt>
                <c:pt idx="407">
                  <c:v>1885.25</c:v>
                </c:pt>
                <c:pt idx="408">
                  <c:v>1891.25</c:v>
                </c:pt>
                <c:pt idx="409">
                  <c:v>1825.25</c:v>
                </c:pt>
                <c:pt idx="410">
                  <c:v>1815.25</c:v>
                </c:pt>
                <c:pt idx="411">
                  <c:v>1862.5</c:v>
                </c:pt>
                <c:pt idx="412">
                  <c:v>1862.75</c:v>
                </c:pt>
                <c:pt idx="413">
                  <c:v>1906.25</c:v>
                </c:pt>
                <c:pt idx="414">
                  <c:v>1850.75</c:v>
                </c:pt>
                <c:pt idx="415">
                  <c:v>1796.5</c:v>
                </c:pt>
                <c:pt idx="416">
                  <c:v>1749.5</c:v>
                </c:pt>
                <c:pt idx="417">
                  <c:v>1735.5</c:v>
                </c:pt>
                <c:pt idx="418">
                  <c:v>1745.5</c:v>
                </c:pt>
                <c:pt idx="419">
                  <c:v>1689.5</c:v>
                </c:pt>
                <c:pt idx="420">
                  <c:v>1670.25</c:v>
                </c:pt>
                <c:pt idx="421">
                  <c:v>1658.25</c:v>
                </c:pt>
                <c:pt idx="422">
                  <c:v>1633</c:v>
                </c:pt>
                <c:pt idx="423">
                  <c:v>1627.5</c:v>
                </c:pt>
                <c:pt idx="424">
                  <c:v>1641.25</c:v>
                </c:pt>
                <c:pt idx="425">
                  <c:v>1630.5</c:v>
                </c:pt>
                <c:pt idx="426">
                  <c:v>1692.75</c:v>
                </c:pt>
                <c:pt idx="427">
                  <c:v>1694</c:v>
                </c:pt>
                <c:pt idx="428">
                  <c:v>1804.5</c:v>
                </c:pt>
                <c:pt idx="429">
                  <c:v>1805.25</c:v>
                </c:pt>
                <c:pt idx="430">
                  <c:v>1805.25</c:v>
                </c:pt>
                <c:pt idx="431">
                  <c:v>1731.75</c:v>
                </c:pt>
                <c:pt idx="432">
                  <c:v>1778.5</c:v>
                </c:pt>
                <c:pt idx="433">
                  <c:v>1799</c:v>
                </c:pt>
                <c:pt idx="434">
                  <c:v>1720.25</c:v>
                </c:pt>
                <c:pt idx="435">
                  <c:v>1773.75</c:v>
                </c:pt>
                <c:pt idx="436">
                  <c:v>1730.25</c:v>
                </c:pt>
                <c:pt idx="437">
                  <c:v>1730.25</c:v>
                </c:pt>
                <c:pt idx="438">
                  <c:v>1815.25</c:v>
                </c:pt>
                <c:pt idx="439">
                  <c:v>1735.25</c:v>
                </c:pt>
                <c:pt idx="440">
                  <c:v>1734.5</c:v>
                </c:pt>
                <c:pt idx="441">
                  <c:v>1704.5</c:v>
                </c:pt>
                <c:pt idx="442">
                  <c:v>1695.75</c:v>
                </c:pt>
                <c:pt idx="443">
                  <c:v>1712.25</c:v>
                </c:pt>
                <c:pt idx="444">
                  <c:v>1802</c:v>
                </c:pt>
                <c:pt idx="445">
                  <c:v>1715.5</c:v>
                </c:pt>
                <c:pt idx="446">
                  <c:v>1701.25</c:v>
                </c:pt>
                <c:pt idx="447">
                  <c:v>1718.75</c:v>
                </c:pt>
                <c:pt idx="448">
                  <c:v>1704</c:v>
                </c:pt>
                <c:pt idx="449">
                  <c:v>1711.5</c:v>
                </c:pt>
                <c:pt idx="450">
                  <c:v>1792.75</c:v>
                </c:pt>
                <c:pt idx="451">
                  <c:v>1763.25</c:v>
                </c:pt>
                <c:pt idx="452">
                  <c:v>1763.5</c:v>
                </c:pt>
                <c:pt idx="453">
                  <c:v>1755.25</c:v>
                </c:pt>
                <c:pt idx="454">
                  <c:v>1780.25</c:v>
                </c:pt>
                <c:pt idx="455">
                  <c:v>1682.25</c:v>
                </c:pt>
                <c:pt idx="456">
                  <c:v>1649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98-44F8-BDAE-9552213C3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7418575"/>
        <c:axId val="1"/>
      </c:lineChart>
      <c:lineChart>
        <c:grouping val="standard"/>
        <c:varyColors val="0"/>
        <c:ser>
          <c:idx val="0"/>
          <c:order val="0"/>
          <c:tx>
            <c:strRef>
              <c:f>'График 1.1.3'!$C$4</c:f>
              <c:strCache>
                <c:ptCount val="1"/>
                <c:pt idx="0">
                  <c:v>Природный газ (долл.США/метр.тонна)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1.1.3'!$B$5:$B$461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'График 1.1.3'!$C$5:$C$461</c:f>
              <c:numCache>
                <c:formatCode>0</c:formatCode>
                <c:ptCount val="457"/>
                <c:pt idx="0">
                  <c:v>518.5</c:v>
                </c:pt>
                <c:pt idx="1">
                  <c:v>520.25</c:v>
                </c:pt>
                <c:pt idx="2">
                  <c:v>506.75</c:v>
                </c:pt>
                <c:pt idx="3">
                  <c:v>500</c:v>
                </c:pt>
                <c:pt idx="4">
                  <c:v>498.25</c:v>
                </c:pt>
                <c:pt idx="5">
                  <c:v>501.25</c:v>
                </c:pt>
                <c:pt idx="6">
                  <c:v>496.25</c:v>
                </c:pt>
                <c:pt idx="7">
                  <c:v>493</c:v>
                </c:pt>
                <c:pt idx="8">
                  <c:v>491.25</c:v>
                </c:pt>
                <c:pt idx="9">
                  <c:v>473.75</c:v>
                </c:pt>
                <c:pt idx="10">
                  <c:v>475.75</c:v>
                </c:pt>
                <c:pt idx="11">
                  <c:v>472.75</c:v>
                </c:pt>
                <c:pt idx="12">
                  <c:v>471.75</c:v>
                </c:pt>
                <c:pt idx="13">
                  <c:v>466.75</c:v>
                </c:pt>
                <c:pt idx="14">
                  <c:v>480.5</c:v>
                </c:pt>
                <c:pt idx="15">
                  <c:v>495.5</c:v>
                </c:pt>
                <c:pt idx="16">
                  <c:v>489</c:v>
                </c:pt>
                <c:pt idx="17">
                  <c:v>494</c:v>
                </c:pt>
                <c:pt idx="18">
                  <c:v>500.75</c:v>
                </c:pt>
                <c:pt idx="19">
                  <c:v>499</c:v>
                </c:pt>
                <c:pt idx="20">
                  <c:v>496.5</c:v>
                </c:pt>
                <c:pt idx="21">
                  <c:v>495.75</c:v>
                </c:pt>
                <c:pt idx="22">
                  <c:v>514.75</c:v>
                </c:pt>
                <c:pt idx="23">
                  <c:v>517.75</c:v>
                </c:pt>
                <c:pt idx="24">
                  <c:v>512.5</c:v>
                </c:pt>
                <c:pt idx="25">
                  <c:v>531.5</c:v>
                </c:pt>
                <c:pt idx="26">
                  <c:v>525.5</c:v>
                </c:pt>
                <c:pt idx="27">
                  <c:v>528.75</c:v>
                </c:pt>
                <c:pt idx="28">
                  <c:v>524.75</c:v>
                </c:pt>
                <c:pt idx="29">
                  <c:v>536.25</c:v>
                </c:pt>
                <c:pt idx="30">
                  <c:v>524</c:v>
                </c:pt>
                <c:pt idx="31">
                  <c:v>525.25</c:v>
                </c:pt>
                <c:pt idx="32">
                  <c:v>514</c:v>
                </c:pt>
                <c:pt idx="33">
                  <c:v>509.75</c:v>
                </c:pt>
                <c:pt idx="34">
                  <c:v>520.5</c:v>
                </c:pt>
                <c:pt idx="35">
                  <c:v>523.75</c:v>
                </c:pt>
                <c:pt idx="36">
                  <c:v>506.75</c:v>
                </c:pt>
                <c:pt idx="37">
                  <c:v>520</c:v>
                </c:pt>
                <c:pt idx="38">
                  <c:v>530.25</c:v>
                </c:pt>
                <c:pt idx="39">
                  <c:v>544</c:v>
                </c:pt>
                <c:pt idx="40">
                  <c:v>545.75</c:v>
                </c:pt>
                <c:pt idx="41">
                  <c:v>549</c:v>
                </c:pt>
                <c:pt idx="42">
                  <c:v>543.5</c:v>
                </c:pt>
                <c:pt idx="43">
                  <c:v>551.75</c:v>
                </c:pt>
                <c:pt idx="44">
                  <c:v>551.25</c:v>
                </c:pt>
                <c:pt idx="45">
                  <c:v>540.25</c:v>
                </c:pt>
                <c:pt idx="46">
                  <c:v>542.75</c:v>
                </c:pt>
                <c:pt idx="47">
                  <c:v>553.25</c:v>
                </c:pt>
                <c:pt idx="48">
                  <c:v>554.5</c:v>
                </c:pt>
                <c:pt idx="49">
                  <c:v>549.5</c:v>
                </c:pt>
                <c:pt idx="50">
                  <c:v>539</c:v>
                </c:pt>
                <c:pt idx="51">
                  <c:v>544.25</c:v>
                </c:pt>
                <c:pt idx="52">
                  <c:v>537.5</c:v>
                </c:pt>
                <c:pt idx="53">
                  <c:v>533.75</c:v>
                </c:pt>
                <c:pt idx="54">
                  <c:v>541.75</c:v>
                </c:pt>
                <c:pt idx="55">
                  <c:v>537.25</c:v>
                </c:pt>
                <c:pt idx="56">
                  <c:v>534.5</c:v>
                </c:pt>
                <c:pt idx="57">
                  <c:v>533.5</c:v>
                </c:pt>
                <c:pt idx="58">
                  <c:v>542.5</c:v>
                </c:pt>
                <c:pt idx="59">
                  <c:v>548.75</c:v>
                </c:pt>
                <c:pt idx="60">
                  <c:v>557.25</c:v>
                </c:pt>
                <c:pt idx="61">
                  <c:v>557.75</c:v>
                </c:pt>
                <c:pt idx="62">
                  <c:v>579.25</c:v>
                </c:pt>
                <c:pt idx="63">
                  <c:v>578.75</c:v>
                </c:pt>
                <c:pt idx="64">
                  <c:v>594.75</c:v>
                </c:pt>
                <c:pt idx="65">
                  <c:v>589</c:v>
                </c:pt>
                <c:pt idx="66">
                  <c:v>585.75</c:v>
                </c:pt>
                <c:pt idx="67">
                  <c:v>591</c:v>
                </c:pt>
                <c:pt idx="68">
                  <c:v>593</c:v>
                </c:pt>
                <c:pt idx="69">
                  <c:v>593</c:v>
                </c:pt>
                <c:pt idx="70">
                  <c:v>593</c:v>
                </c:pt>
                <c:pt idx="71">
                  <c:v>593</c:v>
                </c:pt>
                <c:pt idx="72">
                  <c:v>602.5</c:v>
                </c:pt>
                <c:pt idx="73">
                  <c:v>605</c:v>
                </c:pt>
                <c:pt idx="74">
                  <c:v>611.25</c:v>
                </c:pt>
                <c:pt idx="75">
                  <c:v>600.5</c:v>
                </c:pt>
                <c:pt idx="76">
                  <c:v>590.25</c:v>
                </c:pt>
                <c:pt idx="77">
                  <c:v>571.75</c:v>
                </c:pt>
                <c:pt idx="78">
                  <c:v>575</c:v>
                </c:pt>
                <c:pt idx="79">
                  <c:v>575.5</c:v>
                </c:pt>
                <c:pt idx="80">
                  <c:v>588.5</c:v>
                </c:pt>
                <c:pt idx="81">
                  <c:v>593.75</c:v>
                </c:pt>
                <c:pt idx="82">
                  <c:v>592.75</c:v>
                </c:pt>
                <c:pt idx="83">
                  <c:v>595.5</c:v>
                </c:pt>
                <c:pt idx="84">
                  <c:v>594.25</c:v>
                </c:pt>
                <c:pt idx="85">
                  <c:v>599</c:v>
                </c:pt>
                <c:pt idx="86">
                  <c:v>604.5</c:v>
                </c:pt>
                <c:pt idx="87">
                  <c:v>590.75</c:v>
                </c:pt>
                <c:pt idx="88">
                  <c:v>589</c:v>
                </c:pt>
                <c:pt idx="89">
                  <c:v>596</c:v>
                </c:pt>
                <c:pt idx="90">
                  <c:v>576.54999999999995</c:v>
                </c:pt>
                <c:pt idx="91">
                  <c:v>579.5</c:v>
                </c:pt>
                <c:pt idx="92">
                  <c:v>577.5</c:v>
                </c:pt>
                <c:pt idx="93">
                  <c:v>588.5</c:v>
                </c:pt>
                <c:pt idx="94">
                  <c:v>597.5</c:v>
                </c:pt>
                <c:pt idx="95">
                  <c:v>601.75</c:v>
                </c:pt>
                <c:pt idx="96">
                  <c:v>598.75</c:v>
                </c:pt>
                <c:pt idx="97">
                  <c:v>594</c:v>
                </c:pt>
                <c:pt idx="98">
                  <c:v>604.5</c:v>
                </c:pt>
                <c:pt idx="99">
                  <c:v>607.75</c:v>
                </c:pt>
                <c:pt idx="100">
                  <c:v>608.75</c:v>
                </c:pt>
                <c:pt idx="101">
                  <c:v>608.25</c:v>
                </c:pt>
                <c:pt idx="102">
                  <c:v>610.75</c:v>
                </c:pt>
                <c:pt idx="103">
                  <c:v>613</c:v>
                </c:pt>
                <c:pt idx="104">
                  <c:v>606</c:v>
                </c:pt>
                <c:pt idx="105">
                  <c:v>606</c:v>
                </c:pt>
                <c:pt idx="106">
                  <c:v>599</c:v>
                </c:pt>
                <c:pt idx="107">
                  <c:v>592</c:v>
                </c:pt>
                <c:pt idx="108">
                  <c:v>596</c:v>
                </c:pt>
                <c:pt idx="109">
                  <c:v>600.25</c:v>
                </c:pt>
                <c:pt idx="110">
                  <c:v>620.25</c:v>
                </c:pt>
                <c:pt idx="111">
                  <c:v>620</c:v>
                </c:pt>
                <c:pt idx="112">
                  <c:v>619.5</c:v>
                </c:pt>
                <c:pt idx="113">
                  <c:v>625.5</c:v>
                </c:pt>
                <c:pt idx="114">
                  <c:v>613.75</c:v>
                </c:pt>
                <c:pt idx="115">
                  <c:v>605</c:v>
                </c:pt>
                <c:pt idx="116">
                  <c:v>607.75</c:v>
                </c:pt>
                <c:pt idx="117">
                  <c:v>612.75</c:v>
                </c:pt>
                <c:pt idx="118">
                  <c:v>620</c:v>
                </c:pt>
                <c:pt idx="119">
                  <c:v>622.5</c:v>
                </c:pt>
                <c:pt idx="120">
                  <c:v>626.5</c:v>
                </c:pt>
                <c:pt idx="121">
                  <c:v>628.5</c:v>
                </c:pt>
                <c:pt idx="122">
                  <c:v>617.5</c:v>
                </c:pt>
                <c:pt idx="123">
                  <c:v>631.75</c:v>
                </c:pt>
                <c:pt idx="124">
                  <c:v>628.75</c:v>
                </c:pt>
                <c:pt idx="125">
                  <c:v>621</c:v>
                </c:pt>
                <c:pt idx="126">
                  <c:v>619</c:v>
                </c:pt>
                <c:pt idx="127">
                  <c:v>624.75</c:v>
                </c:pt>
                <c:pt idx="128">
                  <c:v>628.5</c:v>
                </c:pt>
                <c:pt idx="129">
                  <c:v>628.5</c:v>
                </c:pt>
                <c:pt idx="130">
                  <c:v>627.5</c:v>
                </c:pt>
                <c:pt idx="131">
                  <c:v>636.5</c:v>
                </c:pt>
                <c:pt idx="132">
                  <c:v>636.75</c:v>
                </c:pt>
                <c:pt idx="133">
                  <c:v>639.5</c:v>
                </c:pt>
                <c:pt idx="134">
                  <c:v>646.75</c:v>
                </c:pt>
                <c:pt idx="135">
                  <c:v>654</c:v>
                </c:pt>
                <c:pt idx="136">
                  <c:v>666</c:v>
                </c:pt>
                <c:pt idx="137">
                  <c:v>661</c:v>
                </c:pt>
                <c:pt idx="138">
                  <c:v>669.5</c:v>
                </c:pt>
                <c:pt idx="139">
                  <c:v>661</c:v>
                </c:pt>
                <c:pt idx="140">
                  <c:v>663</c:v>
                </c:pt>
                <c:pt idx="141">
                  <c:v>654</c:v>
                </c:pt>
                <c:pt idx="142">
                  <c:v>654.75</c:v>
                </c:pt>
                <c:pt idx="143">
                  <c:v>659</c:v>
                </c:pt>
                <c:pt idx="144">
                  <c:v>658.75</c:v>
                </c:pt>
                <c:pt idx="145">
                  <c:v>650.75</c:v>
                </c:pt>
                <c:pt idx="146">
                  <c:v>643.5</c:v>
                </c:pt>
                <c:pt idx="147">
                  <c:v>641</c:v>
                </c:pt>
                <c:pt idx="148">
                  <c:v>660.75</c:v>
                </c:pt>
                <c:pt idx="149">
                  <c:v>650.5</c:v>
                </c:pt>
                <c:pt idx="150">
                  <c:v>649.25</c:v>
                </c:pt>
                <c:pt idx="151">
                  <c:v>659.25</c:v>
                </c:pt>
                <c:pt idx="152">
                  <c:v>660</c:v>
                </c:pt>
                <c:pt idx="153">
                  <c:v>652</c:v>
                </c:pt>
                <c:pt idx="154">
                  <c:v>645.25</c:v>
                </c:pt>
                <c:pt idx="155">
                  <c:v>626.75</c:v>
                </c:pt>
                <c:pt idx="156">
                  <c:v>619.5</c:v>
                </c:pt>
                <c:pt idx="157">
                  <c:v>623.75</c:v>
                </c:pt>
                <c:pt idx="158">
                  <c:v>624.75</c:v>
                </c:pt>
                <c:pt idx="159">
                  <c:v>627.25</c:v>
                </c:pt>
                <c:pt idx="160">
                  <c:v>639.5</c:v>
                </c:pt>
                <c:pt idx="161">
                  <c:v>621.5</c:v>
                </c:pt>
                <c:pt idx="162">
                  <c:v>639.5</c:v>
                </c:pt>
                <c:pt idx="163">
                  <c:v>623.25</c:v>
                </c:pt>
                <c:pt idx="164">
                  <c:v>634.5</c:v>
                </c:pt>
                <c:pt idx="165">
                  <c:v>625</c:v>
                </c:pt>
                <c:pt idx="166">
                  <c:v>620.75</c:v>
                </c:pt>
                <c:pt idx="167">
                  <c:v>617</c:v>
                </c:pt>
                <c:pt idx="168">
                  <c:v>623</c:v>
                </c:pt>
                <c:pt idx="169">
                  <c:v>627.5</c:v>
                </c:pt>
                <c:pt idx="170">
                  <c:v>624.5</c:v>
                </c:pt>
                <c:pt idx="171">
                  <c:v>633.75</c:v>
                </c:pt>
                <c:pt idx="172">
                  <c:v>644.25</c:v>
                </c:pt>
                <c:pt idx="173">
                  <c:v>647.25</c:v>
                </c:pt>
                <c:pt idx="174">
                  <c:v>648.75</c:v>
                </c:pt>
                <c:pt idx="175">
                  <c:v>653.5</c:v>
                </c:pt>
                <c:pt idx="176">
                  <c:v>655.5</c:v>
                </c:pt>
                <c:pt idx="177">
                  <c:v>657.75</c:v>
                </c:pt>
                <c:pt idx="178">
                  <c:v>675</c:v>
                </c:pt>
                <c:pt idx="179">
                  <c:v>675.75</c:v>
                </c:pt>
                <c:pt idx="180">
                  <c:v>681.5</c:v>
                </c:pt>
                <c:pt idx="181">
                  <c:v>689.75</c:v>
                </c:pt>
                <c:pt idx="182">
                  <c:v>696.5</c:v>
                </c:pt>
                <c:pt idx="183">
                  <c:v>700.25</c:v>
                </c:pt>
                <c:pt idx="184">
                  <c:v>703</c:v>
                </c:pt>
                <c:pt idx="185">
                  <c:v>701.5</c:v>
                </c:pt>
                <c:pt idx="186">
                  <c:v>704.5</c:v>
                </c:pt>
                <c:pt idx="187">
                  <c:v>710.25</c:v>
                </c:pt>
                <c:pt idx="188">
                  <c:v>710.75</c:v>
                </c:pt>
                <c:pt idx="189">
                  <c:v>717</c:v>
                </c:pt>
                <c:pt idx="190">
                  <c:v>711.75</c:v>
                </c:pt>
                <c:pt idx="191">
                  <c:v>700.25</c:v>
                </c:pt>
                <c:pt idx="192">
                  <c:v>694.5</c:v>
                </c:pt>
                <c:pt idx="193">
                  <c:v>719.5</c:v>
                </c:pt>
                <c:pt idx="194">
                  <c:v>717.5</c:v>
                </c:pt>
                <c:pt idx="195">
                  <c:v>693.5</c:v>
                </c:pt>
                <c:pt idx="196">
                  <c:v>678.5</c:v>
                </c:pt>
                <c:pt idx="197">
                  <c:v>684.25</c:v>
                </c:pt>
                <c:pt idx="198">
                  <c:v>684.5</c:v>
                </c:pt>
                <c:pt idx="199">
                  <c:v>697.25</c:v>
                </c:pt>
                <c:pt idx="200">
                  <c:v>691.5</c:v>
                </c:pt>
                <c:pt idx="201">
                  <c:v>697.25</c:v>
                </c:pt>
                <c:pt idx="202">
                  <c:v>697.5</c:v>
                </c:pt>
                <c:pt idx="203">
                  <c:v>716.75</c:v>
                </c:pt>
                <c:pt idx="204">
                  <c:v>710.75</c:v>
                </c:pt>
                <c:pt idx="205">
                  <c:v>722</c:v>
                </c:pt>
                <c:pt idx="206">
                  <c:v>735.25</c:v>
                </c:pt>
                <c:pt idx="207">
                  <c:v>740.5</c:v>
                </c:pt>
                <c:pt idx="208">
                  <c:v>744</c:v>
                </c:pt>
                <c:pt idx="209">
                  <c:v>742.5</c:v>
                </c:pt>
                <c:pt idx="210">
                  <c:v>727.25</c:v>
                </c:pt>
                <c:pt idx="211">
                  <c:v>720</c:v>
                </c:pt>
                <c:pt idx="212">
                  <c:v>736.25</c:v>
                </c:pt>
                <c:pt idx="213">
                  <c:v>749.25</c:v>
                </c:pt>
                <c:pt idx="214">
                  <c:v>762.5</c:v>
                </c:pt>
                <c:pt idx="215">
                  <c:v>777</c:v>
                </c:pt>
                <c:pt idx="216">
                  <c:v>776.5</c:v>
                </c:pt>
                <c:pt idx="217">
                  <c:v>790.75</c:v>
                </c:pt>
                <c:pt idx="218">
                  <c:v>793.25</c:v>
                </c:pt>
                <c:pt idx="219">
                  <c:v>806.75</c:v>
                </c:pt>
                <c:pt idx="220">
                  <c:v>808.5</c:v>
                </c:pt>
                <c:pt idx="221">
                  <c:v>834</c:v>
                </c:pt>
                <c:pt idx="222">
                  <c:v>838</c:v>
                </c:pt>
                <c:pt idx="223">
                  <c:v>844.5</c:v>
                </c:pt>
                <c:pt idx="224">
                  <c:v>837.25</c:v>
                </c:pt>
                <c:pt idx="225">
                  <c:v>827.75</c:v>
                </c:pt>
                <c:pt idx="226">
                  <c:v>793.75</c:v>
                </c:pt>
                <c:pt idx="227">
                  <c:v>810</c:v>
                </c:pt>
                <c:pt idx="228">
                  <c:v>810.5</c:v>
                </c:pt>
                <c:pt idx="229">
                  <c:v>822.25</c:v>
                </c:pt>
                <c:pt idx="230">
                  <c:v>824.25</c:v>
                </c:pt>
                <c:pt idx="231">
                  <c:v>848.75</c:v>
                </c:pt>
                <c:pt idx="232">
                  <c:v>847.25</c:v>
                </c:pt>
                <c:pt idx="233">
                  <c:v>847.75</c:v>
                </c:pt>
                <c:pt idx="234">
                  <c:v>863.25</c:v>
                </c:pt>
                <c:pt idx="235">
                  <c:v>858</c:v>
                </c:pt>
                <c:pt idx="236">
                  <c:v>850.5</c:v>
                </c:pt>
                <c:pt idx="237">
                  <c:v>829</c:v>
                </c:pt>
                <c:pt idx="238">
                  <c:v>836.25</c:v>
                </c:pt>
                <c:pt idx="239">
                  <c:v>798.75</c:v>
                </c:pt>
                <c:pt idx="240">
                  <c:v>788.75</c:v>
                </c:pt>
                <c:pt idx="241">
                  <c:v>793.75</c:v>
                </c:pt>
                <c:pt idx="242">
                  <c:v>801.5</c:v>
                </c:pt>
                <c:pt idx="243">
                  <c:v>791</c:v>
                </c:pt>
                <c:pt idx="244">
                  <c:v>787.75</c:v>
                </c:pt>
                <c:pt idx="245">
                  <c:v>783.5</c:v>
                </c:pt>
                <c:pt idx="246">
                  <c:v>779.5</c:v>
                </c:pt>
                <c:pt idx="247">
                  <c:v>811.75</c:v>
                </c:pt>
                <c:pt idx="248">
                  <c:v>839.25</c:v>
                </c:pt>
                <c:pt idx="249">
                  <c:v>837.5</c:v>
                </c:pt>
                <c:pt idx="250">
                  <c:v>828.75</c:v>
                </c:pt>
                <c:pt idx="251">
                  <c:v>829.75</c:v>
                </c:pt>
                <c:pt idx="252">
                  <c:v>834</c:v>
                </c:pt>
                <c:pt idx="253">
                  <c:v>843</c:v>
                </c:pt>
                <c:pt idx="254">
                  <c:v>839.75</c:v>
                </c:pt>
                <c:pt idx="255">
                  <c:v>852.5</c:v>
                </c:pt>
                <c:pt idx="256">
                  <c:v>852.5</c:v>
                </c:pt>
                <c:pt idx="257">
                  <c:v>865.5</c:v>
                </c:pt>
                <c:pt idx="258">
                  <c:v>865.5</c:v>
                </c:pt>
                <c:pt idx="259">
                  <c:v>867.5</c:v>
                </c:pt>
                <c:pt idx="260">
                  <c:v>864.625</c:v>
                </c:pt>
                <c:pt idx="261">
                  <c:v>864.625</c:v>
                </c:pt>
                <c:pt idx="262">
                  <c:v>877</c:v>
                </c:pt>
                <c:pt idx="263">
                  <c:v>867</c:v>
                </c:pt>
                <c:pt idx="264">
                  <c:v>851.25</c:v>
                </c:pt>
                <c:pt idx="265">
                  <c:v>816.25</c:v>
                </c:pt>
                <c:pt idx="266">
                  <c:v>840.5</c:v>
                </c:pt>
                <c:pt idx="267">
                  <c:v>844.25</c:v>
                </c:pt>
                <c:pt idx="268">
                  <c:v>818.5</c:v>
                </c:pt>
                <c:pt idx="269">
                  <c:v>810</c:v>
                </c:pt>
                <c:pt idx="270">
                  <c:v>821</c:v>
                </c:pt>
                <c:pt idx="271">
                  <c:v>811</c:v>
                </c:pt>
                <c:pt idx="272">
                  <c:v>790.5</c:v>
                </c:pt>
                <c:pt idx="273">
                  <c:v>794</c:v>
                </c:pt>
                <c:pt idx="274">
                  <c:v>799.5</c:v>
                </c:pt>
                <c:pt idx="275">
                  <c:v>787.5</c:v>
                </c:pt>
                <c:pt idx="276">
                  <c:v>784.75</c:v>
                </c:pt>
                <c:pt idx="277">
                  <c:v>778.75</c:v>
                </c:pt>
                <c:pt idx="278">
                  <c:v>782.75</c:v>
                </c:pt>
                <c:pt idx="279">
                  <c:v>810.25</c:v>
                </c:pt>
                <c:pt idx="280">
                  <c:v>808.25</c:v>
                </c:pt>
                <c:pt idx="281">
                  <c:v>818.5</c:v>
                </c:pt>
                <c:pt idx="282">
                  <c:v>821.25</c:v>
                </c:pt>
                <c:pt idx="283">
                  <c:v>808</c:v>
                </c:pt>
                <c:pt idx="284">
                  <c:v>798</c:v>
                </c:pt>
                <c:pt idx="285">
                  <c:v>797.5</c:v>
                </c:pt>
                <c:pt idx="286">
                  <c:v>783.5</c:v>
                </c:pt>
                <c:pt idx="287">
                  <c:v>781.5</c:v>
                </c:pt>
                <c:pt idx="288">
                  <c:v>796.75</c:v>
                </c:pt>
                <c:pt idx="289">
                  <c:v>827.75</c:v>
                </c:pt>
                <c:pt idx="290">
                  <c:v>859</c:v>
                </c:pt>
                <c:pt idx="291">
                  <c:v>838.75</c:v>
                </c:pt>
                <c:pt idx="292">
                  <c:v>852.15</c:v>
                </c:pt>
                <c:pt idx="293">
                  <c:v>870.25</c:v>
                </c:pt>
                <c:pt idx="294">
                  <c:v>876</c:v>
                </c:pt>
                <c:pt idx="295">
                  <c:v>881.25</c:v>
                </c:pt>
                <c:pt idx="296">
                  <c:v>901.75</c:v>
                </c:pt>
                <c:pt idx="297">
                  <c:v>915</c:v>
                </c:pt>
                <c:pt idx="298">
                  <c:v>913.5</c:v>
                </c:pt>
                <c:pt idx="299">
                  <c:v>910.5</c:v>
                </c:pt>
                <c:pt idx="300">
                  <c:v>922</c:v>
                </c:pt>
                <c:pt idx="301">
                  <c:v>911.25</c:v>
                </c:pt>
                <c:pt idx="302">
                  <c:v>903.75</c:v>
                </c:pt>
                <c:pt idx="303">
                  <c:v>919.5</c:v>
                </c:pt>
                <c:pt idx="304">
                  <c:v>922.5</c:v>
                </c:pt>
                <c:pt idx="305">
                  <c:v>946</c:v>
                </c:pt>
                <c:pt idx="306">
                  <c:v>923.25</c:v>
                </c:pt>
                <c:pt idx="307">
                  <c:v>970</c:v>
                </c:pt>
                <c:pt idx="308">
                  <c:v>977.5</c:v>
                </c:pt>
                <c:pt idx="309">
                  <c:v>955.75</c:v>
                </c:pt>
                <c:pt idx="310">
                  <c:v>959</c:v>
                </c:pt>
                <c:pt idx="311">
                  <c:v>962.25</c:v>
                </c:pt>
                <c:pt idx="312">
                  <c:v>956</c:v>
                </c:pt>
                <c:pt idx="313">
                  <c:v>997.75</c:v>
                </c:pt>
                <c:pt idx="314">
                  <c:v>1016.25</c:v>
                </c:pt>
                <c:pt idx="315">
                  <c:v>974</c:v>
                </c:pt>
                <c:pt idx="316">
                  <c:v>983.75</c:v>
                </c:pt>
                <c:pt idx="317">
                  <c:v>964.5</c:v>
                </c:pt>
                <c:pt idx="318">
                  <c:v>954.5</c:v>
                </c:pt>
                <c:pt idx="319">
                  <c:v>954.5</c:v>
                </c:pt>
                <c:pt idx="320">
                  <c:v>954.5</c:v>
                </c:pt>
                <c:pt idx="321">
                  <c:v>941.75</c:v>
                </c:pt>
                <c:pt idx="322">
                  <c:v>984.75</c:v>
                </c:pt>
                <c:pt idx="323">
                  <c:v>997.25</c:v>
                </c:pt>
                <c:pt idx="324">
                  <c:v>997.875</c:v>
                </c:pt>
                <c:pt idx="325">
                  <c:v>1006.5</c:v>
                </c:pt>
                <c:pt idx="326">
                  <c:v>964.5</c:v>
                </c:pt>
                <c:pt idx="327">
                  <c:v>961.25</c:v>
                </c:pt>
                <c:pt idx="328">
                  <c:v>994.25</c:v>
                </c:pt>
                <c:pt idx="329">
                  <c:v>1000.75</c:v>
                </c:pt>
                <c:pt idx="330">
                  <c:v>1041.5</c:v>
                </c:pt>
                <c:pt idx="331">
                  <c:v>1036.5</c:v>
                </c:pt>
                <c:pt idx="332">
                  <c:v>1062.25</c:v>
                </c:pt>
                <c:pt idx="333">
                  <c:v>1069.25</c:v>
                </c:pt>
                <c:pt idx="334">
                  <c:v>1050.5</c:v>
                </c:pt>
                <c:pt idx="335">
                  <c:v>1041.75</c:v>
                </c:pt>
                <c:pt idx="336">
                  <c:v>1053.75</c:v>
                </c:pt>
                <c:pt idx="337">
                  <c:v>1059.75</c:v>
                </c:pt>
                <c:pt idx="338">
                  <c:v>1047.75</c:v>
                </c:pt>
                <c:pt idx="339">
                  <c:v>1062</c:v>
                </c:pt>
                <c:pt idx="340">
                  <c:v>1067</c:v>
                </c:pt>
                <c:pt idx="341">
                  <c:v>1077.5</c:v>
                </c:pt>
                <c:pt idx="342">
                  <c:v>1071.25</c:v>
                </c:pt>
                <c:pt idx="343">
                  <c:v>1077.25</c:v>
                </c:pt>
                <c:pt idx="344">
                  <c:v>1086.75</c:v>
                </c:pt>
                <c:pt idx="345">
                  <c:v>1090.75</c:v>
                </c:pt>
                <c:pt idx="346">
                  <c:v>1091</c:v>
                </c:pt>
                <c:pt idx="347">
                  <c:v>1080.75</c:v>
                </c:pt>
                <c:pt idx="348">
                  <c:v>1044.25</c:v>
                </c:pt>
                <c:pt idx="349">
                  <c:v>1075</c:v>
                </c:pt>
                <c:pt idx="350">
                  <c:v>1075</c:v>
                </c:pt>
                <c:pt idx="351">
                  <c:v>1114.5</c:v>
                </c:pt>
                <c:pt idx="352">
                  <c:v>1112.5</c:v>
                </c:pt>
                <c:pt idx="353">
                  <c:v>1151.75</c:v>
                </c:pt>
                <c:pt idx="354">
                  <c:v>1190.5</c:v>
                </c:pt>
                <c:pt idx="355">
                  <c:v>1180.5</c:v>
                </c:pt>
                <c:pt idx="356">
                  <c:v>1206.5</c:v>
                </c:pt>
                <c:pt idx="357">
                  <c:v>1199.75</c:v>
                </c:pt>
                <c:pt idx="358">
                  <c:v>1201.75</c:v>
                </c:pt>
                <c:pt idx="359">
                  <c:v>1205</c:v>
                </c:pt>
                <c:pt idx="360">
                  <c:v>1201.75</c:v>
                </c:pt>
                <c:pt idx="361">
                  <c:v>1233.5</c:v>
                </c:pt>
                <c:pt idx="362">
                  <c:v>1256.5</c:v>
                </c:pt>
                <c:pt idx="363">
                  <c:v>1277</c:v>
                </c:pt>
                <c:pt idx="364">
                  <c:v>1286.75</c:v>
                </c:pt>
                <c:pt idx="365">
                  <c:v>1286.75</c:v>
                </c:pt>
                <c:pt idx="366">
                  <c:v>1261.75</c:v>
                </c:pt>
                <c:pt idx="367">
                  <c:v>1248</c:v>
                </c:pt>
                <c:pt idx="368">
                  <c:v>1231.5</c:v>
                </c:pt>
                <c:pt idx="369">
                  <c:v>1190.75</c:v>
                </c:pt>
                <c:pt idx="370">
                  <c:v>1212</c:v>
                </c:pt>
                <c:pt idx="371">
                  <c:v>1186.25</c:v>
                </c:pt>
                <c:pt idx="372">
                  <c:v>1150</c:v>
                </c:pt>
                <c:pt idx="373">
                  <c:v>1155.75</c:v>
                </c:pt>
                <c:pt idx="374">
                  <c:v>1252.5</c:v>
                </c:pt>
                <c:pt idx="375">
                  <c:v>1260.5</c:v>
                </c:pt>
                <c:pt idx="376">
                  <c:v>1263</c:v>
                </c:pt>
                <c:pt idx="377">
                  <c:v>1256.25</c:v>
                </c:pt>
                <c:pt idx="378">
                  <c:v>1239.25</c:v>
                </c:pt>
                <c:pt idx="379">
                  <c:v>1244.75</c:v>
                </c:pt>
                <c:pt idx="380">
                  <c:v>1264</c:v>
                </c:pt>
                <c:pt idx="381">
                  <c:v>1245.25</c:v>
                </c:pt>
                <c:pt idx="382">
                  <c:v>1217.25</c:v>
                </c:pt>
                <c:pt idx="383">
                  <c:v>1227.75</c:v>
                </c:pt>
                <c:pt idx="384">
                  <c:v>1239</c:v>
                </c:pt>
                <c:pt idx="385">
                  <c:v>1246</c:v>
                </c:pt>
                <c:pt idx="386">
                  <c:v>1242.75</c:v>
                </c:pt>
                <c:pt idx="387">
                  <c:v>1212.25</c:v>
                </c:pt>
                <c:pt idx="388">
                  <c:v>1262.75</c:v>
                </c:pt>
                <c:pt idx="389">
                  <c:v>1269.25</c:v>
                </c:pt>
                <c:pt idx="390">
                  <c:v>1264.5</c:v>
                </c:pt>
                <c:pt idx="391">
                  <c:v>1275.25</c:v>
                </c:pt>
                <c:pt idx="392">
                  <c:v>1287</c:v>
                </c:pt>
                <c:pt idx="393">
                  <c:v>1307</c:v>
                </c:pt>
                <c:pt idx="394">
                  <c:v>1300.5</c:v>
                </c:pt>
                <c:pt idx="395">
                  <c:v>1272.75</c:v>
                </c:pt>
                <c:pt idx="396">
                  <c:v>1221.25</c:v>
                </c:pt>
                <c:pt idx="397">
                  <c:v>1236.5</c:v>
                </c:pt>
                <c:pt idx="398">
                  <c:v>1274.75</c:v>
                </c:pt>
                <c:pt idx="399">
                  <c:v>1352.75</c:v>
                </c:pt>
                <c:pt idx="400">
                  <c:v>1311.5</c:v>
                </c:pt>
                <c:pt idx="401">
                  <c:v>1255</c:v>
                </c:pt>
                <c:pt idx="402">
                  <c:v>1239.75</c:v>
                </c:pt>
                <c:pt idx="403">
                  <c:v>1254</c:v>
                </c:pt>
                <c:pt idx="404">
                  <c:v>1215.25</c:v>
                </c:pt>
                <c:pt idx="405">
                  <c:v>1218.5</c:v>
                </c:pt>
                <c:pt idx="406">
                  <c:v>1195.5</c:v>
                </c:pt>
                <c:pt idx="407">
                  <c:v>1177.25</c:v>
                </c:pt>
                <c:pt idx="408">
                  <c:v>1181</c:v>
                </c:pt>
                <c:pt idx="409">
                  <c:v>1173.75</c:v>
                </c:pt>
                <c:pt idx="410">
                  <c:v>1169.25</c:v>
                </c:pt>
                <c:pt idx="411">
                  <c:v>1144.5</c:v>
                </c:pt>
                <c:pt idx="412">
                  <c:v>1138.75</c:v>
                </c:pt>
                <c:pt idx="413">
                  <c:v>1132.75</c:v>
                </c:pt>
                <c:pt idx="414">
                  <c:v>1126.5</c:v>
                </c:pt>
                <c:pt idx="415">
                  <c:v>1111</c:v>
                </c:pt>
                <c:pt idx="416">
                  <c:v>1072.5</c:v>
                </c:pt>
                <c:pt idx="417">
                  <c:v>1055</c:v>
                </c:pt>
                <c:pt idx="418">
                  <c:v>1064</c:v>
                </c:pt>
                <c:pt idx="419">
                  <c:v>1032</c:v>
                </c:pt>
                <c:pt idx="420">
                  <c:v>1032.25</c:v>
                </c:pt>
                <c:pt idx="421">
                  <c:v>1019.5</c:v>
                </c:pt>
                <c:pt idx="422">
                  <c:v>1026</c:v>
                </c:pt>
                <c:pt idx="423">
                  <c:v>1018.75</c:v>
                </c:pt>
                <c:pt idx="424">
                  <c:v>993.75</c:v>
                </c:pt>
                <c:pt idx="425">
                  <c:v>1005.75</c:v>
                </c:pt>
                <c:pt idx="426">
                  <c:v>1012.5</c:v>
                </c:pt>
                <c:pt idx="427">
                  <c:v>1007.5</c:v>
                </c:pt>
                <c:pt idx="428">
                  <c:v>1065.5</c:v>
                </c:pt>
                <c:pt idx="429">
                  <c:v>1026.5</c:v>
                </c:pt>
                <c:pt idx="430">
                  <c:v>1026.5</c:v>
                </c:pt>
                <c:pt idx="431">
                  <c:v>1034.25</c:v>
                </c:pt>
                <c:pt idx="432">
                  <c:v>1035.5</c:v>
                </c:pt>
                <c:pt idx="433">
                  <c:v>1034.25</c:v>
                </c:pt>
                <c:pt idx="434">
                  <c:v>1031.25</c:v>
                </c:pt>
                <c:pt idx="435">
                  <c:v>1002</c:v>
                </c:pt>
                <c:pt idx="436">
                  <c:v>997.25</c:v>
                </c:pt>
                <c:pt idx="437">
                  <c:v>992</c:v>
                </c:pt>
                <c:pt idx="438">
                  <c:v>995.75</c:v>
                </c:pt>
                <c:pt idx="439">
                  <c:v>973.25</c:v>
                </c:pt>
                <c:pt idx="440">
                  <c:v>969.5</c:v>
                </c:pt>
                <c:pt idx="441">
                  <c:v>955.75</c:v>
                </c:pt>
                <c:pt idx="442">
                  <c:v>947.25</c:v>
                </c:pt>
                <c:pt idx="443">
                  <c:v>944.75</c:v>
                </c:pt>
                <c:pt idx="444">
                  <c:v>956.75</c:v>
                </c:pt>
                <c:pt idx="445">
                  <c:v>919</c:v>
                </c:pt>
                <c:pt idx="446">
                  <c:v>902</c:v>
                </c:pt>
                <c:pt idx="447">
                  <c:v>900.75</c:v>
                </c:pt>
                <c:pt idx="448">
                  <c:v>916</c:v>
                </c:pt>
                <c:pt idx="449">
                  <c:v>925.5</c:v>
                </c:pt>
                <c:pt idx="450">
                  <c:v>988.25</c:v>
                </c:pt>
                <c:pt idx="451">
                  <c:v>991.75</c:v>
                </c:pt>
                <c:pt idx="452">
                  <c:v>1008.75</c:v>
                </c:pt>
                <c:pt idx="453">
                  <c:v>988.5</c:v>
                </c:pt>
                <c:pt idx="454">
                  <c:v>985.25</c:v>
                </c:pt>
                <c:pt idx="455">
                  <c:v>931.25</c:v>
                </c:pt>
                <c:pt idx="456">
                  <c:v>922.5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98-44F8-BDAE-9552213C3B73}"/>
            </c:ext>
          </c:extLst>
        </c:ser>
        <c:ser>
          <c:idx val="1"/>
          <c:order val="1"/>
          <c:tx>
            <c:strRef>
              <c:f>'График 1.1.3'!$D$4</c:f>
              <c:strCache>
                <c:ptCount val="1"/>
                <c:pt idx="0">
                  <c:v>Золото (долл. США/тр.унцию)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'График 1.1.3'!$D$5:$D$461</c:f>
              <c:numCache>
                <c:formatCode>0</c:formatCode>
                <c:ptCount val="457"/>
                <c:pt idx="0">
                  <c:v>634.5</c:v>
                </c:pt>
                <c:pt idx="1">
                  <c:v>640.70000000000005</c:v>
                </c:pt>
                <c:pt idx="2">
                  <c:v>635.66999999999996</c:v>
                </c:pt>
                <c:pt idx="3">
                  <c:v>627.41999999999996</c:v>
                </c:pt>
                <c:pt idx="4">
                  <c:v>603.97</c:v>
                </c:pt>
                <c:pt idx="5">
                  <c:v>607.6</c:v>
                </c:pt>
                <c:pt idx="6">
                  <c:v>609.1</c:v>
                </c:pt>
                <c:pt idx="7">
                  <c:v>610.4</c:v>
                </c:pt>
                <c:pt idx="8">
                  <c:v>614.97</c:v>
                </c:pt>
                <c:pt idx="9">
                  <c:v>618.4</c:v>
                </c:pt>
                <c:pt idx="10">
                  <c:v>626.9</c:v>
                </c:pt>
                <c:pt idx="11">
                  <c:v>624.6</c:v>
                </c:pt>
                <c:pt idx="12">
                  <c:v>631.9</c:v>
                </c:pt>
                <c:pt idx="13">
                  <c:v>633.5</c:v>
                </c:pt>
                <c:pt idx="14">
                  <c:v>631.79999999999995</c:v>
                </c:pt>
                <c:pt idx="15">
                  <c:v>638.97</c:v>
                </c:pt>
                <c:pt idx="16">
                  <c:v>645.70000000000005</c:v>
                </c:pt>
                <c:pt idx="17">
                  <c:v>641.77</c:v>
                </c:pt>
                <c:pt idx="18">
                  <c:v>652.29999999999995</c:v>
                </c:pt>
                <c:pt idx="19">
                  <c:v>646.57000000000005</c:v>
                </c:pt>
                <c:pt idx="20">
                  <c:v>647.88</c:v>
                </c:pt>
                <c:pt idx="21">
                  <c:v>645.66999999999996</c:v>
                </c:pt>
                <c:pt idx="22">
                  <c:v>652.77</c:v>
                </c:pt>
                <c:pt idx="23">
                  <c:v>657.55</c:v>
                </c:pt>
                <c:pt idx="24">
                  <c:v>643.57000000000005</c:v>
                </c:pt>
                <c:pt idx="25">
                  <c:v>650.45000000000005</c:v>
                </c:pt>
                <c:pt idx="26">
                  <c:v>653.07000000000005</c:v>
                </c:pt>
                <c:pt idx="27">
                  <c:v>655.67</c:v>
                </c:pt>
                <c:pt idx="28">
                  <c:v>655.13</c:v>
                </c:pt>
                <c:pt idx="29">
                  <c:v>663.55</c:v>
                </c:pt>
                <c:pt idx="30">
                  <c:v>661.63</c:v>
                </c:pt>
                <c:pt idx="31">
                  <c:v>664.15</c:v>
                </c:pt>
                <c:pt idx="32">
                  <c:v>668.02</c:v>
                </c:pt>
                <c:pt idx="33">
                  <c:v>664.67</c:v>
                </c:pt>
                <c:pt idx="34">
                  <c:v>664.72</c:v>
                </c:pt>
                <c:pt idx="35">
                  <c:v>670.75</c:v>
                </c:pt>
                <c:pt idx="36">
                  <c:v>657.27</c:v>
                </c:pt>
                <c:pt idx="37">
                  <c:v>662.85</c:v>
                </c:pt>
                <c:pt idx="38">
                  <c:v>677.35</c:v>
                </c:pt>
                <c:pt idx="39">
                  <c:v>685.97</c:v>
                </c:pt>
                <c:pt idx="40">
                  <c:v>686.17</c:v>
                </c:pt>
                <c:pt idx="41">
                  <c:v>679.47</c:v>
                </c:pt>
                <c:pt idx="42">
                  <c:v>669.17</c:v>
                </c:pt>
                <c:pt idx="43">
                  <c:v>669.07</c:v>
                </c:pt>
                <c:pt idx="44">
                  <c:v>650.16999999999996</c:v>
                </c:pt>
                <c:pt idx="45">
                  <c:v>642.97</c:v>
                </c:pt>
                <c:pt idx="46">
                  <c:v>641.82000000000005</c:v>
                </c:pt>
                <c:pt idx="47">
                  <c:v>647.6</c:v>
                </c:pt>
                <c:pt idx="48">
                  <c:v>652.29999999999995</c:v>
                </c:pt>
                <c:pt idx="49">
                  <c:v>652.16999999999996</c:v>
                </c:pt>
                <c:pt idx="50">
                  <c:v>652.47</c:v>
                </c:pt>
                <c:pt idx="51">
                  <c:v>648.9</c:v>
                </c:pt>
                <c:pt idx="52">
                  <c:v>639.6</c:v>
                </c:pt>
                <c:pt idx="53">
                  <c:v>647.79999999999995</c:v>
                </c:pt>
                <c:pt idx="54">
                  <c:v>653.1</c:v>
                </c:pt>
                <c:pt idx="55">
                  <c:v>653.47</c:v>
                </c:pt>
                <c:pt idx="56">
                  <c:v>659.9</c:v>
                </c:pt>
                <c:pt idx="57">
                  <c:v>658.45</c:v>
                </c:pt>
                <c:pt idx="58">
                  <c:v>664.57</c:v>
                </c:pt>
                <c:pt idx="59">
                  <c:v>657.88</c:v>
                </c:pt>
                <c:pt idx="60">
                  <c:v>662.07</c:v>
                </c:pt>
                <c:pt idx="61">
                  <c:v>663.95</c:v>
                </c:pt>
                <c:pt idx="62">
                  <c:v>666.85</c:v>
                </c:pt>
                <c:pt idx="63">
                  <c:v>660.15</c:v>
                </c:pt>
                <c:pt idx="64">
                  <c:v>663.85</c:v>
                </c:pt>
                <c:pt idx="65">
                  <c:v>658.8</c:v>
                </c:pt>
                <c:pt idx="66">
                  <c:v>666.4</c:v>
                </c:pt>
                <c:pt idx="67">
                  <c:v>673.67</c:v>
                </c:pt>
                <c:pt idx="68">
                  <c:v>675.5</c:v>
                </c:pt>
                <c:pt idx="69">
                  <c:v>675.5</c:v>
                </c:pt>
                <c:pt idx="70">
                  <c:v>675.5</c:v>
                </c:pt>
                <c:pt idx="71">
                  <c:v>675.5</c:v>
                </c:pt>
                <c:pt idx="72">
                  <c:v>676.88</c:v>
                </c:pt>
                <c:pt idx="73">
                  <c:v>671.75</c:v>
                </c:pt>
                <c:pt idx="74">
                  <c:v>684.3</c:v>
                </c:pt>
                <c:pt idx="75">
                  <c:v>686.75</c:v>
                </c:pt>
                <c:pt idx="76">
                  <c:v>688.05</c:v>
                </c:pt>
                <c:pt idx="77">
                  <c:v>689.65</c:v>
                </c:pt>
                <c:pt idx="78">
                  <c:v>682.75</c:v>
                </c:pt>
                <c:pt idx="79">
                  <c:v>692.05</c:v>
                </c:pt>
                <c:pt idx="80">
                  <c:v>689.95</c:v>
                </c:pt>
                <c:pt idx="81">
                  <c:v>685.75</c:v>
                </c:pt>
                <c:pt idx="82">
                  <c:v>685</c:v>
                </c:pt>
                <c:pt idx="83">
                  <c:v>674.8</c:v>
                </c:pt>
                <c:pt idx="84">
                  <c:v>677.2</c:v>
                </c:pt>
                <c:pt idx="85">
                  <c:v>680.75</c:v>
                </c:pt>
                <c:pt idx="86">
                  <c:v>673.85</c:v>
                </c:pt>
                <c:pt idx="87">
                  <c:v>672.95</c:v>
                </c:pt>
                <c:pt idx="88">
                  <c:v>675.25</c:v>
                </c:pt>
                <c:pt idx="89">
                  <c:v>690.2</c:v>
                </c:pt>
                <c:pt idx="90">
                  <c:v>690.2</c:v>
                </c:pt>
                <c:pt idx="91">
                  <c:v>686.05</c:v>
                </c:pt>
                <c:pt idx="92">
                  <c:v>683.4</c:v>
                </c:pt>
                <c:pt idx="93">
                  <c:v>673.05</c:v>
                </c:pt>
                <c:pt idx="94">
                  <c:v>672.35</c:v>
                </c:pt>
                <c:pt idx="95">
                  <c:v>668.85</c:v>
                </c:pt>
                <c:pt idx="96">
                  <c:v>672.55</c:v>
                </c:pt>
                <c:pt idx="97">
                  <c:v>665.65</c:v>
                </c:pt>
                <c:pt idx="98">
                  <c:v>661.55</c:v>
                </c:pt>
                <c:pt idx="99">
                  <c:v>662.05</c:v>
                </c:pt>
                <c:pt idx="100">
                  <c:v>661.8</c:v>
                </c:pt>
                <c:pt idx="101">
                  <c:v>661.5</c:v>
                </c:pt>
                <c:pt idx="102">
                  <c:v>663.45</c:v>
                </c:pt>
                <c:pt idx="103">
                  <c:v>657</c:v>
                </c:pt>
                <c:pt idx="104">
                  <c:v>655.29999999999995</c:v>
                </c:pt>
                <c:pt idx="105">
                  <c:v>655.29999999999995</c:v>
                </c:pt>
                <c:pt idx="106">
                  <c:v>657.9</c:v>
                </c:pt>
                <c:pt idx="107">
                  <c:v>653.4</c:v>
                </c:pt>
                <c:pt idx="108">
                  <c:v>662.05</c:v>
                </c:pt>
                <c:pt idx="109">
                  <c:v>668.35</c:v>
                </c:pt>
                <c:pt idx="110">
                  <c:v>673.15</c:v>
                </c:pt>
                <c:pt idx="111">
                  <c:v>671.8</c:v>
                </c:pt>
                <c:pt idx="112">
                  <c:v>666</c:v>
                </c:pt>
                <c:pt idx="113">
                  <c:v>668.5</c:v>
                </c:pt>
                <c:pt idx="114">
                  <c:v>646.9</c:v>
                </c:pt>
                <c:pt idx="115">
                  <c:v>652.5</c:v>
                </c:pt>
                <c:pt idx="116">
                  <c:v>648.45000000000005</c:v>
                </c:pt>
                <c:pt idx="117">
                  <c:v>651.79999999999995</c:v>
                </c:pt>
                <c:pt idx="118">
                  <c:v>651.4</c:v>
                </c:pt>
                <c:pt idx="119">
                  <c:v>654.04999999999995</c:v>
                </c:pt>
                <c:pt idx="120">
                  <c:v>656.7</c:v>
                </c:pt>
                <c:pt idx="121">
                  <c:v>657.35</c:v>
                </c:pt>
                <c:pt idx="122">
                  <c:v>656.35</c:v>
                </c:pt>
                <c:pt idx="123">
                  <c:v>652.15</c:v>
                </c:pt>
                <c:pt idx="124">
                  <c:v>653</c:v>
                </c:pt>
                <c:pt idx="125">
                  <c:v>650.95000000000005</c:v>
                </c:pt>
                <c:pt idx="126">
                  <c:v>644.5</c:v>
                </c:pt>
                <c:pt idx="127">
                  <c:v>642.45000000000005</c:v>
                </c:pt>
                <c:pt idx="128">
                  <c:v>649.65</c:v>
                </c:pt>
                <c:pt idx="129">
                  <c:v>650.45000000000005</c:v>
                </c:pt>
                <c:pt idx="130">
                  <c:v>656.85</c:v>
                </c:pt>
                <c:pt idx="131">
                  <c:v>653.1</c:v>
                </c:pt>
                <c:pt idx="132">
                  <c:v>654.9</c:v>
                </c:pt>
                <c:pt idx="133">
                  <c:v>649.5</c:v>
                </c:pt>
                <c:pt idx="134">
                  <c:v>652.70000000000005</c:v>
                </c:pt>
                <c:pt idx="135">
                  <c:v>661.85</c:v>
                </c:pt>
                <c:pt idx="136">
                  <c:v>664.35</c:v>
                </c:pt>
                <c:pt idx="137">
                  <c:v>660.8</c:v>
                </c:pt>
                <c:pt idx="138">
                  <c:v>668.5</c:v>
                </c:pt>
                <c:pt idx="139">
                  <c:v>665.9</c:v>
                </c:pt>
                <c:pt idx="140">
                  <c:v>665.9</c:v>
                </c:pt>
                <c:pt idx="141">
                  <c:v>666.2</c:v>
                </c:pt>
                <c:pt idx="142">
                  <c:v>672.4</c:v>
                </c:pt>
                <c:pt idx="143">
                  <c:v>675.3</c:v>
                </c:pt>
                <c:pt idx="144">
                  <c:v>682.7</c:v>
                </c:pt>
                <c:pt idx="145">
                  <c:v>683</c:v>
                </c:pt>
                <c:pt idx="146">
                  <c:v>684.3</c:v>
                </c:pt>
                <c:pt idx="147">
                  <c:v>673.05</c:v>
                </c:pt>
                <c:pt idx="148">
                  <c:v>668.15</c:v>
                </c:pt>
                <c:pt idx="149">
                  <c:v>662.7</c:v>
                </c:pt>
                <c:pt idx="150">
                  <c:v>662.4</c:v>
                </c:pt>
                <c:pt idx="151">
                  <c:v>664.65</c:v>
                </c:pt>
                <c:pt idx="152">
                  <c:v>664.75</c:v>
                </c:pt>
                <c:pt idx="153">
                  <c:v>663.9</c:v>
                </c:pt>
                <c:pt idx="154">
                  <c:v>670.1</c:v>
                </c:pt>
                <c:pt idx="155">
                  <c:v>671.7</c:v>
                </c:pt>
                <c:pt idx="156">
                  <c:v>670.75</c:v>
                </c:pt>
                <c:pt idx="157">
                  <c:v>675.9</c:v>
                </c:pt>
                <c:pt idx="158">
                  <c:v>664.55</c:v>
                </c:pt>
                <c:pt idx="159">
                  <c:v>674.75</c:v>
                </c:pt>
                <c:pt idx="160">
                  <c:v>670.2</c:v>
                </c:pt>
                <c:pt idx="161">
                  <c:v>668.8</c:v>
                </c:pt>
                <c:pt idx="162">
                  <c:v>669.2</c:v>
                </c:pt>
                <c:pt idx="163">
                  <c:v>669.2</c:v>
                </c:pt>
                <c:pt idx="164">
                  <c:v>656.75</c:v>
                </c:pt>
                <c:pt idx="165">
                  <c:v>658.05</c:v>
                </c:pt>
                <c:pt idx="166">
                  <c:v>658</c:v>
                </c:pt>
                <c:pt idx="167">
                  <c:v>660.7</c:v>
                </c:pt>
                <c:pt idx="168">
                  <c:v>659.5</c:v>
                </c:pt>
                <c:pt idx="169">
                  <c:v>661.95</c:v>
                </c:pt>
                <c:pt idx="170">
                  <c:v>661.95</c:v>
                </c:pt>
                <c:pt idx="171">
                  <c:v>662.7</c:v>
                </c:pt>
                <c:pt idx="172">
                  <c:v>666.8</c:v>
                </c:pt>
                <c:pt idx="173">
                  <c:v>667.4</c:v>
                </c:pt>
                <c:pt idx="174">
                  <c:v>672.6</c:v>
                </c:pt>
                <c:pt idx="175">
                  <c:v>672.2</c:v>
                </c:pt>
                <c:pt idx="176">
                  <c:v>680.2</c:v>
                </c:pt>
                <c:pt idx="177">
                  <c:v>682.5</c:v>
                </c:pt>
                <c:pt idx="178">
                  <c:v>689.4</c:v>
                </c:pt>
                <c:pt idx="179">
                  <c:v>703.3</c:v>
                </c:pt>
                <c:pt idx="180">
                  <c:v>702.6</c:v>
                </c:pt>
                <c:pt idx="181">
                  <c:v>706</c:v>
                </c:pt>
                <c:pt idx="182">
                  <c:v>708.6</c:v>
                </c:pt>
                <c:pt idx="183">
                  <c:v>709</c:v>
                </c:pt>
                <c:pt idx="184">
                  <c:v>714.7</c:v>
                </c:pt>
                <c:pt idx="185">
                  <c:v>716.9</c:v>
                </c:pt>
                <c:pt idx="186">
                  <c:v>715.25</c:v>
                </c:pt>
                <c:pt idx="187">
                  <c:v>715.25</c:v>
                </c:pt>
                <c:pt idx="188">
                  <c:v>735.1</c:v>
                </c:pt>
                <c:pt idx="189">
                  <c:v>733.2</c:v>
                </c:pt>
                <c:pt idx="190">
                  <c:v>729.8</c:v>
                </c:pt>
                <c:pt idx="191">
                  <c:v>728.65</c:v>
                </c:pt>
                <c:pt idx="192">
                  <c:v>728.25</c:v>
                </c:pt>
                <c:pt idx="193">
                  <c:v>731.95</c:v>
                </c:pt>
                <c:pt idx="194">
                  <c:v>743.5</c:v>
                </c:pt>
                <c:pt idx="195">
                  <c:v>747.3</c:v>
                </c:pt>
                <c:pt idx="196">
                  <c:v>728.8</c:v>
                </c:pt>
                <c:pt idx="197">
                  <c:v>729.95</c:v>
                </c:pt>
                <c:pt idx="198">
                  <c:v>731.1</c:v>
                </c:pt>
                <c:pt idx="199">
                  <c:v>737</c:v>
                </c:pt>
                <c:pt idx="200">
                  <c:v>733.8</c:v>
                </c:pt>
                <c:pt idx="201">
                  <c:v>737.8</c:v>
                </c:pt>
                <c:pt idx="202">
                  <c:v>742.55</c:v>
                </c:pt>
                <c:pt idx="203">
                  <c:v>748.3</c:v>
                </c:pt>
                <c:pt idx="204">
                  <c:v>747.9</c:v>
                </c:pt>
                <c:pt idx="205">
                  <c:v>756.25</c:v>
                </c:pt>
                <c:pt idx="206">
                  <c:v>758.6</c:v>
                </c:pt>
                <c:pt idx="207">
                  <c:v>757.05</c:v>
                </c:pt>
                <c:pt idx="208">
                  <c:v>763.35</c:v>
                </c:pt>
                <c:pt idx="209">
                  <c:v>761.75</c:v>
                </c:pt>
                <c:pt idx="210">
                  <c:v>749.9</c:v>
                </c:pt>
                <c:pt idx="211">
                  <c:v>757</c:v>
                </c:pt>
                <c:pt idx="212">
                  <c:v>758.1</c:v>
                </c:pt>
                <c:pt idx="213">
                  <c:v>767.05</c:v>
                </c:pt>
                <c:pt idx="214">
                  <c:v>778.35</c:v>
                </c:pt>
                <c:pt idx="215">
                  <c:v>788.1</c:v>
                </c:pt>
                <c:pt idx="216">
                  <c:v>784.35</c:v>
                </c:pt>
                <c:pt idx="217">
                  <c:v>790.6</c:v>
                </c:pt>
                <c:pt idx="218">
                  <c:v>791.5</c:v>
                </c:pt>
                <c:pt idx="219">
                  <c:v>796.7</c:v>
                </c:pt>
                <c:pt idx="220">
                  <c:v>805.05</c:v>
                </c:pt>
                <c:pt idx="221">
                  <c:v>823.3</c:v>
                </c:pt>
                <c:pt idx="222">
                  <c:v>837.8</c:v>
                </c:pt>
                <c:pt idx="223">
                  <c:v>845</c:v>
                </c:pt>
                <c:pt idx="224">
                  <c:v>831.6</c:v>
                </c:pt>
                <c:pt idx="225">
                  <c:v>805</c:v>
                </c:pt>
                <c:pt idx="226">
                  <c:v>799.6</c:v>
                </c:pt>
                <c:pt idx="227">
                  <c:v>808.4</c:v>
                </c:pt>
                <c:pt idx="228">
                  <c:v>793.5</c:v>
                </c:pt>
                <c:pt idx="229">
                  <c:v>790.1</c:v>
                </c:pt>
                <c:pt idx="230">
                  <c:v>776.5</c:v>
                </c:pt>
                <c:pt idx="231">
                  <c:v>793.25</c:v>
                </c:pt>
                <c:pt idx="232">
                  <c:v>798.2</c:v>
                </c:pt>
                <c:pt idx="233">
                  <c:v>803.1</c:v>
                </c:pt>
                <c:pt idx="234">
                  <c:v>816.4</c:v>
                </c:pt>
                <c:pt idx="235">
                  <c:v>823.95</c:v>
                </c:pt>
                <c:pt idx="236">
                  <c:v>812.75</c:v>
                </c:pt>
                <c:pt idx="237">
                  <c:v>797.7</c:v>
                </c:pt>
                <c:pt idx="238">
                  <c:v>799.15</c:v>
                </c:pt>
                <c:pt idx="239">
                  <c:v>782.65</c:v>
                </c:pt>
                <c:pt idx="240">
                  <c:v>787.55</c:v>
                </c:pt>
                <c:pt idx="241">
                  <c:v>798.95</c:v>
                </c:pt>
                <c:pt idx="242">
                  <c:v>795.45</c:v>
                </c:pt>
                <c:pt idx="243">
                  <c:v>799.55</c:v>
                </c:pt>
                <c:pt idx="244">
                  <c:v>797.25</c:v>
                </c:pt>
                <c:pt idx="245">
                  <c:v>809.5</c:v>
                </c:pt>
                <c:pt idx="246">
                  <c:v>808.65</c:v>
                </c:pt>
                <c:pt idx="247">
                  <c:v>812.05</c:v>
                </c:pt>
                <c:pt idx="248">
                  <c:v>795.95</c:v>
                </c:pt>
                <c:pt idx="249">
                  <c:v>790.65</c:v>
                </c:pt>
                <c:pt idx="250">
                  <c:v>794.15</c:v>
                </c:pt>
                <c:pt idx="251">
                  <c:v>801.1</c:v>
                </c:pt>
                <c:pt idx="252">
                  <c:v>803.25</c:v>
                </c:pt>
                <c:pt idx="253">
                  <c:v>796.15</c:v>
                </c:pt>
                <c:pt idx="254">
                  <c:v>811.15</c:v>
                </c:pt>
                <c:pt idx="255">
                  <c:v>811.15</c:v>
                </c:pt>
                <c:pt idx="256">
                  <c:v>811.15</c:v>
                </c:pt>
                <c:pt idx="257">
                  <c:v>811.15</c:v>
                </c:pt>
                <c:pt idx="258">
                  <c:v>829.4</c:v>
                </c:pt>
                <c:pt idx="259">
                  <c:v>836.65</c:v>
                </c:pt>
                <c:pt idx="260">
                  <c:v>836.15</c:v>
                </c:pt>
                <c:pt idx="261">
                  <c:v>836.15</c:v>
                </c:pt>
                <c:pt idx="262">
                  <c:v>856.35</c:v>
                </c:pt>
                <c:pt idx="263">
                  <c:v>861.95</c:v>
                </c:pt>
                <c:pt idx="264">
                  <c:v>857.95</c:v>
                </c:pt>
                <c:pt idx="265">
                  <c:v>859</c:v>
                </c:pt>
                <c:pt idx="266">
                  <c:v>874.55</c:v>
                </c:pt>
                <c:pt idx="267">
                  <c:v>880.3</c:v>
                </c:pt>
                <c:pt idx="268">
                  <c:v>882.25</c:v>
                </c:pt>
                <c:pt idx="269">
                  <c:v>896.15</c:v>
                </c:pt>
                <c:pt idx="270">
                  <c:v>908.15</c:v>
                </c:pt>
                <c:pt idx="271">
                  <c:v>909.75</c:v>
                </c:pt>
                <c:pt idx="272">
                  <c:v>874.55</c:v>
                </c:pt>
                <c:pt idx="273">
                  <c:v>886.7</c:v>
                </c:pt>
                <c:pt idx="274">
                  <c:v>882.45</c:v>
                </c:pt>
                <c:pt idx="275">
                  <c:v>882.45</c:v>
                </c:pt>
                <c:pt idx="276">
                  <c:v>892.6</c:v>
                </c:pt>
                <c:pt idx="277">
                  <c:v>888.9</c:v>
                </c:pt>
                <c:pt idx="278">
                  <c:v>905.85</c:v>
                </c:pt>
                <c:pt idx="279">
                  <c:v>912.45</c:v>
                </c:pt>
                <c:pt idx="280">
                  <c:v>923.95</c:v>
                </c:pt>
                <c:pt idx="281">
                  <c:v>926.75</c:v>
                </c:pt>
                <c:pt idx="282">
                  <c:v>921.45</c:v>
                </c:pt>
                <c:pt idx="283">
                  <c:v>923.05</c:v>
                </c:pt>
                <c:pt idx="284">
                  <c:v>910.45</c:v>
                </c:pt>
                <c:pt idx="285">
                  <c:v>896.3</c:v>
                </c:pt>
                <c:pt idx="286">
                  <c:v>890.45</c:v>
                </c:pt>
                <c:pt idx="287">
                  <c:v>904.55</c:v>
                </c:pt>
                <c:pt idx="288">
                  <c:v>905.25</c:v>
                </c:pt>
                <c:pt idx="289">
                  <c:v>919.35</c:v>
                </c:pt>
                <c:pt idx="290">
                  <c:v>920.8</c:v>
                </c:pt>
                <c:pt idx="291">
                  <c:v>915.75</c:v>
                </c:pt>
                <c:pt idx="292">
                  <c:v>903.15</c:v>
                </c:pt>
                <c:pt idx="293">
                  <c:v>911.55</c:v>
                </c:pt>
                <c:pt idx="294">
                  <c:v>908.45</c:v>
                </c:pt>
                <c:pt idx="295">
                  <c:v>903.4</c:v>
                </c:pt>
                <c:pt idx="296">
                  <c:v>927.95</c:v>
                </c:pt>
                <c:pt idx="297">
                  <c:v>924.95</c:v>
                </c:pt>
                <c:pt idx="298">
                  <c:v>950.95</c:v>
                </c:pt>
                <c:pt idx="299">
                  <c:v>943.65</c:v>
                </c:pt>
                <c:pt idx="300">
                  <c:v>934.85</c:v>
                </c:pt>
                <c:pt idx="301">
                  <c:v>942.95</c:v>
                </c:pt>
                <c:pt idx="302">
                  <c:v>956.6</c:v>
                </c:pt>
                <c:pt idx="303">
                  <c:v>966.55</c:v>
                </c:pt>
                <c:pt idx="304">
                  <c:v>970.77</c:v>
                </c:pt>
                <c:pt idx="305">
                  <c:v>981.35</c:v>
                </c:pt>
                <c:pt idx="306">
                  <c:v>965.55</c:v>
                </c:pt>
                <c:pt idx="307">
                  <c:v>984.05</c:v>
                </c:pt>
                <c:pt idx="308">
                  <c:v>983.15</c:v>
                </c:pt>
                <c:pt idx="309">
                  <c:v>975.85</c:v>
                </c:pt>
                <c:pt idx="310">
                  <c:v>968.75</c:v>
                </c:pt>
                <c:pt idx="311">
                  <c:v>974.9</c:v>
                </c:pt>
                <c:pt idx="312">
                  <c:v>979.85</c:v>
                </c:pt>
                <c:pt idx="313">
                  <c:v>993.35</c:v>
                </c:pt>
                <c:pt idx="314">
                  <c:v>999.35</c:v>
                </c:pt>
                <c:pt idx="315">
                  <c:v>1011.6</c:v>
                </c:pt>
                <c:pt idx="316">
                  <c:v>1004.85</c:v>
                </c:pt>
                <c:pt idx="317">
                  <c:v>943.65</c:v>
                </c:pt>
                <c:pt idx="318">
                  <c:v>923.15</c:v>
                </c:pt>
                <c:pt idx="319">
                  <c:v>923.15</c:v>
                </c:pt>
                <c:pt idx="320">
                  <c:v>923.15</c:v>
                </c:pt>
                <c:pt idx="321">
                  <c:v>923.15</c:v>
                </c:pt>
                <c:pt idx="322">
                  <c:v>950.85</c:v>
                </c:pt>
                <c:pt idx="323">
                  <c:v>945.15</c:v>
                </c:pt>
                <c:pt idx="324">
                  <c:v>927.85</c:v>
                </c:pt>
                <c:pt idx="325">
                  <c:v>932.4</c:v>
                </c:pt>
                <c:pt idx="326">
                  <c:v>879.55</c:v>
                </c:pt>
                <c:pt idx="327">
                  <c:v>891.05</c:v>
                </c:pt>
                <c:pt idx="328">
                  <c:v>906.75</c:v>
                </c:pt>
                <c:pt idx="329">
                  <c:v>905.85</c:v>
                </c:pt>
                <c:pt idx="330">
                  <c:v>928.35</c:v>
                </c:pt>
                <c:pt idx="331">
                  <c:v>928.35</c:v>
                </c:pt>
                <c:pt idx="332">
                  <c:v>925.45</c:v>
                </c:pt>
                <c:pt idx="333">
                  <c:v>926.75</c:v>
                </c:pt>
                <c:pt idx="334">
                  <c:v>922.9</c:v>
                </c:pt>
                <c:pt idx="335">
                  <c:v>929.2</c:v>
                </c:pt>
                <c:pt idx="336">
                  <c:v>927.8</c:v>
                </c:pt>
                <c:pt idx="337">
                  <c:v>947.45</c:v>
                </c:pt>
                <c:pt idx="338">
                  <c:v>942.95</c:v>
                </c:pt>
                <c:pt idx="339">
                  <c:v>914.4</c:v>
                </c:pt>
                <c:pt idx="340">
                  <c:v>915</c:v>
                </c:pt>
                <c:pt idx="341">
                  <c:v>918.9</c:v>
                </c:pt>
                <c:pt idx="342">
                  <c:v>901.3</c:v>
                </c:pt>
                <c:pt idx="343">
                  <c:v>891.65</c:v>
                </c:pt>
                <c:pt idx="344">
                  <c:v>891.8</c:v>
                </c:pt>
                <c:pt idx="345">
                  <c:v>895.4</c:v>
                </c:pt>
                <c:pt idx="346">
                  <c:v>877.9</c:v>
                </c:pt>
                <c:pt idx="347">
                  <c:v>869.85</c:v>
                </c:pt>
                <c:pt idx="348">
                  <c:v>850.15</c:v>
                </c:pt>
                <c:pt idx="349">
                  <c:v>856.3</c:v>
                </c:pt>
                <c:pt idx="350">
                  <c:v>856.3</c:v>
                </c:pt>
                <c:pt idx="351">
                  <c:v>879.6</c:v>
                </c:pt>
                <c:pt idx="352">
                  <c:v>867.75</c:v>
                </c:pt>
                <c:pt idx="353">
                  <c:v>884.55</c:v>
                </c:pt>
                <c:pt idx="354">
                  <c:v>876.3</c:v>
                </c:pt>
                <c:pt idx="355">
                  <c:v>885.7</c:v>
                </c:pt>
                <c:pt idx="356">
                  <c:v>868.5</c:v>
                </c:pt>
                <c:pt idx="357">
                  <c:v>868.7</c:v>
                </c:pt>
                <c:pt idx="358">
                  <c:v>886.8</c:v>
                </c:pt>
                <c:pt idx="359">
                  <c:v>904.8</c:v>
                </c:pt>
                <c:pt idx="360">
                  <c:v>903.6</c:v>
                </c:pt>
                <c:pt idx="361">
                  <c:v>916.95</c:v>
                </c:pt>
                <c:pt idx="362">
                  <c:v>927.05</c:v>
                </c:pt>
                <c:pt idx="363">
                  <c:v>921.2</c:v>
                </c:pt>
                <c:pt idx="364">
                  <c:v>926.65</c:v>
                </c:pt>
                <c:pt idx="365">
                  <c:v>926.65</c:v>
                </c:pt>
                <c:pt idx="366">
                  <c:v>909.7</c:v>
                </c:pt>
                <c:pt idx="367">
                  <c:v>898.4</c:v>
                </c:pt>
                <c:pt idx="368">
                  <c:v>883.5</c:v>
                </c:pt>
                <c:pt idx="369">
                  <c:v>888.3</c:v>
                </c:pt>
                <c:pt idx="370">
                  <c:v>896.7</c:v>
                </c:pt>
                <c:pt idx="371">
                  <c:v>881.5</c:v>
                </c:pt>
                <c:pt idx="372">
                  <c:v>880.6</c:v>
                </c:pt>
                <c:pt idx="373">
                  <c:v>870.9</c:v>
                </c:pt>
                <c:pt idx="374">
                  <c:v>896.7</c:v>
                </c:pt>
                <c:pt idx="375">
                  <c:v>899.2</c:v>
                </c:pt>
                <c:pt idx="376">
                  <c:v>871.75</c:v>
                </c:pt>
                <c:pt idx="377">
                  <c:v>880.1</c:v>
                </c:pt>
                <c:pt idx="378">
                  <c:v>861.8</c:v>
                </c:pt>
                <c:pt idx="379">
                  <c:v>865.15</c:v>
                </c:pt>
                <c:pt idx="380">
                  <c:v>887.6</c:v>
                </c:pt>
                <c:pt idx="381">
                  <c:v>881.2</c:v>
                </c:pt>
                <c:pt idx="382">
                  <c:v>889.95</c:v>
                </c:pt>
                <c:pt idx="383">
                  <c:v>904.3</c:v>
                </c:pt>
                <c:pt idx="384">
                  <c:v>905.6</c:v>
                </c:pt>
                <c:pt idx="385">
                  <c:v>880</c:v>
                </c:pt>
                <c:pt idx="386">
                  <c:v>890</c:v>
                </c:pt>
                <c:pt idx="387">
                  <c:v>879.3</c:v>
                </c:pt>
                <c:pt idx="388">
                  <c:v>913.4</c:v>
                </c:pt>
                <c:pt idx="389">
                  <c:v>925.55</c:v>
                </c:pt>
                <c:pt idx="390">
                  <c:v>922.6</c:v>
                </c:pt>
                <c:pt idx="391">
                  <c:v>942.9</c:v>
                </c:pt>
                <c:pt idx="392">
                  <c:v>939.7</c:v>
                </c:pt>
                <c:pt idx="393">
                  <c:v>938.5</c:v>
                </c:pt>
                <c:pt idx="394">
                  <c:v>932.5</c:v>
                </c:pt>
                <c:pt idx="395">
                  <c:v>922.2</c:v>
                </c:pt>
                <c:pt idx="396">
                  <c:v>914.9</c:v>
                </c:pt>
                <c:pt idx="397">
                  <c:v>926.15</c:v>
                </c:pt>
                <c:pt idx="398">
                  <c:v>941.45</c:v>
                </c:pt>
                <c:pt idx="399">
                  <c:v>963.8</c:v>
                </c:pt>
                <c:pt idx="400">
                  <c:v>967.95</c:v>
                </c:pt>
                <c:pt idx="401">
                  <c:v>986</c:v>
                </c:pt>
                <c:pt idx="402">
                  <c:v>961.6</c:v>
                </c:pt>
                <c:pt idx="403">
                  <c:v>971.9</c:v>
                </c:pt>
                <c:pt idx="404">
                  <c:v>957.2</c:v>
                </c:pt>
                <c:pt idx="405">
                  <c:v>963.9</c:v>
                </c:pt>
                <c:pt idx="406">
                  <c:v>957.8</c:v>
                </c:pt>
                <c:pt idx="407">
                  <c:v>927.4</c:v>
                </c:pt>
                <c:pt idx="408">
                  <c:v>920.8</c:v>
                </c:pt>
                <c:pt idx="409">
                  <c:v>921.65</c:v>
                </c:pt>
                <c:pt idx="410">
                  <c:v>930.8</c:v>
                </c:pt>
                <c:pt idx="411">
                  <c:v>918.2</c:v>
                </c:pt>
                <c:pt idx="412">
                  <c:v>898.3</c:v>
                </c:pt>
                <c:pt idx="413">
                  <c:v>917.1</c:v>
                </c:pt>
                <c:pt idx="414">
                  <c:v>914.4</c:v>
                </c:pt>
                <c:pt idx="415">
                  <c:v>906.2</c:v>
                </c:pt>
                <c:pt idx="416">
                  <c:v>880.4</c:v>
                </c:pt>
                <c:pt idx="417">
                  <c:v>878.4</c:v>
                </c:pt>
                <c:pt idx="418">
                  <c:v>872.85</c:v>
                </c:pt>
                <c:pt idx="419">
                  <c:v>852.4</c:v>
                </c:pt>
                <c:pt idx="420">
                  <c:v>853.6</c:v>
                </c:pt>
                <c:pt idx="421">
                  <c:v>815</c:v>
                </c:pt>
                <c:pt idx="422">
                  <c:v>823.55</c:v>
                </c:pt>
                <c:pt idx="423">
                  <c:v>816.6</c:v>
                </c:pt>
                <c:pt idx="424">
                  <c:v>786.5</c:v>
                </c:pt>
                <c:pt idx="425">
                  <c:v>792.15</c:v>
                </c:pt>
                <c:pt idx="426">
                  <c:v>799.4</c:v>
                </c:pt>
                <c:pt idx="427">
                  <c:v>802.15</c:v>
                </c:pt>
                <c:pt idx="428">
                  <c:v>835.4</c:v>
                </c:pt>
                <c:pt idx="429">
                  <c:v>825.05</c:v>
                </c:pt>
                <c:pt idx="430">
                  <c:v>825.05</c:v>
                </c:pt>
                <c:pt idx="431">
                  <c:v>827.5</c:v>
                </c:pt>
                <c:pt idx="432">
                  <c:v>828.95</c:v>
                </c:pt>
                <c:pt idx="433">
                  <c:v>833.35</c:v>
                </c:pt>
                <c:pt idx="434">
                  <c:v>834.6</c:v>
                </c:pt>
                <c:pt idx="435">
                  <c:v>817.95</c:v>
                </c:pt>
                <c:pt idx="436">
                  <c:v>797.45</c:v>
                </c:pt>
                <c:pt idx="437">
                  <c:v>799.6</c:v>
                </c:pt>
                <c:pt idx="438">
                  <c:v>796.6</c:v>
                </c:pt>
                <c:pt idx="439">
                  <c:v>811</c:v>
                </c:pt>
                <c:pt idx="440">
                  <c:v>811.4</c:v>
                </c:pt>
                <c:pt idx="441">
                  <c:v>783.75</c:v>
                </c:pt>
                <c:pt idx="442">
                  <c:v>764.95</c:v>
                </c:pt>
                <c:pt idx="443">
                  <c:v>741.2</c:v>
                </c:pt>
                <c:pt idx="444">
                  <c:v>754.9</c:v>
                </c:pt>
                <c:pt idx="445">
                  <c:v>776.85</c:v>
                </c:pt>
                <c:pt idx="446">
                  <c:v>777.4</c:v>
                </c:pt>
                <c:pt idx="447">
                  <c:v>832.1</c:v>
                </c:pt>
                <c:pt idx="448">
                  <c:v>832.1</c:v>
                </c:pt>
                <c:pt idx="449">
                  <c:v>856.3</c:v>
                </c:pt>
                <c:pt idx="450">
                  <c:v>894.7</c:v>
                </c:pt>
                <c:pt idx="451">
                  <c:v>901.15</c:v>
                </c:pt>
                <c:pt idx="452">
                  <c:v>889</c:v>
                </c:pt>
                <c:pt idx="453">
                  <c:v>872.5</c:v>
                </c:pt>
                <c:pt idx="454">
                  <c:v>889.2</c:v>
                </c:pt>
                <c:pt idx="455">
                  <c:v>898.3</c:v>
                </c:pt>
                <c:pt idx="456">
                  <c:v>877.6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98-44F8-BDAE-9552213C3B73}"/>
            </c:ext>
          </c:extLst>
        </c:ser>
        <c:ser>
          <c:idx val="2"/>
          <c:order val="2"/>
          <c:tx>
            <c:strRef>
              <c:f>'График 1.1.3'!$E$4</c:f>
              <c:strCache>
                <c:ptCount val="1"/>
                <c:pt idx="0">
                  <c:v>Серебро (центы/тр.унцию)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val>
            <c:numRef>
              <c:f>'График 1.1.3'!$E$5:$E$462</c:f>
              <c:numCache>
                <c:formatCode>0</c:formatCode>
                <c:ptCount val="458"/>
                <c:pt idx="0">
                  <c:v>1290</c:v>
                </c:pt>
                <c:pt idx="1">
                  <c:v>1301</c:v>
                </c:pt>
                <c:pt idx="2">
                  <c:v>1291</c:v>
                </c:pt>
                <c:pt idx="3">
                  <c:v>1262</c:v>
                </c:pt>
                <c:pt idx="4">
                  <c:v>1270</c:v>
                </c:pt>
                <c:pt idx="5">
                  <c:v>1221</c:v>
                </c:pt>
                <c:pt idx="6">
                  <c:v>1236</c:v>
                </c:pt>
                <c:pt idx="7">
                  <c:v>1245</c:v>
                </c:pt>
                <c:pt idx="8">
                  <c:v>1241</c:v>
                </c:pt>
                <c:pt idx="9">
                  <c:v>1243</c:v>
                </c:pt>
                <c:pt idx="10">
                  <c:v>1288</c:v>
                </c:pt>
                <c:pt idx="11">
                  <c:v>1284</c:v>
                </c:pt>
                <c:pt idx="12">
                  <c:v>1255</c:v>
                </c:pt>
                <c:pt idx="13">
                  <c:v>1284</c:v>
                </c:pt>
                <c:pt idx="14">
                  <c:v>1272</c:v>
                </c:pt>
                <c:pt idx="15">
                  <c:v>1286.5</c:v>
                </c:pt>
                <c:pt idx="16">
                  <c:v>1309</c:v>
                </c:pt>
                <c:pt idx="17">
                  <c:v>1320</c:v>
                </c:pt>
                <c:pt idx="18">
                  <c:v>1338</c:v>
                </c:pt>
                <c:pt idx="19">
                  <c:v>1322</c:v>
                </c:pt>
                <c:pt idx="20">
                  <c:v>1325</c:v>
                </c:pt>
                <c:pt idx="21">
                  <c:v>1315</c:v>
                </c:pt>
                <c:pt idx="22">
                  <c:v>1336</c:v>
                </c:pt>
                <c:pt idx="23">
                  <c:v>1358</c:v>
                </c:pt>
                <c:pt idx="24">
                  <c:v>1366</c:v>
                </c:pt>
                <c:pt idx="25">
                  <c:v>1329</c:v>
                </c:pt>
                <c:pt idx="26">
                  <c:v>1366</c:v>
                </c:pt>
                <c:pt idx="27">
                  <c:v>1365</c:v>
                </c:pt>
                <c:pt idx="28">
                  <c:v>1353</c:v>
                </c:pt>
                <c:pt idx="29">
                  <c:v>1384</c:v>
                </c:pt>
                <c:pt idx="30">
                  <c:v>1378</c:v>
                </c:pt>
                <c:pt idx="31">
                  <c:v>1379</c:v>
                </c:pt>
                <c:pt idx="32">
                  <c:v>1396</c:v>
                </c:pt>
                <c:pt idx="33">
                  <c:v>1398</c:v>
                </c:pt>
                <c:pt idx="34">
                  <c:v>1390</c:v>
                </c:pt>
                <c:pt idx="35">
                  <c:v>1403</c:v>
                </c:pt>
                <c:pt idx="36">
                  <c:v>1390</c:v>
                </c:pt>
                <c:pt idx="37">
                  <c:v>1374</c:v>
                </c:pt>
                <c:pt idx="38">
                  <c:v>1425</c:v>
                </c:pt>
                <c:pt idx="39">
                  <c:v>1428</c:v>
                </c:pt>
                <c:pt idx="40">
                  <c:v>1458</c:v>
                </c:pt>
                <c:pt idx="41">
                  <c:v>1449</c:v>
                </c:pt>
                <c:pt idx="42">
                  <c:v>1431</c:v>
                </c:pt>
                <c:pt idx="43">
                  <c:v>1429</c:v>
                </c:pt>
                <c:pt idx="44">
                  <c:v>1353</c:v>
                </c:pt>
                <c:pt idx="45">
                  <c:v>1260.5</c:v>
                </c:pt>
                <c:pt idx="46">
                  <c:v>1293.5</c:v>
                </c:pt>
                <c:pt idx="47">
                  <c:v>1289</c:v>
                </c:pt>
                <c:pt idx="48">
                  <c:v>1309</c:v>
                </c:pt>
                <c:pt idx="49">
                  <c:v>1307</c:v>
                </c:pt>
                <c:pt idx="50">
                  <c:v>1297</c:v>
                </c:pt>
                <c:pt idx="51">
                  <c:v>1292</c:v>
                </c:pt>
                <c:pt idx="52">
                  <c:v>1265</c:v>
                </c:pt>
                <c:pt idx="53">
                  <c:v>1290</c:v>
                </c:pt>
                <c:pt idx="54">
                  <c:v>1307</c:v>
                </c:pt>
                <c:pt idx="55">
                  <c:v>1316</c:v>
                </c:pt>
                <c:pt idx="56">
                  <c:v>1325</c:v>
                </c:pt>
                <c:pt idx="57">
                  <c:v>1333</c:v>
                </c:pt>
                <c:pt idx="58">
                  <c:v>1337.5</c:v>
                </c:pt>
                <c:pt idx="59">
                  <c:v>1337</c:v>
                </c:pt>
                <c:pt idx="60">
                  <c:v>1326</c:v>
                </c:pt>
                <c:pt idx="61">
                  <c:v>1334</c:v>
                </c:pt>
                <c:pt idx="62">
                  <c:v>1336</c:v>
                </c:pt>
                <c:pt idx="63">
                  <c:v>1334</c:v>
                </c:pt>
                <c:pt idx="64">
                  <c:v>1335</c:v>
                </c:pt>
                <c:pt idx="65">
                  <c:v>1333.5</c:v>
                </c:pt>
                <c:pt idx="66">
                  <c:v>1328</c:v>
                </c:pt>
                <c:pt idx="67">
                  <c:v>1345</c:v>
                </c:pt>
                <c:pt idx="68">
                  <c:v>1358</c:v>
                </c:pt>
                <c:pt idx="69">
                  <c:v>1358</c:v>
                </c:pt>
                <c:pt idx="70">
                  <c:v>1358</c:v>
                </c:pt>
                <c:pt idx="71">
                  <c:v>1384</c:v>
                </c:pt>
                <c:pt idx="72">
                  <c:v>1392</c:v>
                </c:pt>
                <c:pt idx="73">
                  <c:v>1384</c:v>
                </c:pt>
                <c:pt idx="74">
                  <c:v>1388</c:v>
                </c:pt>
                <c:pt idx="75">
                  <c:v>1409</c:v>
                </c:pt>
                <c:pt idx="76">
                  <c:v>1396</c:v>
                </c:pt>
                <c:pt idx="77">
                  <c:v>1396</c:v>
                </c:pt>
                <c:pt idx="78">
                  <c:v>1383.5</c:v>
                </c:pt>
                <c:pt idx="79">
                  <c:v>1387</c:v>
                </c:pt>
                <c:pt idx="80">
                  <c:v>1386</c:v>
                </c:pt>
                <c:pt idx="81">
                  <c:v>1403</c:v>
                </c:pt>
                <c:pt idx="82">
                  <c:v>1379</c:v>
                </c:pt>
                <c:pt idx="83">
                  <c:v>1366</c:v>
                </c:pt>
                <c:pt idx="84">
                  <c:v>1335</c:v>
                </c:pt>
                <c:pt idx="85">
                  <c:v>1350</c:v>
                </c:pt>
                <c:pt idx="86">
                  <c:v>1345</c:v>
                </c:pt>
                <c:pt idx="87">
                  <c:v>1318</c:v>
                </c:pt>
                <c:pt idx="88">
                  <c:v>1333</c:v>
                </c:pt>
                <c:pt idx="89">
                  <c:v>1340</c:v>
                </c:pt>
                <c:pt idx="90">
                  <c:v>1340</c:v>
                </c:pt>
                <c:pt idx="91">
                  <c:v>1348</c:v>
                </c:pt>
                <c:pt idx="92">
                  <c:v>1345</c:v>
                </c:pt>
                <c:pt idx="93">
                  <c:v>1329</c:v>
                </c:pt>
                <c:pt idx="94">
                  <c:v>1304</c:v>
                </c:pt>
                <c:pt idx="95">
                  <c:v>1319</c:v>
                </c:pt>
                <c:pt idx="96">
                  <c:v>1302</c:v>
                </c:pt>
                <c:pt idx="97">
                  <c:v>1316</c:v>
                </c:pt>
                <c:pt idx="98">
                  <c:v>1290</c:v>
                </c:pt>
                <c:pt idx="99">
                  <c:v>1287</c:v>
                </c:pt>
                <c:pt idx="100">
                  <c:v>1293</c:v>
                </c:pt>
                <c:pt idx="101">
                  <c:v>1307</c:v>
                </c:pt>
                <c:pt idx="102">
                  <c:v>1296</c:v>
                </c:pt>
                <c:pt idx="103">
                  <c:v>1304</c:v>
                </c:pt>
                <c:pt idx="104">
                  <c:v>1292.5</c:v>
                </c:pt>
                <c:pt idx="105">
                  <c:v>1292.5</c:v>
                </c:pt>
                <c:pt idx="106">
                  <c:v>1303</c:v>
                </c:pt>
                <c:pt idx="107">
                  <c:v>1311</c:v>
                </c:pt>
                <c:pt idx="108">
                  <c:v>1325</c:v>
                </c:pt>
                <c:pt idx="109">
                  <c:v>1353</c:v>
                </c:pt>
                <c:pt idx="110">
                  <c:v>1367</c:v>
                </c:pt>
                <c:pt idx="111">
                  <c:v>1371</c:v>
                </c:pt>
                <c:pt idx="112">
                  <c:v>1369</c:v>
                </c:pt>
                <c:pt idx="113">
                  <c:v>1365</c:v>
                </c:pt>
                <c:pt idx="114">
                  <c:v>1331</c:v>
                </c:pt>
                <c:pt idx="115">
                  <c:v>1316</c:v>
                </c:pt>
                <c:pt idx="116">
                  <c:v>1315</c:v>
                </c:pt>
                <c:pt idx="117">
                  <c:v>1286</c:v>
                </c:pt>
                <c:pt idx="118">
                  <c:v>1304</c:v>
                </c:pt>
                <c:pt idx="119">
                  <c:v>1306</c:v>
                </c:pt>
                <c:pt idx="120">
                  <c:v>1331</c:v>
                </c:pt>
                <c:pt idx="121">
                  <c:v>1319</c:v>
                </c:pt>
                <c:pt idx="122">
                  <c:v>1334</c:v>
                </c:pt>
                <c:pt idx="123">
                  <c:v>1317</c:v>
                </c:pt>
                <c:pt idx="124">
                  <c:v>1315.5</c:v>
                </c:pt>
                <c:pt idx="125">
                  <c:v>1296</c:v>
                </c:pt>
                <c:pt idx="126">
                  <c:v>1285</c:v>
                </c:pt>
                <c:pt idx="127">
                  <c:v>1226</c:v>
                </c:pt>
                <c:pt idx="128">
                  <c:v>1242.5</c:v>
                </c:pt>
                <c:pt idx="129">
                  <c:v>1254</c:v>
                </c:pt>
                <c:pt idx="130">
                  <c:v>1247</c:v>
                </c:pt>
                <c:pt idx="131">
                  <c:v>1260</c:v>
                </c:pt>
                <c:pt idx="132">
                  <c:v>1260.5</c:v>
                </c:pt>
                <c:pt idx="133">
                  <c:v>1260</c:v>
                </c:pt>
                <c:pt idx="134">
                  <c:v>1240</c:v>
                </c:pt>
                <c:pt idx="135">
                  <c:v>1274</c:v>
                </c:pt>
                <c:pt idx="136">
                  <c:v>1276</c:v>
                </c:pt>
                <c:pt idx="137">
                  <c:v>1295</c:v>
                </c:pt>
                <c:pt idx="138">
                  <c:v>1295</c:v>
                </c:pt>
                <c:pt idx="139">
                  <c:v>1312.5</c:v>
                </c:pt>
                <c:pt idx="140">
                  <c:v>1303</c:v>
                </c:pt>
                <c:pt idx="141">
                  <c:v>1290</c:v>
                </c:pt>
                <c:pt idx="142">
                  <c:v>1294</c:v>
                </c:pt>
                <c:pt idx="143">
                  <c:v>1325</c:v>
                </c:pt>
                <c:pt idx="144">
                  <c:v>1329</c:v>
                </c:pt>
                <c:pt idx="145">
                  <c:v>1334</c:v>
                </c:pt>
                <c:pt idx="146">
                  <c:v>1334</c:v>
                </c:pt>
                <c:pt idx="147">
                  <c:v>1317.5</c:v>
                </c:pt>
                <c:pt idx="148">
                  <c:v>1313</c:v>
                </c:pt>
                <c:pt idx="149">
                  <c:v>1275</c:v>
                </c:pt>
                <c:pt idx="150">
                  <c:v>1273</c:v>
                </c:pt>
                <c:pt idx="151">
                  <c:v>1293</c:v>
                </c:pt>
                <c:pt idx="152">
                  <c:v>1277</c:v>
                </c:pt>
                <c:pt idx="153">
                  <c:v>1296</c:v>
                </c:pt>
                <c:pt idx="154">
                  <c:v>1296</c:v>
                </c:pt>
                <c:pt idx="155">
                  <c:v>1310</c:v>
                </c:pt>
                <c:pt idx="156">
                  <c:v>1299</c:v>
                </c:pt>
                <c:pt idx="157">
                  <c:v>1303</c:v>
                </c:pt>
                <c:pt idx="158">
                  <c:v>1297.5</c:v>
                </c:pt>
                <c:pt idx="159">
                  <c:v>1269</c:v>
                </c:pt>
                <c:pt idx="160">
                  <c:v>1287</c:v>
                </c:pt>
                <c:pt idx="161">
                  <c:v>1276</c:v>
                </c:pt>
                <c:pt idx="162">
                  <c:v>1251</c:v>
                </c:pt>
                <c:pt idx="163">
                  <c:v>1236.5</c:v>
                </c:pt>
                <c:pt idx="164">
                  <c:v>1169</c:v>
                </c:pt>
                <c:pt idx="165">
                  <c:v>1195</c:v>
                </c:pt>
                <c:pt idx="166">
                  <c:v>1167</c:v>
                </c:pt>
                <c:pt idx="167">
                  <c:v>1168</c:v>
                </c:pt>
                <c:pt idx="168">
                  <c:v>1188</c:v>
                </c:pt>
                <c:pt idx="169">
                  <c:v>1170</c:v>
                </c:pt>
                <c:pt idx="170">
                  <c:v>1170</c:v>
                </c:pt>
                <c:pt idx="171">
                  <c:v>1183</c:v>
                </c:pt>
                <c:pt idx="172">
                  <c:v>1180</c:v>
                </c:pt>
                <c:pt idx="173">
                  <c:v>1186</c:v>
                </c:pt>
                <c:pt idx="174">
                  <c:v>1195</c:v>
                </c:pt>
                <c:pt idx="175">
                  <c:v>1210</c:v>
                </c:pt>
                <c:pt idx="176">
                  <c:v>1209.5</c:v>
                </c:pt>
                <c:pt idx="177">
                  <c:v>1221.5</c:v>
                </c:pt>
                <c:pt idx="178">
                  <c:v>1224.5</c:v>
                </c:pt>
                <c:pt idx="179">
                  <c:v>1257</c:v>
                </c:pt>
                <c:pt idx="180">
                  <c:v>1256</c:v>
                </c:pt>
                <c:pt idx="181">
                  <c:v>1257</c:v>
                </c:pt>
                <c:pt idx="182">
                  <c:v>1266</c:v>
                </c:pt>
                <c:pt idx="183">
                  <c:v>1247</c:v>
                </c:pt>
                <c:pt idx="184">
                  <c:v>1250</c:v>
                </c:pt>
                <c:pt idx="185">
                  <c:v>1259</c:v>
                </c:pt>
                <c:pt idx="186">
                  <c:v>1296</c:v>
                </c:pt>
                <c:pt idx="187">
                  <c:v>1299.5</c:v>
                </c:pt>
                <c:pt idx="188">
                  <c:v>1317</c:v>
                </c:pt>
                <c:pt idx="189">
                  <c:v>1347</c:v>
                </c:pt>
                <c:pt idx="190">
                  <c:v>1362</c:v>
                </c:pt>
                <c:pt idx="191">
                  <c:v>1328</c:v>
                </c:pt>
                <c:pt idx="192">
                  <c:v>1344</c:v>
                </c:pt>
                <c:pt idx="193">
                  <c:v>1351</c:v>
                </c:pt>
                <c:pt idx="194">
                  <c:v>1365</c:v>
                </c:pt>
                <c:pt idx="195">
                  <c:v>1377.5</c:v>
                </c:pt>
                <c:pt idx="196">
                  <c:v>1328</c:v>
                </c:pt>
                <c:pt idx="197">
                  <c:v>1335</c:v>
                </c:pt>
                <c:pt idx="198">
                  <c:v>1322</c:v>
                </c:pt>
                <c:pt idx="199">
                  <c:v>1343.5</c:v>
                </c:pt>
                <c:pt idx="200">
                  <c:v>1329</c:v>
                </c:pt>
                <c:pt idx="201">
                  <c:v>1321</c:v>
                </c:pt>
                <c:pt idx="202">
                  <c:v>1362</c:v>
                </c:pt>
                <c:pt idx="203">
                  <c:v>1367</c:v>
                </c:pt>
                <c:pt idx="204">
                  <c:v>1379</c:v>
                </c:pt>
                <c:pt idx="205">
                  <c:v>1395</c:v>
                </c:pt>
                <c:pt idx="206">
                  <c:v>1366</c:v>
                </c:pt>
                <c:pt idx="207">
                  <c:v>1360</c:v>
                </c:pt>
                <c:pt idx="208">
                  <c:v>1368</c:v>
                </c:pt>
                <c:pt idx="209">
                  <c:v>1383</c:v>
                </c:pt>
                <c:pt idx="210">
                  <c:v>1335</c:v>
                </c:pt>
                <c:pt idx="211">
                  <c:v>1357</c:v>
                </c:pt>
                <c:pt idx="212">
                  <c:v>1344</c:v>
                </c:pt>
                <c:pt idx="213">
                  <c:v>1372.5</c:v>
                </c:pt>
                <c:pt idx="214">
                  <c:v>1407</c:v>
                </c:pt>
                <c:pt idx="215">
                  <c:v>1441</c:v>
                </c:pt>
                <c:pt idx="216">
                  <c:v>1417.5</c:v>
                </c:pt>
                <c:pt idx="217">
                  <c:v>1432</c:v>
                </c:pt>
                <c:pt idx="218">
                  <c:v>1436</c:v>
                </c:pt>
                <c:pt idx="219">
                  <c:v>1432</c:v>
                </c:pt>
                <c:pt idx="220">
                  <c:v>1449</c:v>
                </c:pt>
                <c:pt idx="221">
                  <c:v>1496</c:v>
                </c:pt>
                <c:pt idx="222">
                  <c:v>1582</c:v>
                </c:pt>
                <c:pt idx="223">
                  <c:v>1536</c:v>
                </c:pt>
                <c:pt idx="224">
                  <c:v>1515</c:v>
                </c:pt>
                <c:pt idx="225">
                  <c:v>1514</c:v>
                </c:pt>
                <c:pt idx="226">
                  <c:v>1467.5</c:v>
                </c:pt>
                <c:pt idx="227">
                  <c:v>1497</c:v>
                </c:pt>
                <c:pt idx="228">
                  <c:v>1482</c:v>
                </c:pt>
                <c:pt idx="229">
                  <c:v>1445</c:v>
                </c:pt>
                <c:pt idx="230">
                  <c:v>1452</c:v>
                </c:pt>
                <c:pt idx="231">
                  <c:v>1436</c:v>
                </c:pt>
                <c:pt idx="232">
                  <c:v>1455</c:v>
                </c:pt>
                <c:pt idx="233">
                  <c:v>1452</c:v>
                </c:pt>
                <c:pt idx="234">
                  <c:v>1455</c:v>
                </c:pt>
                <c:pt idx="235">
                  <c:v>1488.5</c:v>
                </c:pt>
                <c:pt idx="236">
                  <c:v>1465</c:v>
                </c:pt>
                <c:pt idx="237">
                  <c:v>1427.5</c:v>
                </c:pt>
                <c:pt idx="238">
                  <c:v>1438</c:v>
                </c:pt>
                <c:pt idx="239">
                  <c:v>1423</c:v>
                </c:pt>
                <c:pt idx="240">
                  <c:v>1386</c:v>
                </c:pt>
                <c:pt idx="241">
                  <c:v>1425</c:v>
                </c:pt>
                <c:pt idx="242">
                  <c:v>1434</c:v>
                </c:pt>
                <c:pt idx="243">
                  <c:v>1406</c:v>
                </c:pt>
                <c:pt idx="244">
                  <c:v>1444</c:v>
                </c:pt>
                <c:pt idx="245">
                  <c:v>1438</c:v>
                </c:pt>
                <c:pt idx="246">
                  <c:v>1461.5</c:v>
                </c:pt>
                <c:pt idx="247">
                  <c:v>1463.5</c:v>
                </c:pt>
                <c:pt idx="248">
                  <c:v>1461</c:v>
                </c:pt>
                <c:pt idx="249">
                  <c:v>1401</c:v>
                </c:pt>
                <c:pt idx="250">
                  <c:v>1374.5</c:v>
                </c:pt>
                <c:pt idx="251">
                  <c:v>1397</c:v>
                </c:pt>
                <c:pt idx="252">
                  <c:v>1398</c:v>
                </c:pt>
                <c:pt idx="253">
                  <c:v>1397</c:v>
                </c:pt>
                <c:pt idx="254">
                  <c:v>1428</c:v>
                </c:pt>
                <c:pt idx="255">
                  <c:v>1435</c:v>
                </c:pt>
                <c:pt idx="256">
                  <c:v>1435</c:v>
                </c:pt>
                <c:pt idx="257">
                  <c:v>1435</c:v>
                </c:pt>
                <c:pt idx="258">
                  <c:v>1467</c:v>
                </c:pt>
                <c:pt idx="259">
                  <c:v>1475</c:v>
                </c:pt>
                <c:pt idx="260">
                  <c:v>1476</c:v>
                </c:pt>
                <c:pt idx="261">
                  <c:v>1476</c:v>
                </c:pt>
                <c:pt idx="262">
                  <c:v>1493</c:v>
                </c:pt>
                <c:pt idx="263">
                  <c:v>1538</c:v>
                </c:pt>
                <c:pt idx="264">
                  <c:v>1527.5</c:v>
                </c:pt>
                <c:pt idx="265">
                  <c:v>1524</c:v>
                </c:pt>
                <c:pt idx="266">
                  <c:v>1548.5</c:v>
                </c:pt>
                <c:pt idx="267">
                  <c:v>1600</c:v>
                </c:pt>
                <c:pt idx="268">
                  <c:v>1562</c:v>
                </c:pt>
                <c:pt idx="269">
                  <c:v>1606</c:v>
                </c:pt>
                <c:pt idx="270">
                  <c:v>1650</c:v>
                </c:pt>
                <c:pt idx="271">
                  <c:v>1624</c:v>
                </c:pt>
                <c:pt idx="272">
                  <c:v>1585</c:v>
                </c:pt>
                <c:pt idx="273">
                  <c:v>1588</c:v>
                </c:pt>
                <c:pt idx="274">
                  <c:v>1582.5</c:v>
                </c:pt>
                <c:pt idx="275">
                  <c:v>1577</c:v>
                </c:pt>
                <c:pt idx="276">
                  <c:v>1557</c:v>
                </c:pt>
                <c:pt idx="277">
                  <c:v>1595</c:v>
                </c:pt>
                <c:pt idx="278">
                  <c:v>1635</c:v>
                </c:pt>
                <c:pt idx="279">
                  <c:v>1653</c:v>
                </c:pt>
                <c:pt idx="280">
                  <c:v>1644</c:v>
                </c:pt>
                <c:pt idx="281">
                  <c:v>1675</c:v>
                </c:pt>
                <c:pt idx="282">
                  <c:v>1676</c:v>
                </c:pt>
                <c:pt idx="283">
                  <c:v>1674</c:v>
                </c:pt>
                <c:pt idx="284">
                  <c:v>1719</c:v>
                </c:pt>
                <c:pt idx="285">
                  <c:v>1670</c:v>
                </c:pt>
                <c:pt idx="286">
                  <c:v>1651</c:v>
                </c:pt>
                <c:pt idx="287">
                  <c:v>1648</c:v>
                </c:pt>
                <c:pt idx="288">
                  <c:v>1670</c:v>
                </c:pt>
                <c:pt idx="289">
                  <c:v>1695</c:v>
                </c:pt>
                <c:pt idx="290">
                  <c:v>1737</c:v>
                </c:pt>
                <c:pt idx="291">
                  <c:v>1746</c:v>
                </c:pt>
                <c:pt idx="292">
                  <c:v>1698</c:v>
                </c:pt>
                <c:pt idx="293">
                  <c:v>1726</c:v>
                </c:pt>
                <c:pt idx="294">
                  <c:v>1738</c:v>
                </c:pt>
                <c:pt idx="295">
                  <c:v>1701</c:v>
                </c:pt>
                <c:pt idx="296">
                  <c:v>1725</c:v>
                </c:pt>
                <c:pt idx="297">
                  <c:v>1742</c:v>
                </c:pt>
                <c:pt idx="298">
                  <c:v>1798</c:v>
                </c:pt>
                <c:pt idx="299">
                  <c:v>1794</c:v>
                </c:pt>
                <c:pt idx="300">
                  <c:v>1806</c:v>
                </c:pt>
                <c:pt idx="301">
                  <c:v>1812</c:v>
                </c:pt>
                <c:pt idx="302">
                  <c:v>1933</c:v>
                </c:pt>
                <c:pt idx="303">
                  <c:v>1924</c:v>
                </c:pt>
                <c:pt idx="304">
                  <c:v>1962</c:v>
                </c:pt>
                <c:pt idx="305">
                  <c:v>2016</c:v>
                </c:pt>
                <c:pt idx="306">
                  <c:v>2032</c:v>
                </c:pt>
                <c:pt idx="307">
                  <c:v>1948</c:v>
                </c:pt>
                <c:pt idx="308">
                  <c:v>2080</c:v>
                </c:pt>
                <c:pt idx="309">
                  <c:v>2022</c:v>
                </c:pt>
                <c:pt idx="310">
                  <c:v>1957</c:v>
                </c:pt>
                <c:pt idx="311">
                  <c:v>2025</c:v>
                </c:pt>
                <c:pt idx="312">
                  <c:v>1970</c:v>
                </c:pt>
                <c:pt idx="313">
                  <c:v>2079</c:v>
                </c:pt>
                <c:pt idx="314">
                  <c:v>2041</c:v>
                </c:pt>
                <c:pt idx="315">
                  <c:v>2092</c:v>
                </c:pt>
                <c:pt idx="316">
                  <c:v>2038</c:v>
                </c:pt>
                <c:pt idx="317">
                  <c:v>1988</c:v>
                </c:pt>
                <c:pt idx="318">
                  <c:v>1753</c:v>
                </c:pt>
                <c:pt idx="319">
                  <c:v>1753</c:v>
                </c:pt>
                <c:pt idx="320">
                  <c:v>1753</c:v>
                </c:pt>
                <c:pt idx="321">
                  <c:v>1757.5</c:v>
                </c:pt>
                <c:pt idx="322">
                  <c:v>1807</c:v>
                </c:pt>
                <c:pt idx="323">
                  <c:v>1820</c:v>
                </c:pt>
                <c:pt idx="324">
                  <c:v>1836</c:v>
                </c:pt>
                <c:pt idx="325">
                  <c:v>1799</c:v>
                </c:pt>
                <c:pt idx="326">
                  <c:v>1674</c:v>
                </c:pt>
                <c:pt idx="327">
                  <c:v>1689</c:v>
                </c:pt>
                <c:pt idx="328">
                  <c:v>1715</c:v>
                </c:pt>
                <c:pt idx="329">
                  <c:v>1745</c:v>
                </c:pt>
                <c:pt idx="330">
                  <c:v>1796</c:v>
                </c:pt>
                <c:pt idx="331">
                  <c:v>1800</c:v>
                </c:pt>
                <c:pt idx="332">
                  <c:v>1749</c:v>
                </c:pt>
                <c:pt idx="333">
                  <c:v>1832</c:v>
                </c:pt>
                <c:pt idx="334">
                  <c:v>1795</c:v>
                </c:pt>
                <c:pt idx="335">
                  <c:v>1745</c:v>
                </c:pt>
                <c:pt idx="336">
                  <c:v>1786</c:v>
                </c:pt>
                <c:pt idx="337">
                  <c:v>1807</c:v>
                </c:pt>
                <c:pt idx="338">
                  <c:v>1856</c:v>
                </c:pt>
                <c:pt idx="339">
                  <c:v>1818</c:v>
                </c:pt>
                <c:pt idx="340">
                  <c:v>1786</c:v>
                </c:pt>
                <c:pt idx="341">
                  <c:v>1756</c:v>
                </c:pt>
                <c:pt idx="342">
                  <c:v>1755</c:v>
                </c:pt>
                <c:pt idx="343">
                  <c:v>1709</c:v>
                </c:pt>
                <c:pt idx="344">
                  <c:v>1668</c:v>
                </c:pt>
                <c:pt idx="345">
                  <c:v>1694</c:v>
                </c:pt>
                <c:pt idx="346">
                  <c:v>1678</c:v>
                </c:pt>
                <c:pt idx="347">
                  <c:v>1647</c:v>
                </c:pt>
                <c:pt idx="348">
                  <c:v>1664</c:v>
                </c:pt>
                <c:pt idx="349">
                  <c:v>1619</c:v>
                </c:pt>
                <c:pt idx="350">
                  <c:v>1619</c:v>
                </c:pt>
                <c:pt idx="351">
                  <c:v>1670</c:v>
                </c:pt>
                <c:pt idx="352">
                  <c:v>1669</c:v>
                </c:pt>
                <c:pt idx="353">
                  <c:v>1658</c:v>
                </c:pt>
                <c:pt idx="354">
                  <c:v>1697</c:v>
                </c:pt>
                <c:pt idx="355">
                  <c:v>1674</c:v>
                </c:pt>
                <c:pt idx="356">
                  <c:v>1708</c:v>
                </c:pt>
                <c:pt idx="357">
                  <c:v>1669</c:v>
                </c:pt>
                <c:pt idx="358">
                  <c:v>1660</c:v>
                </c:pt>
                <c:pt idx="359">
                  <c:v>1683</c:v>
                </c:pt>
                <c:pt idx="360">
                  <c:v>1718</c:v>
                </c:pt>
                <c:pt idx="361">
                  <c:v>1703</c:v>
                </c:pt>
                <c:pt idx="362">
                  <c:v>1777</c:v>
                </c:pt>
                <c:pt idx="363">
                  <c:v>1782</c:v>
                </c:pt>
                <c:pt idx="364">
                  <c:v>1810</c:v>
                </c:pt>
                <c:pt idx="365">
                  <c:v>1810</c:v>
                </c:pt>
                <c:pt idx="366">
                  <c:v>1814</c:v>
                </c:pt>
                <c:pt idx="367">
                  <c:v>1726</c:v>
                </c:pt>
                <c:pt idx="368">
                  <c:v>1717</c:v>
                </c:pt>
                <c:pt idx="369">
                  <c:v>1685</c:v>
                </c:pt>
                <c:pt idx="370">
                  <c:v>1686</c:v>
                </c:pt>
                <c:pt idx="371">
                  <c:v>1682</c:v>
                </c:pt>
                <c:pt idx="372">
                  <c:v>1667</c:v>
                </c:pt>
                <c:pt idx="373">
                  <c:v>1665</c:v>
                </c:pt>
                <c:pt idx="374">
                  <c:v>1719</c:v>
                </c:pt>
                <c:pt idx="375">
                  <c:v>1746</c:v>
                </c:pt>
                <c:pt idx="376">
                  <c:v>1694</c:v>
                </c:pt>
                <c:pt idx="377">
                  <c:v>1658</c:v>
                </c:pt>
                <c:pt idx="378">
                  <c:v>1659</c:v>
                </c:pt>
                <c:pt idx="379">
                  <c:v>1631</c:v>
                </c:pt>
                <c:pt idx="380">
                  <c:v>1673</c:v>
                </c:pt>
                <c:pt idx="381">
                  <c:v>1722</c:v>
                </c:pt>
                <c:pt idx="382">
                  <c:v>1700</c:v>
                </c:pt>
                <c:pt idx="383">
                  <c:v>1722</c:v>
                </c:pt>
                <c:pt idx="384">
                  <c:v>1744</c:v>
                </c:pt>
                <c:pt idx="385">
                  <c:v>1719</c:v>
                </c:pt>
                <c:pt idx="386">
                  <c:v>1685</c:v>
                </c:pt>
                <c:pt idx="387">
                  <c:v>1670</c:v>
                </c:pt>
                <c:pt idx="388">
                  <c:v>1688</c:v>
                </c:pt>
                <c:pt idx="389">
                  <c:v>1740</c:v>
                </c:pt>
                <c:pt idx="390">
                  <c:v>1765</c:v>
                </c:pt>
                <c:pt idx="391">
                  <c:v>1756</c:v>
                </c:pt>
                <c:pt idx="392">
                  <c:v>1792</c:v>
                </c:pt>
                <c:pt idx="393">
                  <c:v>1831</c:v>
                </c:pt>
                <c:pt idx="394">
                  <c:v>1801</c:v>
                </c:pt>
                <c:pt idx="395">
                  <c:v>1785</c:v>
                </c:pt>
                <c:pt idx="396">
                  <c:v>1762</c:v>
                </c:pt>
                <c:pt idx="397">
                  <c:v>1782</c:v>
                </c:pt>
                <c:pt idx="398">
                  <c:v>1817</c:v>
                </c:pt>
                <c:pt idx="399">
                  <c:v>1838</c:v>
                </c:pt>
                <c:pt idx="400">
                  <c:v>1869</c:v>
                </c:pt>
                <c:pt idx="401">
                  <c:v>1930</c:v>
                </c:pt>
                <c:pt idx="402">
                  <c:v>1883</c:v>
                </c:pt>
                <c:pt idx="403">
                  <c:v>1867</c:v>
                </c:pt>
                <c:pt idx="404">
                  <c:v>1855</c:v>
                </c:pt>
                <c:pt idx="405">
                  <c:v>1835</c:v>
                </c:pt>
                <c:pt idx="406">
                  <c:v>1860</c:v>
                </c:pt>
                <c:pt idx="407">
                  <c:v>1759</c:v>
                </c:pt>
                <c:pt idx="408">
                  <c:v>1752</c:v>
                </c:pt>
                <c:pt idx="409">
                  <c:v>1755</c:v>
                </c:pt>
                <c:pt idx="410">
                  <c:v>1747</c:v>
                </c:pt>
                <c:pt idx="411">
                  <c:v>1742</c:v>
                </c:pt>
                <c:pt idx="412">
                  <c:v>1712</c:v>
                </c:pt>
                <c:pt idx="413">
                  <c:v>1748</c:v>
                </c:pt>
                <c:pt idx="414">
                  <c:v>1759</c:v>
                </c:pt>
                <c:pt idx="415">
                  <c:v>1737</c:v>
                </c:pt>
                <c:pt idx="416">
                  <c:v>1667</c:v>
                </c:pt>
                <c:pt idx="417">
                  <c:v>1674</c:v>
                </c:pt>
                <c:pt idx="418">
                  <c:v>1659</c:v>
                </c:pt>
                <c:pt idx="419">
                  <c:v>1576</c:v>
                </c:pt>
                <c:pt idx="420">
                  <c:v>1533.5</c:v>
                </c:pt>
                <c:pt idx="421">
                  <c:v>1445</c:v>
                </c:pt>
                <c:pt idx="422">
                  <c:v>1468</c:v>
                </c:pt>
                <c:pt idx="423">
                  <c:v>1486</c:v>
                </c:pt>
                <c:pt idx="424">
                  <c:v>1282</c:v>
                </c:pt>
                <c:pt idx="425">
                  <c:v>1301</c:v>
                </c:pt>
                <c:pt idx="426">
                  <c:v>1301</c:v>
                </c:pt>
                <c:pt idx="427">
                  <c:v>1327</c:v>
                </c:pt>
                <c:pt idx="428">
                  <c:v>1359</c:v>
                </c:pt>
                <c:pt idx="429">
                  <c:v>1362</c:v>
                </c:pt>
                <c:pt idx="430">
                  <c:v>1362</c:v>
                </c:pt>
                <c:pt idx="431">
                  <c:v>1305</c:v>
                </c:pt>
                <c:pt idx="432">
                  <c:v>1376</c:v>
                </c:pt>
                <c:pt idx="433">
                  <c:v>1378</c:v>
                </c:pt>
                <c:pt idx="434">
                  <c:v>1376</c:v>
                </c:pt>
                <c:pt idx="435">
                  <c:v>1358</c:v>
                </c:pt>
                <c:pt idx="436">
                  <c:v>1318</c:v>
                </c:pt>
                <c:pt idx="437">
                  <c:v>1279</c:v>
                </c:pt>
                <c:pt idx="438">
                  <c:v>1302</c:v>
                </c:pt>
                <c:pt idx="439">
                  <c:v>1272</c:v>
                </c:pt>
                <c:pt idx="440">
                  <c:v>1238</c:v>
                </c:pt>
                <c:pt idx="441">
                  <c:v>1204</c:v>
                </c:pt>
                <c:pt idx="442">
                  <c:v>1127</c:v>
                </c:pt>
                <c:pt idx="443">
                  <c:v>1066</c:v>
                </c:pt>
                <c:pt idx="444">
                  <c:v>1080</c:v>
                </c:pt>
                <c:pt idx="445">
                  <c:v>1084</c:v>
                </c:pt>
                <c:pt idx="446">
                  <c:v>1088</c:v>
                </c:pt>
                <c:pt idx="447">
                  <c:v>1077</c:v>
                </c:pt>
                <c:pt idx="448">
                  <c:v>1293</c:v>
                </c:pt>
                <c:pt idx="449">
                  <c:v>1215</c:v>
                </c:pt>
                <c:pt idx="450">
                  <c:v>1298.5</c:v>
                </c:pt>
                <c:pt idx="451">
                  <c:v>1338</c:v>
                </c:pt>
                <c:pt idx="452">
                  <c:v>1329</c:v>
                </c:pt>
                <c:pt idx="453">
                  <c:v>1334</c:v>
                </c:pt>
                <c:pt idx="454">
                  <c:v>1318</c:v>
                </c:pt>
                <c:pt idx="455">
                  <c:v>1306</c:v>
                </c:pt>
                <c:pt idx="456">
                  <c:v>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98-44F8-BDAE-9552213C3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097418575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7418575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183573398185004E-3"/>
          <c:y val="0.78666922743889145"/>
          <c:w val="0.93121853508483365"/>
          <c:h val="0.203333995227849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66729620215656"/>
          <c:y val="7.2464109979383587E-2"/>
          <c:w val="0.86786366029617112"/>
          <c:h val="0.681162633806205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2.1.4'!$B$5</c:f>
              <c:strCache>
                <c:ptCount val="1"/>
                <c:pt idx="0">
                  <c:v>Поступления, всего</c:v>
                </c:pt>
              </c:strCache>
            </c:strRef>
          </c:tx>
          <c:spPr>
            <a:solidFill>
              <a:srgbClr val="993366"/>
            </a:solidFill>
            <a:ln w="381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2.1.4'!$E$4:$J$4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9 мес.2007</c:v>
                </c:pt>
                <c:pt idx="5">
                  <c:v>9 мес.2008</c:v>
                </c:pt>
              </c:strCache>
            </c:strRef>
          </c:cat>
          <c:val>
            <c:numRef>
              <c:f>'График 2.1.4'!$E$5:$J$5</c:f>
              <c:numCache>
                <c:formatCode>#\ ##0.0</c:formatCode>
                <c:ptCount val="6"/>
                <c:pt idx="0">
                  <c:v>1305.124</c:v>
                </c:pt>
                <c:pt idx="1">
                  <c:v>2122.3581073</c:v>
                </c:pt>
                <c:pt idx="2">
                  <c:v>2360.9424733999999</c:v>
                </c:pt>
                <c:pt idx="3">
                  <c:v>2898.2782699999998</c:v>
                </c:pt>
                <c:pt idx="4">
                  <c:v>2049.0701781317998</c:v>
                </c:pt>
                <c:pt idx="5">
                  <c:v>2525.9957100000001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ED-4224-B80E-CBAD4F85642E}"/>
            </c:ext>
          </c:extLst>
        </c:ser>
        <c:ser>
          <c:idx val="0"/>
          <c:order val="1"/>
          <c:tx>
            <c:strRef>
              <c:f>'График 2.1.4'!$B$6</c:f>
              <c:strCache>
                <c:ptCount val="1"/>
                <c:pt idx="0">
                  <c:v>Ненефтяные поступления </c:v>
                </c:pt>
              </c:strCache>
            </c:strRef>
          </c:tx>
          <c:spPr>
            <a:solidFill>
              <a:srgbClr val="FFFF00"/>
            </a:solidFill>
            <a:ln w="38100">
              <a:solidFill>
                <a:srgbClr val="FF9900"/>
              </a:solidFill>
              <a:prstDash val="solid"/>
            </a:ln>
          </c:spPr>
          <c:invertIfNegative val="0"/>
          <c:cat>
            <c:strRef>
              <c:f>'График 2.1.4'!$E$4:$J$4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9 мес.2007</c:v>
                </c:pt>
                <c:pt idx="5">
                  <c:v>9 мес.2008</c:v>
                </c:pt>
              </c:strCache>
            </c:strRef>
          </c:cat>
          <c:val>
            <c:numRef>
              <c:f>'График 2.1.4'!$E$6:$J$6</c:f>
              <c:numCache>
                <c:formatCode>#\ ##0.0</c:formatCode>
                <c:ptCount val="6"/>
                <c:pt idx="0">
                  <c:v>1225.6359</c:v>
                </c:pt>
                <c:pt idx="1">
                  <c:v>1642.1663000000001</c:v>
                </c:pt>
                <c:pt idx="2">
                  <c:v>2081.7314000000001</c:v>
                </c:pt>
                <c:pt idx="3">
                  <c:v>2640.3137945999997</c:v>
                </c:pt>
                <c:pt idx="4">
                  <c:v>1820.0702000000001</c:v>
                </c:pt>
                <c:pt idx="5">
                  <c:v>2062.5037563000001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ED-4224-B80E-CBAD4F85642E}"/>
            </c:ext>
          </c:extLst>
        </c:ser>
        <c:ser>
          <c:idx val="6"/>
          <c:order val="2"/>
          <c:tx>
            <c:strRef>
              <c:f>'График 2.1.4'!$B$7</c:f>
              <c:strCache>
                <c:ptCount val="1"/>
                <c:pt idx="0">
                  <c:v>Текущие затраты</c:v>
                </c:pt>
              </c:strCache>
            </c:strRef>
          </c:tx>
          <c:spPr>
            <a:solidFill>
              <a:srgbClr val="99CCFF"/>
            </a:solidFill>
            <a:ln w="38100">
              <a:solidFill>
                <a:srgbClr val="0000FF"/>
              </a:solidFill>
              <a:prstDash val="solid"/>
            </a:ln>
          </c:spPr>
          <c:invertIfNegative val="0"/>
          <c:cat>
            <c:strRef>
              <c:f>'График 2.1.4'!$E$4:$J$4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9 мес.2007</c:v>
                </c:pt>
                <c:pt idx="5">
                  <c:v>9 мес.2008</c:v>
                </c:pt>
              </c:strCache>
            </c:strRef>
          </c:cat>
          <c:val>
            <c:numRef>
              <c:f>'График 2.1.4'!$E$7:$J$7</c:f>
              <c:numCache>
                <c:formatCode>#\ ##0.0</c:formatCode>
                <c:ptCount val="6"/>
                <c:pt idx="0">
                  <c:v>963.00837367512895</c:v>
                </c:pt>
                <c:pt idx="1">
                  <c:v>1569.2512650284</c:v>
                </c:pt>
                <c:pt idx="2">
                  <c:v>1649.1101638528</c:v>
                </c:pt>
                <c:pt idx="3">
                  <c:v>1902.01227623404</c:v>
                </c:pt>
                <c:pt idx="4">
                  <c:v>1408.4742706708</c:v>
                </c:pt>
                <c:pt idx="5">
                  <c:v>1673.1403225823799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ED-4224-B80E-CBAD4F85642E}"/>
            </c:ext>
          </c:extLst>
        </c:ser>
        <c:ser>
          <c:idx val="2"/>
          <c:order val="4"/>
          <c:tx>
            <c:strRef>
              <c:f>'График 2.1.4'!$B$9</c:f>
              <c:strCache>
                <c:ptCount val="1"/>
                <c:pt idx="0">
                  <c:v>Капитальные затраты</c:v>
                </c:pt>
              </c:strCache>
            </c:strRef>
          </c:tx>
          <c:spPr>
            <a:solidFill>
              <a:srgbClr val="FF99CC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'График 2.1.4'!$E$4:$J$4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9 мес.2007</c:v>
                </c:pt>
                <c:pt idx="5">
                  <c:v>9 мес.2008</c:v>
                </c:pt>
              </c:strCache>
            </c:strRef>
          </c:cat>
          <c:val>
            <c:numRef>
              <c:f>'График 2.1.4'!$E$9:$J$9</c:f>
              <c:numCache>
                <c:formatCode>#\ ##0.0</c:formatCode>
                <c:ptCount val="6"/>
                <c:pt idx="0">
                  <c:v>324.92998184850001</c:v>
                </c:pt>
                <c:pt idx="1">
                  <c:v>367.90084103639998</c:v>
                </c:pt>
                <c:pt idx="2">
                  <c:v>497.50113235560002</c:v>
                </c:pt>
                <c:pt idx="3">
                  <c:v>779.18419602321001</c:v>
                </c:pt>
                <c:pt idx="4">
                  <c:v>529.84513033309997</c:v>
                </c:pt>
                <c:pt idx="5">
                  <c:v>714.16887646007001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ED-4224-B80E-CBAD4F85642E}"/>
            </c:ext>
          </c:extLst>
        </c:ser>
        <c:ser>
          <c:idx val="3"/>
          <c:order val="5"/>
          <c:tx>
            <c:strRef>
              <c:f>'График 2.1.4'!$B$11</c:f>
              <c:strCache>
                <c:ptCount val="1"/>
                <c:pt idx="0">
                  <c:v>Баланс бюджета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2.1.4'!$E$4:$J$4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9 мес.2007</c:v>
                </c:pt>
                <c:pt idx="5">
                  <c:v>9 мес.2008</c:v>
                </c:pt>
              </c:strCache>
            </c:strRef>
          </c:cat>
          <c:val>
            <c:numRef>
              <c:f>'График 2.1.4'!$E$11:$J$11</c:f>
              <c:numCache>
                <c:formatCode>#\ ##0.0</c:formatCode>
                <c:ptCount val="6"/>
                <c:pt idx="0">
                  <c:v>-18.696999999999889</c:v>
                </c:pt>
                <c:pt idx="1">
                  <c:v>46.662237500000174</c:v>
                </c:pt>
                <c:pt idx="2">
                  <c:v>81.620052599999781</c:v>
                </c:pt>
                <c:pt idx="3">
                  <c:v>-215.29503999999969</c:v>
                </c:pt>
                <c:pt idx="4">
                  <c:v>-117.86224209550028</c:v>
                </c:pt>
                <c:pt idx="5">
                  <c:v>-232.06261000000009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ED-4224-B80E-CBAD4F85642E}"/>
            </c:ext>
          </c:extLst>
        </c:ser>
        <c:ser>
          <c:idx val="4"/>
          <c:order val="6"/>
          <c:tx>
            <c:strRef>
              <c:f>'График 2.1.4'!$B$12</c:f>
              <c:strCache>
                <c:ptCount val="1"/>
                <c:pt idx="0">
                  <c:v>Ненефтяной баланс бюджета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2.1.4'!$E$4:$J$4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9 мес.2007</c:v>
                </c:pt>
                <c:pt idx="5">
                  <c:v>9 мес.2008</c:v>
                </c:pt>
              </c:strCache>
            </c:strRef>
          </c:cat>
          <c:val>
            <c:numRef>
              <c:f>'График 2.1.4'!$E$12:$J$12</c:f>
              <c:numCache>
                <c:formatCode>#\ ##0.0</c:formatCode>
                <c:ptCount val="6"/>
                <c:pt idx="0">
                  <c:v>-98.18509999999992</c:v>
                </c:pt>
                <c:pt idx="1">
                  <c:v>-433.52956979999976</c:v>
                </c:pt>
                <c:pt idx="2">
                  <c:v>-197.59102080000002</c:v>
                </c:pt>
                <c:pt idx="3">
                  <c:v>-473.25951539999994</c:v>
                </c:pt>
                <c:pt idx="4">
                  <c:v>-346.86222022729999</c:v>
                </c:pt>
                <c:pt idx="5">
                  <c:v>-695.55456370000024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ED-4224-B80E-CBAD4F856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6901071"/>
        <c:axId val="1"/>
      </c:barChart>
      <c:lineChart>
        <c:grouping val="standard"/>
        <c:varyColors val="0"/>
        <c:ser>
          <c:idx val="7"/>
          <c:order val="3"/>
          <c:tx>
            <c:strRef>
              <c:f>'График 2.1.4'!$B$8</c:f>
              <c:strCache>
                <c:ptCount val="1"/>
                <c:pt idx="0">
                  <c:v>Активы Национального фонда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54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AED-4224-B80E-CBAD4F8564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AAED-4224-B80E-CBAD4F85642E}"/>
              </c:ext>
            </c:extLst>
          </c:dPt>
          <c:cat>
            <c:strRef>
              <c:f>'График 2.1.4'!$E$4:$J$4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9 мес.2007</c:v>
                </c:pt>
                <c:pt idx="5">
                  <c:v>9 мес.2008</c:v>
                </c:pt>
              </c:strCache>
            </c:strRef>
          </c:cat>
          <c:val>
            <c:numRef>
              <c:f>'График 2.1.4'!$E$8:$J$8</c:f>
              <c:numCache>
                <c:formatCode>#\ ##0.0</c:formatCode>
                <c:ptCount val="6"/>
                <c:pt idx="0">
                  <c:v>697.87892385791031</c:v>
                </c:pt>
                <c:pt idx="1">
                  <c:v>1072.8376627626765</c:v>
                </c:pt>
                <c:pt idx="2">
                  <c:v>1776.856505860846</c:v>
                </c:pt>
                <c:pt idx="3">
                  <c:v>2574.2853</c:v>
                </c:pt>
                <c:pt idx="4">
                  <c:v>2299.7916953186782</c:v>
                </c:pt>
                <c:pt idx="5">
                  <c:v>3316.9663499999997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ED-4224-B80E-CBAD4F856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6901071"/>
        <c:axId val="1"/>
      </c:lineChart>
      <c:catAx>
        <c:axId val="10169010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1.7241311393987661E-2"/>
              <c:y val="0.261484270987865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16901071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35893877999686E-2"/>
          <c:y val="0.73430298112442027"/>
          <c:w val="0.91354069504860114"/>
          <c:h val="0.251208914595196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4952356425444E-2"/>
          <c:y val="4.792339744439747E-2"/>
          <c:w val="0.85865155807365434"/>
          <c:h val="0.3801922863922199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2.1.5'!$C$4</c:f>
              <c:strCache>
                <c:ptCount val="1"/>
                <c:pt idx="0">
                  <c:v>доля в текущих затратах (в %) за 9 мес. 2007 года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86230043540381E-3"/>
                  <c:y val="-7.03303806598526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69-4574-A780-A7638328DF94}"/>
                </c:ext>
              </c:extLst>
            </c:dLbl>
            <c:dLbl>
              <c:idx val="1"/>
              <c:layout>
                <c:manualLayout>
                  <c:x val="1.7764603865360858E-3"/>
                  <c:y val="-7.14845704442811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69-4574-A780-A7638328DF94}"/>
                </c:ext>
              </c:extLst>
            </c:dLbl>
            <c:dLbl>
              <c:idx val="2"/>
              <c:layout>
                <c:manualLayout>
                  <c:x val="1.1621918228121158E-2"/>
                  <c:y val="-6.93593907307685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69-4574-A780-A7638328DF94}"/>
                </c:ext>
              </c:extLst>
            </c:dLbl>
            <c:dLbl>
              <c:idx val="3"/>
              <c:layout>
                <c:manualLayout>
                  <c:x val="5.2927305953249671E-3"/>
                  <c:y val="-1.913535327865038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69-4574-A780-A7638328DF94}"/>
                </c:ext>
              </c:extLst>
            </c:dLbl>
            <c:dLbl>
              <c:idx val="4"/>
              <c:layout>
                <c:manualLayout>
                  <c:x val="5.2926699262166475E-3"/>
                  <c:y val="-6.09336019089992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69-4574-A780-A7638328DF94}"/>
                </c:ext>
              </c:extLst>
            </c:dLbl>
            <c:dLbl>
              <c:idx val="5"/>
              <c:layout>
                <c:manualLayout>
                  <c:x val="5.9958571771956291E-3"/>
                  <c:y val="-5.91762099381577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69-4574-A780-A7638328DF94}"/>
                </c:ext>
              </c:extLst>
            </c:dLbl>
            <c:dLbl>
              <c:idx val="6"/>
              <c:layout>
                <c:manualLayout>
                  <c:x val="1.1621897042988806E-2"/>
                  <c:y val="-1.60261869826336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69-4574-A780-A7638328DF94}"/>
                </c:ext>
              </c:extLst>
            </c:dLbl>
            <c:dLbl>
              <c:idx val="7"/>
              <c:layout>
                <c:manualLayout>
                  <c:x val="3.8862483423839425E-3"/>
                  <c:y val="-7.74480063540712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B69-4574-A780-A7638328DF9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2.1.5'!$B$5:$B$15</c:f>
              <c:strCache>
                <c:ptCount val="11"/>
                <c:pt idx="0">
                  <c:v>Государственные услуги</c:v>
                </c:pt>
                <c:pt idx="1">
                  <c:v>Оборона</c:v>
                </c:pt>
                <c:pt idx="2">
                  <c:v>Общественный порядок</c:v>
                </c:pt>
                <c:pt idx="3">
                  <c:v>Образование</c:v>
                </c:pt>
                <c:pt idx="4">
                  <c:v>Здравоохранение</c:v>
                </c:pt>
                <c:pt idx="5">
                  <c:v>ЖКХ</c:v>
                </c:pt>
                <c:pt idx="6">
                  <c:v>Социальное обеспечение</c:v>
                </c:pt>
                <c:pt idx="7">
                  <c:v>Сельское хозяйство</c:v>
                </c:pt>
                <c:pt idx="8">
                  <c:v>ТЭК</c:v>
                </c:pt>
                <c:pt idx="9">
                  <c:v>Транспорт и коммуникации                                                                     </c:v>
                </c:pt>
                <c:pt idx="10">
                  <c:v>Другие</c:v>
                </c:pt>
              </c:strCache>
            </c:strRef>
          </c:cat>
          <c:val>
            <c:numRef>
              <c:f>'График 2.1.5'!$C$5:$C$15</c:f>
              <c:numCache>
                <c:formatCode>#\ ##0.0_);[Blue]\(\-\)\ #\ ##0.0_)</c:formatCode>
                <c:ptCount val="11"/>
                <c:pt idx="0">
                  <c:v>6.4408984437532153</c:v>
                </c:pt>
                <c:pt idx="1">
                  <c:v>6.6864995523309751</c:v>
                </c:pt>
                <c:pt idx="2">
                  <c:v>10.787537102480204</c:v>
                </c:pt>
                <c:pt idx="3">
                  <c:v>18.520549772560923</c:v>
                </c:pt>
                <c:pt idx="4" formatCode="0.0">
                  <c:v>11.417118023214865</c:v>
                </c:pt>
                <c:pt idx="5" formatCode="0.0">
                  <c:v>2.4</c:v>
                </c:pt>
                <c:pt idx="6" formatCode="0.0">
                  <c:v>27.204211803472571</c:v>
                </c:pt>
                <c:pt idx="7" formatCode="0.0">
                  <c:v>4.4306665529842508</c:v>
                </c:pt>
                <c:pt idx="8" formatCode="0.0">
                  <c:v>0.7</c:v>
                </c:pt>
                <c:pt idx="9" formatCode="0.0">
                  <c:v>4.1396091145230152</c:v>
                </c:pt>
                <c:pt idx="10" formatCode="General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B69-4574-A780-A7638328DF94}"/>
            </c:ext>
          </c:extLst>
        </c:ser>
        <c:ser>
          <c:idx val="2"/>
          <c:order val="2"/>
          <c:tx>
            <c:strRef>
              <c:f>'График 2.1.5'!$D$4</c:f>
              <c:strCache>
                <c:ptCount val="1"/>
                <c:pt idx="0">
                  <c:v>доля в текущих затратах (в %) за 9 мес. 2008 года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2.1.5'!$D$5:$D$15</c:f>
              <c:numCache>
                <c:formatCode>#\ ##0.0_);[Blue]\(\-\)\ #\ ##0.0_)</c:formatCode>
                <c:ptCount val="11"/>
                <c:pt idx="0">
                  <c:v>4.5277945156167076</c:v>
                </c:pt>
                <c:pt idx="1">
                  <c:v>5.5470805686777833</c:v>
                </c:pt>
                <c:pt idx="2">
                  <c:v>10.441695625155678</c:v>
                </c:pt>
                <c:pt idx="3">
                  <c:v>17.915166096921407</c:v>
                </c:pt>
                <c:pt idx="4" formatCode="0.0">
                  <c:v>11.09623837818414</c:v>
                </c:pt>
                <c:pt idx="5" formatCode="0.0">
                  <c:v>2.5736739843187784</c:v>
                </c:pt>
                <c:pt idx="6" formatCode="0.0">
                  <c:v>27.405880143895278</c:v>
                </c:pt>
                <c:pt idx="7" formatCode="0.0">
                  <c:v>5.2803665161210667</c:v>
                </c:pt>
                <c:pt idx="8" formatCode="0.0">
                  <c:v>0.80653902947674438</c:v>
                </c:pt>
                <c:pt idx="9" formatCode="0.0">
                  <c:v>4.5121740611575545</c:v>
                </c:pt>
                <c:pt idx="10" formatCode="0.0">
                  <c:v>8.8397092129269268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B69-4574-A780-A7638328D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0146431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2.1.5'!$F$4</c:f>
              <c:strCache>
                <c:ptCount val="1"/>
                <c:pt idx="0">
                  <c:v>% изменение к соотв.-му периоду прошлого года (правая ось) за 9 мес. 2008 года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'График 2.1.5'!$F$5:$F$15</c:f>
              <c:numCache>
                <c:formatCode>#\ ##0.0_);[Blue]\(\-\)\ #\ ##0.0_)</c:formatCode>
                <c:ptCount val="11"/>
                <c:pt idx="0">
                  <c:v>2.9404560263495361</c:v>
                </c:pt>
                <c:pt idx="1">
                  <c:v>-1.4517079512321063</c:v>
                </c:pt>
                <c:pt idx="2">
                  <c:v>14.982613271453582</c:v>
                </c:pt>
                <c:pt idx="3">
                  <c:v>14.908038851098659</c:v>
                </c:pt>
                <c:pt idx="4">
                  <c:v>15.452338857527792</c:v>
                </c:pt>
                <c:pt idx="5">
                  <c:v>28.919595005113852</c:v>
                </c:pt>
                <c:pt idx="6">
                  <c:v>19.671588134769678</c:v>
                </c:pt>
                <c:pt idx="7">
                  <c:v>41.572352767488098</c:v>
                </c:pt>
                <c:pt idx="8">
                  <c:v>42.266022138263267</c:v>
                </c:pt>
                <c:pt idx="9">
                  <c:v>29.482166672834254</c:v>
                </c:pt>
                <c:pt idx="10">
                  <c:v>43.319338412202193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69-4574-A780-A7638328D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0146431"/>
        <c:axId val="1"/>
      </c:lineChart>
      <c:lineChart>
        <c:grouping val="standard"/>
        <c:varyColors val="0"/>
        <c:ser>
          <c:idx val="0"/>
          <c:order val="1"/>
          <c:tx>
            <c:strRef>
              <c:f>'График 2.1.5'!$E$4</c:f>
              <c:strCache>
                <c:ptCount val="1"/>
                <c:pt idx="0">
                  <c:v>% изменение к соотв.-му периоду прошлого года (правая ось) за 9 мес. 2007 года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2.1.5'!$B$5:$B$15</c:f>
              <c:strCache>
                <c:ptCount val="11"/>
                <c:pt idx="0">
                  <c:v>Государственные услуги</c:v>
                </c:pt>
                <c:pt idx="1">
                  <c:v>Оборона</c:v>
                </c:pt>
                <c:pt idx="2">
                  <c:v>Общественный порядок</c:v>
                </c:pt>
                <c:pt idx="3">
                  <c:v>Образование</c:v>
                </c:pt>
                <c:pt idx="4">
                  <c:v>Здравоохранение</c:v>
                </c:pt>
                <c:pt idx="5">
                  <c:v>ЖКХ</c:v>
                </c:pt>
                <c:pt idx="6">
                  <c:v>Социальное обеспечение</c:v>
                </c:pt>
                <c:pt idx="7">
                  <c:v>Сельское хозяйство</c:v>
                </c:pt>
                <c:pt idx="8">
                  <c:v>ТЭК</c:v>
                </c:pt>
                <c:pt idx="9">
                  <c:v>Транспорт и коммуникации                                                                     </c:v>
                </c:pt>
                <c:pt idx="10">
                  <c:v>Другие</c:v>
                </c:pt>
              </c:strCache>
            </c:strRef>
          </c:cat>
          <c:val>
            <c:numRef>
              <c:f>'График 2.1.5'!$E$5:$E$15</c:f>
              <c:numCache>
                <c:formatCode>#\ ##0.0</c:formatCode>
                <c:ptCount val="11"/>
                <c:pt idx="0" formatCode="#\ ##0.0_);[Blue]\(\-\)\ #\ ##0.0_)">
                  <c:v>41.875010733209308</c:v>
                </c:pt>
                <c:pt idx="1">
                  <c:v>60.099968028537489</c:v>
                </c:pt>
                <c:pt idx="2">
                  <c:v>29.209211721393956</c:v>
                </c:pt>
                <c:pt idx="3">
                  <c:v>31.919826443256966</c:v>
                </c:pt>
                <c:pt idx="4" formatCode="0.0">
                  <c:v>40.431394684681607</c:v>
                </c:pt>
                <c:pt idx="5" formatCode="0.0">
                  <c:v>63.2</c:v>
                </c:pt>
                <c:pt idx="6" formatCode="0.0">
                  <c:v>22.232856086026345</c:v>
                </c:pt>
                <c:pt idx="7" formatCode="0.0">
                  <c:v>38.373731309589488</c:v>
                </c:pt>
                <c:pt idx="8" formatCode="0.0">
                  <c:v>-6.5</c:v>
                </c:pt>
                <c:pt idx="9" formatCode="0.0">
                  <c:v>34.056135400913121</c:v>
                </c:pt>
                <c:pt idx="10" formatCode="General">
                  <c:v>-62.8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69-4574-A780-A7638328D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01464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014643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141997874538336E-2"/>
          <c:y val="0.76677435911035952"/>
          <c:w val="0.86612661848557393"/>
          <c:h val="0.2172527350812685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'График 2.1.5'!#REF!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61-4DCB-AE36-BE5D38827E8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61-4DCB-AE36-BE5D38827E8D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61-4DCB-AE36-BE5D38827E8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61-4DCB-AE36-BE5D38827E8D}"/>
                </c:ext>
              </c:extLst>
            </c:dLbl>
            <c:dLbl>
              <c:idx val="4"/>
              <c:layout>
                <c:manualLayout>
                  <c:x val="2.325492541280485E-3"/>
                  <c:y val="0.1353229085800894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61-4DCB-AE36-BE5D38827E8D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61-4DCB-AE36-BE5D38827E8D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61-4DCB-AE36-BE5D38827E8D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61-4DCB-AE36-BE5D38827E8D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61-4DCB-AE36-BE5D38827E8D}"/>
                </c:ext>
              </c:extLst>
            </c:dLbl>
            <c:dLbl>
              <c:idx val="9"/>
              <c:layout>
                <c:manualLayout>
                  <c:x val="-3.7639124223396419E-3"/>
                  <c:y val="-6.00325311448745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61-4DCB-AE36-BE5D38827E8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2.1.5'!#REF!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2.1.5'!#REF!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61-4DCB-AE36-BE5D38827E8D}"/>
            </c:ext>
          </c:extLst>
        </c:ser>
        <c:ser>
          <c:idx val="2"/>
          <c:order val="2"/>
          <c:tx>
            <c:strRef>
              <c:f>'График 2.1.5'!#REF!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2.1.5'!#REF!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861-4DCB-AE36-BE5D38827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0152255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2.1.5'!#REF!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'График 2.1.5'!#REF!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61-4DCB-AE36-BE5D38827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0152255"/>
        <c:axId val="1"/>
      </c:lineChart>
      <c:lineChart>
        <c:grouping val="standard"/>
        <c:varyColors val="0"/>
        <c:ser>
          <c:idx val="0"/>
          <c:order val="1"/>
          <c:tx>
            <c:strRef>
              <c:f>'График 2.1.5'!#REF!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'График 2.1.5'!#REF!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2.1.5'!#REF!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861-4DCB-AE36-BE5D38827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01522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015225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'График 2.1.6'!#REF!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94-4F3D-9B42-BC3FC4C3E82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94-4F3D-9B42-BC3FC4C3E82C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4-4F3D-9B42-BC3FC4C3E82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4-4F3D-9B42-BC3FC4C3E82C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94-4F3D-9B42-BC3FC4C3E82C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4-4F3D-9B42-BC3FC4C3E82C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94-4F3D-9B42-BC3FC4C3E82C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94-4F3D-9B42-BC3FC4C3E82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2.1.6'!#REF!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2.1.6'!#REF!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94-4F3D-9B42-BC3FC4C3E82C}"/>
            </c:ext>
          </c:extLst>
        </c:ser>
        <c:ser>
          <c:idx val="2"/>
          <c:order val="2"/>
          <c:tx>
            <c:strRef>
              <c:f>'График 2.1.6'!#REF!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2.1.6'!#REF!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694-4F3D-9B42-BC3FC4C3E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0149343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2.1.6'!#REF!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'График 2.1.6'!#REF!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94-4F3D-9B42-BC3FC4C3E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0149343"/>
        <c:axId val="1"/>
      </c:lineChart>
      <c:lineChart>
        <c:grouping val="standard"/>
        <c:varyColors val="0"/>
        <c:ser>
          <c:idx val="0"/>
          <c:order val="1"/>
          <c:tx>
            <c:strRef>
              <c:f>'График 2.1.6'!#REF!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'График 2.1.6'!#REF!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2.1.6'!#REF!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94-4F3D-9B42-BC3FC4C3E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0149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014934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/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38485615496494"/>
          <c:y val="4.6439628482972138E-2"/>
          <c:w val="0.7735058875573575"/>
          <c:h val="0.489164086687306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2.1.6'!$C$4</c:f>
              <c:strCache>
                <c:ptCount val="1"/>
                <c:pt idx="0">
                  <c:v>доля в капитальных затратах (в %)  за 9 мес. 2007 года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2252176647949785E-3"/>
                  <c:y val="-5.38403906941972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E84-4D50-BAE3-04338F823F99}"/>
                </c:ext>
              </c:extLst>
            </c:dLbl>
            <c:dLbl>
              <c:idx val="1"/>
              <c:layout>
                <c:manualLayout>
                  <c:x val="6.4194110592692075E-3"/>
                  <c:y val="-6.58794276102484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E84-4D50-BAE3-04338F823F99}"/>
                </c:ext>
              </c:extLst>
            </c:dLbl>
            <c:dLbl>
              <c:idx val="2"/>
              <c:layout>
                <c:manualLayout>
                  <c:x val="6.6138287846764007E-3"/>
                  <c:y val="-8.30537204521261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E84-4D50-BAE3-04338F823F99}"/>
                </c:ext>
              </c:extLst>
            </c:dLbl>
            <c:dLbl>
              <c:idx val="3"/>
              <c:layout>
                <c:manualLayout>
                  <c:x val="3.9590014953070282E-3"/>
                  <c:y val="-4.72869993418005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E84-4D50-BAE3-04338F823F99}"/>
                </c:ext>
              </c:extLst>
            </c:dLbl>
            <c:dLbl>
              <c:idx val="4"/>
              <c:layout>
                <c:manualLayout>
                  <c:x val="2.325492541280485E-3"/>
                  <c:y val="0.1353229085800894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E84-4D50-BAE3-04338F823F99}"/>
                </c:ext>
              </c:extLst>
            </c:dLbl>
            <c:dLbl>
              <c:idx val="5"/>
              <c:layout>
                <c:manualLayout>
                  <c:x val="4.3473882842554861E-3"/>
                  <c:y val="-5.78893737354038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E84-4D50-BAE3-04338F823F99}"/>
                </c:ext>
              </c:extLst>
            </c:dLbl>
            <c:dLbl>
              <c:idx val="6"/>
              <c:layout>
                <c:manualLayout>
                  <c:x val="9.5275832889685601E-3"/>
                  <c:y val="-6.88229605974176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E84-4D50-BAE3-04338F823F99}"/>
                </c:ext>
              </c:extLst>
            </c:dLbl>
            <c:dLbl>
              <c:idx val="7"/>
              <c:layout>
                <c:manualLayout>
                  <c:x val="3.3115068970557813E-3"/>
                  <c:y val="-4.47107579044879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E84-4D50-BAE3-04338F823F99}"/>
                </c:ext>
              </c:extLst>
            </c:dLbl>
            <c:dLbl>
              <c:idx val="8"/>
              <c:layout>
                <c:manualLayout>
                  <c:x val="1.4189483268841578E-2"/>
                  <c:y val="-5.61514021273656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E84-4D50-BAE3-04338F823F99}"/>
                </c:ext>
              </c:extLst>
            </c:dLbl>
            <c:dLbl>
              <c:idx val="9"/>
              <c:layout>
                <c:manualLayout>
                  <c:x val="-3.7639124223396419E-3"/>
                  <c:y val="-6.00325311448745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E84-4D50-BAE3-04338F823F9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2.1.6'!$B$5:$B$15</c:f>
              <c:strCache>
                <c:ptCount val="11"/>
                <c:pt idx="0">
                  <c:v>Государственные услуги</c:v>
                </c:pt>
                <c:pt idx="1">
                  <c:v>Оборона</c:v>
                </c:pt>
                <c:pt idx="2">
                  <c:v>Общественный порядок  </c:v>
                </c:pt>
                <c:pt idx="3">
                  <c:v>Образование</c:v>
                </c:pt>
                <c:pt idx="4">
                  <c:v>Здравоохранение</c:v>
                </c:pt>
                <c:pt idx="5">
                  <c:v>ЖКХ</c:v>
                </c:pt>
                <c:pt idx="6">
                  <c:v>Социальное обеспечение</c:v>
                </c:pt>
                <c:pt idx="7">
                  <c:v>Сельское хозяйство</c:v>
                </c:pt>
                <c:pt idx="8">
                  <c:v>ТЭК</c:v>
                </c:pt>
                <c:pt idx="9">
                  <c:v>Транспорт и коммуникации                                                                               </c:v>
                </c:pt>
                <c:pt idx="10">
                  <c:v>Другие</c:v>
                </c:pt>
              </c:strCache>
            </c:strRef>
          </c:cat>
          <c:val>
            <c:numRef>
              <c:f>'График 2.1.6'!$C$5:$C$15</c:f>
              <c:numCache>
                <c:formatCode>0.0</c:formatCode>
                <c:ptCount val="11"/>
                <c:pt idx="0">
                  <c:v>4.5528225684993178</c:v>
                </c:pt>
                <c:pt idx="1">
                  <c:v>3.9360709560903109</c:v>
                </c:pt>
                <c:pt idx="2">
                  <c:v>3.5561910516294306</c:v>
                </c:pt>
                <c:pt idx="3">
                  <c:v>12.268311613911457</c:v>
                </c:pt>
                <c:pt idx="4">
                  <c:v>12.483964226889453</c:v>
                </c:pt>
                <c:pt idx="5">
                  <c:v>18.914028094246593</c:v>
                </c:pt>
                <c:pt idx="6" formatCode="General">
                  <c:v>0.5</c:v>
                </c:pt>
                <c:pt idx="7">
                  <c:v>3.129232582750459</c:v>
                </c:pt>
                <c:pt idx="8">
                  <c:v>4.0347388349045099</c:v>
                </c:pt>
                <c:pt idx="9">
                  <c:v>28.358507500925377</c:v>
                </c:pt>
                <c:pt idx="10" formatCode="General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84-4D50-BAE3-04338F823F99}"/>
            </c:ext>
          </c:extLst>
        </c:ser>
        <c:ser>
          <c:idx val="2"/>
          <c:order val="2"/>
          <c:tx>
            <c:strRef>
              <c:f>'График 2.1.6'!$D$4</c:f>
              <c:strCache>
                <c:ptCount val="1"/>
                <c:pt idx="0">
                  <c:v>доля в капитальных затратах (в %)  за 9 мес. 2008 года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2.1.6'!$D$5:$D$15</c:f>
              <c:numCache>
                <c:formatCode>0.00</c:formatCode>
                <c:ptCount val="11"/>
                <c:pt idx="0">
                  <c:v>3.0332617364446546</c:v>
                </c:pt>
                <c:pt idx="1">
                  <c:v>2.2053777147666849</c:v>
                </c:pt>
                <c:pt idx="2">
                  <c:v>2.9107725068305008</c:v>
                </c:pt>
                <c:pt idx="3">
                  <c:v>17.042052361978683</c:v>
                </c:pt>
                <c:pt idx="4">
                  <c:v>10.314703203399631</c:v>
                </c:pt>
                <c:pt idx="5">
                  <c:v>17.023318271977008</c:v>
                </c:pt>
                <c:pt idx="6">
                  <c:v>0.68115768209929639</c:v>
                </c:pt>
                <c:pt idx="7">
                  <c:v>3.9266153909309849</c:v>
                </c:pt>
                <c:pt idx="8">
                  <c:v>4.2261033261490057</c:v>
                </c:pt>
                <c:pt idx="9">
                  <c:v>27.551115769390599</c:v>
                </c:pt>
                <c:pt idx="10">
                  <c:v>11.085522036032952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E84-4D50-BAE3-04338F823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0150175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2.1.6'!$F$4</c:f>
              <c:strCache>
                <c:ptCount val="1"/>
                <c:pt idx="0">
                  <c:v>% изменение к соответствующему периоду прошлого года (правая ось)  за 9 мес. 2008 года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'График 2.1.6'!$F$5:$F$15</c:f>
              <c:numCache>
                <c:formatCode>0.0</c:formatCode>
                <c:ptCount val="11"/>
                <c:pt idx="0">
                  <c:v>-10.199008097880691</c:v>
                </c:pt>
                <c:pt idx="1">
                  <c:v>-24.478251676046845</c:v>
                </c:pt>
                <c:pt idx="2">
                  <c:v>10.325308842411761</c:v>
                </c:pt>
                <c:pt idx="3">
                  <c:v>87.235877040427852</c:v>
                </c:pt>
                <c:pt idx="4">
                  <c:v>11.366915940493328</c:v>
                </c:pt>
                <c:pt idx="5">
                  <c:v>21.314346079808821</c:v>
                </c:pt>
                <c:pt idx="6">
                  <c:v>71.873160240584014</c:v>
                </c:pt>
                <c:pt idx="7">
                  <c:v>69.134612740974276</c:v>
                </c:pt>
                <c:pt idx="8">
                  <c:v>41.181130492163874</c:v>
                </c:pt>
                <c:pt idx="9">
                  <c:v>30.950690807107417</c:v>
                </c:pt>
                <c:pt idx="10">
                  <c:v>81.512073758884654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84-4D50-BAE3-04338F823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0150175"/>
        <c:axId val="1"/>
      </c:lineChart>
      <c:lineChart>
        <c:grouping val="standard"/>
        <c:varyColors val="0"/>
        <c:ser>
          <c:idx val="0"/>
          <c:order val="1"/>
          <c:tx>
            <c:strRef>
              <c:f>'График 2.1.6'!$E$4</c:f>
              <c:strCache>
                <c:ptCount val="1"/>
                <c:pt idx="0">
                  <c:v>% изменение к соответствующему периоду прошлого года (правая ось)  за 9 мес. 2007 года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2.1.6'!$B$5:$B$15</c:f>
              <c:strCache>
                <c:ptCount val="11"/>
                <c:pt idx="0">
                  <c:v>Государственные услуги</c:v>
                </c:pt>
                <c:pt idx="1">
                  <c:v>Оборона</c:v>
                </c:pt>
                <c:pt idx="2">
                  <c:v>Общественный порядок  </c:v>
                </c:pt>
                <c:pt idx="3">
                  <c:v>Образование</c:v>
                </c:pt>
                <c:pt idx="4">
                  <c:v>Здравоохранение</c:v>
                </c:pt>
                <c:pt idx="5">
                  <c:v>ЖКХ</c:v>
                </c:pt>
                <c:pt idx="6">
                  <c:v>Социальное обеспечение</c:v>
                </c:pt>
                <c:pt idx="7">
                  <c:v>Сельское хозяйство</c:v>
                </c:pt>
                <c:pt idx="8">
                  <c:v>ТЭК</c:v>
                </c:pt>
                <c:pt idx="9">
                  <c:v>Транспорт и коммуникации                                                                               </c:v>
                </c:pt>
                <c:pt idx="10">
                  <c:v>Другие</c:v>
                </c:pt>
              </c:strCache>
            </c:strRef>
          </c:cat>
          <c:val>
            <c:numRef>
              <c:f>'График 2.1.6'!$E$5:$E$15</c:f>
              <c:numCache>
                <c:formatCode>0.0</c:formatCode>
                <c:ptCount val="11"/>
                <c:pt idx="0">
                  <c:v>69.390665311173763</c:v>
                </c:pt>
                <c:pt idx="1">
                  <c:v>45.716082123837566</c:v>
                </c:pt>
                <c:pt idx="2">
                  <c:v>90.156305580606585</c:v>
                </c:pt>
                <c:pt idx="3">
                  <c:v>75.448118075882491</c:v>
                </c:pt>
                <c:pt idx="4">
                  <c:v>50.442754056353351</c:v>
                </c:pt>
                <c:pt idx="5">
                  <c:v>58.813918633532751</c:v>
                </c:pt>
                <c:pt idx="6" formatCode="General">
                  <c:v>36.5</c:v>
                </c:pt>
                <c:pt idx="7">
                  <c:v>34.10645255737569</c:v>
                </c:pt>
                <c:pt idx="8">
                  <c:v>54.597426162813434</c:v>
                </c:pt>
                <c:pt idx="9">
                  <c:v>86.996684495797666</c:v>
                </c:pt>
                <c:pt idx="10" formatCode="General">
                  <c:v>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E84-4D50-BAE3-04338F823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0150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01501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2.1367565954623136E-2"/>
          <c:y val="0.75232198142414863"/>
          <c:w val="0.96795073774442808"/>
          <c:h val="0.238390092879256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837545126353789E-2"/>
          <c:y val="7.3846264793066094E-2"/>
          <c:w val="0.48375451263537905"/>
          <c:h val="0.766154997228060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2.1.7'!$C$4</c:f>
              <c:strCache>
                <c:ptCount val="1"/>
                <c:pt idx="0">
                  <c:v>ИПЦ (левая шкала)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2.1.7'!$B$5:$B$15</c:f>
              <c:strCache>
                <c:ptCount val="11"/>
                <c:pt idx="0">
                  <c:v>1кв. 2006</c:v>
                </c:pt>
                <c:pt idx="1">
                  <c:v>2кв. 2006</c:v>
                </c:pt>
                <c:pt idx="2">
                  <c:v>3кв. 2006</c:v>
                </c:pt>
                <c:pt idx="3">
                  <c:v>4кв. 2006</c:v>
                </c:pt>
                <c:pt idx="4">
                  <c:v>1кв. 2007</c:v>
                </c:pt>
                <c:pt idx="5">
                  <c:v>2кв. 2007</c:v>
                </c:pt>
                <c:pt idx="6">
                  <c:v>3кв. 2007</c:v>
                </c:pt>
                <c:pt idx="7">
                  <c:v>4кв. 2007</c:v>
                </c:pt>
                <c:pt idx="8">
                  <c:v>1кв. 2008</c:v>
                </c:pt>
                <c:pt idx="9">
                  <c:v>2кв. 2008</c:v>
                </c:pt>
                <c:pt idx="10">
                  <c:v>3кв. 2008</c:v>
                </c:pt>
              </c:strCache>
            </c:strRef>
          </c:cat>
          <c:val>
            <c:numRef>
              <c:f>'График 2.1.7'!$C$5:$C$15</c:f>
              <c:numCache>
                <c:formatCode>0%</c:formatCode>
                <c:ptCount val="11"/>
                <c:pt idx="0">
                  <c:v>8.8650669654024128E-2</c:v>
                </c:pt>
                <c:pt idx="1">
                  <c:v>8.9187450045066452E-2</c:v>
                </c:pt>
                <c:pt idx="2">
                  <c:v>8.4538549278230013E-2</c:v>
                </c:pt>
                <c:pt idx="3">
                  <c:v>8.3575503283522368E-2</c:v>
                </c:pt>
                <c:pt idx="4">
                  <c:v>7.7590715220713369E-2</c:v>
                </c:pt>
                <c:pt idx="5">
                  <c:v>8.0813826942043088E-2</c:v>
                </c:pt>
                <c:pt idx="6">
                  <c:v>0.11163382187583082</c:v>
                </c:pt>
                <c:pt idx="7">
                  <c:v>0.18746130126060745</c:v>
                </c:pt>
                <c:pt idx="8">
                  <c:v>0.18644711282105431</c:v>
                </c:pt>
                <c:pt idx="9">
                  <c:v>0.20033916101243388</c:v>
                </c:pt>
                <c:pt idx="10">
                  <c:v>0.18236716405466846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3A-4D8C-8FCC-EDC6F3AECF57}"/>
            </c:ext>
          </c:extLst>
        </c:ser>
        <c:ser>
          <c:idx val="2"/>
          <c:order val="2"/>
          <c:tx>
            <c:strRef>
              <c:f>'График 2.1.7'!$E$4</c:f>
              <c:strCache>
                <c:ptCount val="1"/>
                <c:pt idx="0">
                  <c:v>Непродовольственные товары  (комп. ИПЦ) (левая шкала)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2.1.7'!$B$5:$B$15</c:f>
              <c:strCache>
                <c:ptCount val="11"/>
                <c:pt idx="0">
                  <c:v>1кв. 2006</c:v>
                </c:pt>
                <c:pt idx="1">
                  <c:v>2кв. 2006</c:v>
                </c:pt>
                <c:pt idx="2">
                  <c:v>3кв. 2006</c:v>
                </c:pt>
                <c:pt idx="3">
                  <c:v>4кв. 2006</c:v>
                </c:pt>
                <c:pt idx="4">
                  <c:v>1кв. 2007</c:v>
                </c:pt>
                <c:pt idx="5">
                  <c:v>2кв. 2007</c:v>
                </c:pt>
                <c:pt idx="6">
                  <c:v>3кв. 2007</c:v>
                </c:pt>
                <c:pt idx="7">
                  <c:v>4кв. 2007</c:v>
                </c:pt>
                <c:pt idx="8">
                  <c:v>1кв. 2008</c:v>
                </c:pt>
                <c:pt idx="9">
                  <c:v>2кв. 2008</c:v>
                </c:pt>
                <c:pt idx="10">
                  <c:v>3кв. 2008</c:v>
                </c:pt>
              </c:strCache>
            </c:strRef>
          </c:cat>
          <c:val>
            <c:numRef>
              <c:f>'График 2.1.7'!$E$5:$E$15</c:f>
              <c:numCache>
                <c:formatCode>0%</c:formatCode>
                <c:ptCount val="11"/>
                <c:pt idx="0">
                  <c:v>6.828718687195301E-2</c:v>
                </c:pt>
                <c:pt idx="1">
                  <c:v>6.3302617380228021E-2</c:v>
                </c:pt>
                <c:pt idx="2">
                  <c:v>7.285428216300871E-2</c:v>
                </c:pt>
                <c:pt idx="3">
                  <c:v>7.1087871183843854E-2</c:v>
                </c:pt>
                <c:pt idx="4">
                  <c:v>6.7677856404256831E-2</c:v>
                </c:pt>
                <c:pt idx="5">
                  <c:v>7.3430525329560847E-2</c:v>
                </c:pt>
                <c:pt idx="6">
                  <c:v>7.4794358162489916E-2</c:v>
                </c:pt>
                <c:pt idx="7">
                  <c:v>0.10499568952647698</c:v>
                </c:pt>
                <c:pt idx="8">
                  <c:v>0.11194613271734477</c:v>
                </c:pt>
                <c:pt idx="9">
                  <c:v>0.11592869342374934</c:v>
                </c:pt>
                <c:pt idx="10">
                  <c:v>0.10831931150131791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3A-4D8C-8FCC-EDC6F3AECF57}"/>
            </c:ext>
          </c:extLst>
        </c:ser>
        <c:ser>
          <c:idx val="3"/>
          <c:order val="3"/>
          <c:tx>
            <c:strRef>
              <c:f>'График 2.1.7'!$F$4</c:f>
              <c:strCache>
                <c:ptCount val="1"/>
                <c:pt idx="0">
                  <c:v>Платные услуги  (комп. ИПЦ) (левая шкала)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2.1.7'!$B$5:$B$15</c:f>
              <c:strCache>
                <c:ptCount val="11"/>
                <c:pt idx="0">
                  <c:v>1кв. 2006</c:v>
                </c:pt>
                <c:pt idx="1">
                  <c:v>2кв. 2006</c:v>
                </c:pt>
                <c:pt idx="2">
                  <c:v>3кв. 2006</c:v>
                </c:pt>
                <c:pt idx="3">
                  <c:v>4кв. 2006</c:v>
                </c:pt>
                <c:pt idx="4">
                  <c:v>1кв. 2007</c:v>
                </c:pt>
                <c:pt idx="5">
                  <c:v>2кв. 2007</c:v>
                </c:pt>
                <c:pt idx="6">
                  <c:v>3кв. 2007</c:v>
                </c:pt>
                <c:pt idx="7">
                  <c:v>4кв. 2007</c:v>
                </c:pt>
                <c:pt idx="8">
                  <c:v>1кв. 2008</c:v>
                </c:pt>
                <c:pt idx="9">
                  <c:v>2кв. 2008</c:v>
                </c:pt>
                <c:pt idx="10">
                  <c:v>3кв. 2008</c:v>
                </c:pt>
              </c:strCache>
            </c:strRef>
          </c:cat>
          <c:val>
            <c:numRef>
              <c:f>'График 2.1.7'!$F$5:$F$15</c:f>
              <c:numCache>
                <c:formatCode>0%</c:formatCode>
                <c:ptCount val="11"/>
                <c:pt idx="0">
                  <c:v>8.9172572917074255E-2</c:v>
                </c:pt>
                <c:pt idx="1">
                  <c:v>0.11812781573803499</c:v>
                </c:pt>
                <c:pt idx="2">
                  <c:v>0.106758103538662</c:v>
                </c:pt>
                <c:pt idx="3">
                  <c:v>0.11613827769038276</c:v>
                </c:pt>
                <c:pt idx="4">
                  <c:v>0.12257015026844909</c:v>
                </c:pt>
                <c:pt idx="5">
                  <c:v>9.6335050895661301E-2</c:v>
                </c:pt>
                <c:pt idx="6">
                  <c:v>0.10035487021496325</c:v>
                </c:pt>
                <c:pt idx="7">
                  <c:v>0.15410657275326289</c:v>
                </c:pt>
                <c:pt idx="8">
                  <c:v>0.13683782487814078</c:v>
                </c:pt>
                <c:pt idx="9">
                  <c:v>0.14991081685098373</c:v>
                </c:pt>
                <c:pt idx="10">
                  <c:v>0.17343104161080958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3A-4D8C-8FCC-EDC6F3AEC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0153919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2.1.7'!$D$4</c:f>
              <c:strCache>
                <c:ptCount val="1"/>
                <c:pt idx="0">
                  <c:v>Продовольственные товары (комп. ИПЦ) (левая шкала)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2.1.7'!$B$5:$B$15</c:f>
              <c:strCache>
                <c:ptCount val="11"/>
                <c:pt idx="0">
                  <c:v>1кв. 2006</c:v>
                </c:pt>
                <c:pt idx="1">
                  <c:v>2кв. 2006</c:v>
                </c:pt>
                <c:pt idx="2">
                  <c:v>3кв. 2006</c:v>
                </c:pt>
                <c:pt idx="3">
                  <c:v>4кв. 2006</c:v>
                </c:pt>
                <c:pt idx="4">
                  <c:v>1кв. 2007</c:v>
                </c:pt>
                <c:pt idx="5">
                  <c:v>2кв. 2007</c:v>
                </c:pt>
                <c:pt idx="6">
                  <c:v>3кв. 2007</c:v>
                </c:pt>
                <c:pt idx="7">
                  <c:v>4кв. 2007</c:v>
                </c:pt>
                <c:pt idx="8">
                  <c:v>1кв. 2008</c:v>
                </c:pt>
                <c:pt idx="9">
                  <c:v>2кв. 2008</c:v>
                </c:pt>
                <c:pt idx="10">
                  <c:v>3кв. 2008</c:v>
                </c:pt>
              </c:strCache>
            </c:strRef>
          </c:cat>
          <c:val>
            <c:numRef>
              <c:f>'График 2.1.7'!$D$5:$D$15</c:f>
              <c:numCache>
                <c:formatCode>0%</c:formatCode>
                <c:ptCount val="11"/>
                <c:pt idx="0">
                  <c:v>0.10158060475988928</c:v>
                </c:pt>
                <c:pt idx="1">
                  <c:v>8.9794642283201442E-2</c:v>
                </c:pt>
                <c:pt idx="2">
                  <c:v>7.7978098514536187E-2</c:v>
                </c:pt>
                <c:pt idx="3">
                  <c:v>7.2866368818017113E-2</c:v>
                </c:pt>
                <c:pt idx="4">
                  <c:v>5.8592319965118156E-2</c:v>
                </c:pt>
                <c:pt idx="5">
                  <c:v>7.6865081941699387E-2</c:v>
                </c:pt>
                <c:pt idx="6">
                  <c:v>0.14383888823158442</c:v>
                </c:pt>
                <c:pt idx="7">
                  <c:v>0.26555189135984136</c:v>
                </c:pt>
                <c:pt idx="8">
                  <c:v>0.2708332126321864</c:v>
                </c:pt>
                <c:pt idx="9">
                  <c:v>0.29287751905998305</c:v>
                </c:pt>
                <c:pt idx="10">
                  <c:v>0.23717541615499482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3A-4D8C-8FCC-EDC6F3AECF57}"/>
            </c:ext>
          </c:extLst>
        </c:ser>
        <c:ser>
          <c:idx val="5"/>
          <c:order val="4"/>
          <c:tx>
            <c:strRef>
              <c:f>'График 2.1.7'!$G$4</c:f>
              <c:strCache>
                <c:ptCount val="1"/>
                <c:pt idx="0">
                  <c:v> Импортные цены на потребительские товары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'График 2.1.7'!$B$5:$B$15</c:f>
              <c:strCache>
                <c:ptCount val="11"/>
                <c:pt idx="0">
                  <c:v>1кв. 2006</c:v>
                </c:pt>
                <c:pt idx="1">
                  <c:v>2кв. 2006</c:v>
                </c:pt>
                <c:pt idx="2">
                  <c:v>3кв. 2006</c:v>
                </c:pt>
                <c:pt idx="3">
                  <c:v>4кв. 2006</c:v>
                </c:pt>
                <c:pt idx="4">
                  <c:v>1кв. 2007</c:v>
                </c:pt>
                <c:pt idx="5">
                  <c:v>2кв. 2007</c:v>
                </c:pt>
                <c:pt idx="6">
                  <c:v>3кв. 2007</c:v>
                </c:pt>
                <c:pt idx="7">
                  <c:v>4кв. 2007</c:v>
                </c:pt>
                <c:pt idx="8">
                  <c:v>1кв. 2008</c:v>
                </c:pt>
                <c:pt idx="9">
                  <c:v>2кв. 2008</c:v>
                </c:pt>
                <c:pt idx="10">
                  <c:v>3кв. 2008</c:v>
                </c:pt>
              </c:strCache>
            </c:strRef>
          </c:cat>
          <c:val>
            <c:numRef>
              <c:f>'График 2.1.7'!$G$5:$G$15</c:f>
              <c:numCache>
                <c:formatCode>0%</c:formatCode>
                <c:ptCount val="11"/>
                <c:pt idx="0">
                  <c:v>-2.7682533030913836E-2</c:v>
                </c:pt>
                <c:pt idx="1">
                  <c:v>4.345164634691967E-2</c:v>
                </c:pt>
                <c:pt idx="2">
                  <c:v>9.7515472081152854E-2</c:v>
                </c:pt>
                <c:pt idx="3">
                  <c:v>0.1629065754395167</c:v>
                </c:pt>
                <c:pt idx="4">
                  <c:v>0.18014100111782239</c:v>
                </c:pt>
                <c:pt idx="5">
                  <c:v>0.18507227503131585</c:v>
                </c:pt>
                <c:pt idx="6">
                  <c:v>0.15279721897982346</c:v>
                </c:pt>
                <c:pt idx="7">
                  <c:v>0.16119170993976328</c:v>
                </c:pt>
                <c:pt idx="8">
                  <c:v>0.20006931265600714</c:v>
                </c:pt>
                <c:pt idx="9">
                  <c:v>0.23872576710978977</c:v>
                </c:pt>
                <c:pt idx="10">
                  <c:v>0.20047919803102676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3A-4D8C-8FCC-EDC6F3AECF57}"/>
            </c:ext>
          </c:extLst>
        </c:ser>
        <c:ser>
          <c:idx val="6"/>
          <c:order val="5"/>
          <c:tx>
            <c:strRef>
              <c:f>'График 2.1.7'!$I$4</c:f>
              <c:strCache>
                <c:ptCount val="1"/>
                <c:pt idx="0">
                  <c:v>ИЦП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'График 2.1.7'!$B$5:$B$15</c:f>
              <c:strCache>
                <c:ptCount val="11"/>
                <c:pt idx="0">
                  <c:v>1кв. 2006</c:v>
                </c:pt>
                <c:pt idx="1">
                  <c:v>2кв. 2006</c:v>
                </c:pt>
                <c:pt idx="2">
                  <c:v>3кв. 2006</c:v>
                </c:pt>
                <c:pt idx="3">
                  <c:v>4кв. 2006</c:v>
                </c:pt>
                <c:pt idx="4">
                  <c:v>1кв. 2007</c:v>
                </c:pt>
                <c:pt idx="5">
                  <c:v>2кв. 2007</c:v>
                </c:pt>
                <c:pt idx="6">
                  <c:v>3кв. 2007</c:v>
                </c:pt>
                <c:pt idx="7">
                  <c:v>4кв. 2007</c:v>
                </c:pt>
                <c:pt idx="8">
                  <c:v>1кв. 2008</c:v>
                </c:pt>
                <c:pt idx="9">
                  <c:v>2кв. 2008</c:v>
                </c:pt>
                <c:pt idx="10">
                  <c:v>3кв. 2008</c:v>
                </c:pt>
              </c:strCache>
            </c:strRef>
          </c:cat>
          <c:val>
            <c:numRef>
              <c:f>'График 2.1.7'!$I$5:$I$15</c:f>
              <c:numCache>
                <c:formatCode>0%</c:formatCode>
                <c:ptCount val="11"/>
                <c:pt idx="0">
                  <c:v>0.21464731793353997</c:v>
                </c:pt>
                <c:pt idx="1">
                  <c:v>0.25087039497362795</c:v>
                </c:pt>
                <c:pt idx="2">
                  <c:v>0.13780224183356893</c:v>
                </c:pt>
                <c:pt idx="3">
                  <c:v>0.14502458427563347</c:v>
                </c:pt>
                <c:pt idx="4">
                  <c:v>2.7819098546780996E-2</c:v>
                </c:pt>
                <c:pt idx="5">
                  <c:v>4.8025050803459424E-2</c:v>
                </c:pt>
                <c:pt idx="6">
                  <c:v>0.1125316072444289</c:v>
                </c:pt>
                <c:pt idx="7">
                  <c:v>0.31817710783614506</c:v>
                </c:pt>
                <c:pt idx="8">
                  <c:v>0.46682949761972869</c:v>
                </c:pt>
                <c:pt idx="9">
                  <c:v>0.61324340203089367</c:v>
                </c:pt>
                <c:pt idx="10">
                  <c:v>0.46590773465809598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3A-4D8C-8FCC-EDC6F3AECF57}"/>
            </c:ext>
          </c:extLst>
        </c:ser>
        <c:ser>
          <c:idx val="4"/>
          <c:order val="6"/>
          <c:tx>
            <c:strRef>
              <c:f>'График 2.1.7'!$H$4</c:f>
              <c:strCache>
                <c:ptCount val="1"/>
                <c:pt idx="0">
                  <c:v>Цены импорта товаров промежуточного промышленного потребления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'График 2.1.7'!$B$5:$B$15</c:f>
              <c:strCache>
                <c:ptCount val="11"/>
                <c:pt idx="0">
                  <c:v>1кв. 2006</c:v>
                </c:pt>
                <c:pt idx="1">
                  <c:v>2кв. 2006</c:v>
                </c:pt>
                <c:pt idx="2">
                  <c:v>3кв. 2006</c:v>
                </c:pt>
                <c:pt idx="3">
                  <c:v>4кв. 2006</c:v>
                </c:pt>
                <c:pt idx="4">
                  <c:v>1кв. 2007</c:v>
                </c:pt>
                <c:pt idx="5">
                  <c:v>2кв. 2007</c:v>
                </c:pt>
                <c:pt idx="6">
                  <c:v>3кв. 2007</c:v>
                </c:pt>
                <c:pt idx="7">
                  <c:v>4кв. 2007</c:v>
                </c:pt>
                <c:pt idx="8">
                  <c:v>1кв. 2008</c:v>
                </c:pt>
                <c:pt idx="9">
                  <c:v>2кв. 2008</c:v>
                </c:pt>
                <c:pt idx="10">
                  <c:v>3кв. 2008</c:v>
                </c:pt>
              </c:strCache>
            </c:strRef>
          </c:cat>
          <c:val>
            <c:numRef>
              <c:f>'График 2.1.7'!$H$5:$H$15</c:f>
              <c:numCache>
                <c:formatCode>0%</c:formatCode>
                <c:ptCount val="11"/>
                <c:pt idx="0">
                  <c:v>-0.30579402911964715</c:v>
                </c:pt>
                <c:pt idx="1">
                  <c:v>-0.27902871361629267</c:v>
                </c:pt>
                <c:pt idx="2">
                  <c:v>-0.26019078943074447</c:v>
                </c:pt>
                <c:pt idx="3">
                  <c:v>-0.29445410537784655</c:v>
                </c:pt>
                <c:pt idx="4">
                  <c:v>-0.31462781382834415</c:v>
                </c:pt>
                <c:pt idx="5">
                  <c:v>-0.2896560300868174</c:v>
                </c:pt>
                <c:pt idx="6">
                  <c:v>-0.30639539069409671</c:v>
                </c:pt>
                <c:pt idx="7">
                  <c:v>-0.28546288131335618</c:v>
                </c:pt>
                <c:pt idx="8">
                  <c:v>-0.19310616300067018</c:v>
                </c:pt>
                <c:pt idx="9">
                  <c:v>-0.13372372784681807</c:v>
                </c:pt>
                <c:pt idx="10">
                  <c:v>-7.1620470161541383E-2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3A-4D8C-8FCC-EDC6F3AEC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01539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015391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07942238267148"/>
          <c:y val="8.0000120192488269E-2"/>
          <c:w val="0.33393501805054154"/>
          <c:h val="0.88923210521650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04580152671756"/>
          <c:y val="7.7611940298507459E-2"/>
          <c:w val="0.8492366412213741"/>
          <c:h val="0.7910447761194029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2.2.1'!$B$6</c:f>
              <c:strCache>
                <c:ptCount val="1"/>
                <c:pt idx="0">
                  <c:v>Фактор цены </c:v>
                </c:pt>
              </c:strCache>
            </c:strRef>
          </c:tx>
          <c:spPr>
            <a:ln w="25400">
              <a:solidFill>
                <a:srgbClr val="00FF00"/>
              </a:solidFill>
              <a:prstDash val="lgDashDot"/>
            </a:ln>
          </c:spPr>
          <c:marker>
            <c:symbol val="diamond"/>
            <c:size val="4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strRef>
              <c:f>'График 2.2.1'!$C$5:$I$5</c:f>
              <c:strCache>
                <c:ptCount val="7"/>
                <c:pt idx="0">
                  <c:v>1 кв.07</c:v>
                </c:pt>
                <c:pt idx="1">
                  <c:v>2 кв.07</c:v>
                </c:pt>
                <c:pt idx="2">
                  <c:v>3 кв.07</c:v>
                </c:pt>
                <c:pt idx="3">
                  <c:v>4 кв.07</c:v>
                </c:pt>
                <c:pt idx="4">
                  <c:v>1 кв.08</c:v>
                </c:pt>
                <c:pt idx="5">
                  <c:v>2 кв.08</c:v>
                </c:pt>
                <c:pt idx="6">
                  <c:v>3 кв.08</c:v>
                </c:pt>
              </c:strCache>
            </c:strRef>
          </c:cat>
          <c:val>
            <c:numRef>
              <c:f>'График 2.2.1'!$C$6:$I$6</c:f>
              <c:numCache>
                <c:formatCode>0.0%</c:formatCode>
                <c:ptCount val="7"/>
                <c:pt idx="0">
                  <c:v>-0.29379657792706804</c:v>
                </c:pt>
                <c:pt idx="1">
                  <c:v>-6.7792893633950024E-3</c:v>
                </c:pt>
                <c:pt idx="2">
                  <c:v>-0.19491125798402598</c:v>
                </c:pt>
                <c:pt idx="3">
                  <c:v>-0.100353959827301</c:v>
                </c:pt>
                <c:pt idx="4">
                  <c:v>6.6388602782180062E-2</c:v>
                </c:pt>
                <c:pt idx="5">
                  <c:v>-0.38133895939037898</c:v>
                </c:pt>
                <c:pt idx="6">
                  <c:v>-8.8948176028760262E-3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A-4C50-A1FC-7620DEB28204}"/>
            </c:ext>
          </c:extLst>
        </c:ser>
        <c:ser>
          <c:idx val="1"/>
          <c:order val="1"/>
          <c:tx>
            <c:strRef>
              <c:f>'График 2.2.1'!$B$7</c:f>
              <c:strCache>
                <c:ptCount val="1"/>
                <c:pt idx="0">
                  <c:v>Фактор количества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2.2.1'!$C$5:$I$5</c:f>
              <c:strCache>
                <c:ptCount val="7"/>
                <c:pt idx="0">
                  <c:v>1 кв.07</c:v>
                </c:pt>
                <c:pt idx="1">
                  <c:v>2 кв.07</c:v>
                </c:pt>
                <c:pt idx="2">
                  <c:v>3 кв.07</c:v>
                </c:pt>
                <c:pt idx="3">
                  <c:v>4 кв.07</c:v>
                </c:pt>
                <c:pt idx="4">
                  <c:v>1 кв.08</c:v>
                </c:pt>
                <c:pt idx="5">
                  <c:v>2 кв.08</c:v>
                </c:pt>
                <c:pt idx="6">
                  <c:v>3 кв.08</c:v>
                </c:pt>
              </c:strCache>
            </c:strRef>
          </c:cat>
          <c:val>
            <c:numRef>
              <c:f>'График 2.2.1'!$C$7:$I$7</c:f>
              <c:numCache>
                <c:formatCode>0.0%</c:formatCode>
                <c:ptCount val="7"/>
                <c:pt idx="0">
                  <c:v>0.27414602969453994</c:v>
                </c:pt>
                <c:pt idx="1">
                  <c:v>0.29235477917892005</c:v>
                </c:pt>
                <c:pt idx="2">
                  <c:v>0.33243052417798991</c:v>
                </c:pt>
                <c:pt idx="3">
                  <c:v>0.12540346581093997</c:v>
                </c:pt>
                <c:pt idx="4">
                  <c:v>-0.26322945037624101</c:v>
                </c:pt>
                <c:pt idx="5">
                  <c:v>1.27633047317204</c:v>
                </c:pt>
                <c:pt idx="6">
                  <c:v>0.10500273821174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1A-4C50-A1FC-7620DEB28204}"/>
            </c:ext>
          </c:extLst>
        </c:ser>
        <c:ser>
          <c:idx val="2"/>
          <c:order val="2"/>
          <c:tx>
            <c:strRef>
              <c:f>'График 2.2.1'!$B$8</c:f>
              <c:strCache>
                <c:ptCount val="1"/>
                <c:pt idx="0">
                  <c:v>Фактор стоимости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2.2.1'!$C$5:$I$5</c:f>
              <c:strCache>
                <c:ptCount val="7"/>
                <c:pt idx="0">
                  <c:v>1 кв.07</c:v>
                </c:pt>
                <c:pt idx="1">
                  <c:v>2 кв.07</c:v>
                </c:pt>
                <c:pt idx="2">
                  <c:v>3 кв.07</c:v>
                </c:pt>
                <c:pt idx="3">
                  <c:v>4 кв.07</c:v>
                </c:pt>
                <c:pt idx="4">
                  <c:v>1 кв.08</c:v>
                </c:pt>
                <c:pt idx="5">
                  <c:v>2 кв.08</c:v>
                </c:pt>
                <c:pt idx="6">
                  <c:v>3 кв.08</c:v>
                </c:pt>
              </c:strCache>
            </c:strRef>
          </c:cat>
          <c:val>
            <c:numRef>
              <c:f>'График 2.2.1'!$C$8:$I$8</c:f>
              <c:numCache>
                <c:formatCode>0.0%</c:formatCode>
                <c:ptCount val="7"/>
                <c:pt idx="0">
                  <c:v>-0.10019371360907603</c:v>
                </c:pt>
                <c:pt idx="1">
                  <c:v>0.28359353217069994</c:v>
                </c:pt>
                <c:pt idx="2">
                  <c:v>7.2724814534149917E-2</c:v>
                </c:pt>
                <c:pt idx="3">
                  <c:v>1.2464771613450054E-2</c:v>
                </c:pt>
                <c:pt idx="4">
                  <c:v>-0.21431628301566097</c:v>
                </c:pt>
                <c:pt idx="5">
                  <c:v>0.40827697930400997</c:v>
                </c:pt>
                <c:pt idx="6">
                  <c:v>9.5173940404670088E-2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1A-4C50-A1FC-7620DEB28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0157247"/>
        <c:axId val="1"/>
      </c:lineChart>
      <c:catAx>
        <c:axId val="1100157247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9.5419847328244278E-3"/>
              <c:y val="0.44477611940298506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0157247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5419847328244281E-2"/>
          <c:y val="0.90746268656716422"/>
          <c:w val="0.83015267175572516"/>
          <c:h val="6.567164179104477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13527231604924"/>
          <c:y val="7.8788111943986577E-2"/>
          <c:w val="0.75675752496987581"/>
          <c:h val="0.466668047668228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2.2.2'!$B$5</c:f>
              <c:strCache>
                <c:ptCount val="1"/>
                <c:pt idx="0">
                  <c:v>До 1 года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2.2.2'!$C$4:$M$4</c:f>
              <c:strCache>
                <c:ptCount val="11"/>
                <c:pt idx="0">
                  <c:v>1 кв.2006</c:v>
                </c:pt>
                <c:pt idx="1">
                  <c:v>2 кв.2006</c:v>
                </c:pt>
                <c:pt idx="2">
                  <c:v>3 кв.2006</c:v>
                </c:pt>
                <c:pt idx="3">
                  <c:v>4 кв.2006</c:v>
                </c:pt>
                <c:pt idx="4">
                  <c:v>1 кв.2007</c:v>
                </c:pt>
                <c:pt idx="5">
                  <c:v>2 кв.2007</c:v>
                </c:pt>
                <c:pt idx="6">
                  <c:v>3 кв.2007</c:v>
                </c:pt>
                <c:pt idx="7">
                  <c:v>4 кв.2007</c:v>
                </c:pt>
                <c:pt idx="8">
                  <c:v>1 кв.2008</c:v>
                </c:pt>
                <c:pt idx="9">
                  <c:v>2 кв.2008</c:v>
                </c:pt>
                <c:pt idx="10">
                  <c:v>3 кв.2008</c:v>
                </c:pt>
              </c:strCache>
            </c:strRef>
          </c:cat>
          <c:val>
            <c:numRef>
              <c:f>'График 2.2.2'!$C$5:$M$5</c:f>
              <c:numCache>
                <c:formatCode>#,##0</c:formatCode>
                <c:ptCount val="11"/>
                <c:pt idx="0">
                  <c:v>29</c:v>
                </c:pt>
                <c:pt idx="1">
                  <c:v>227</c:v>
                </c:pt>
                <c:pt idx="2">
                  <c:v>91</c:v>
                </c:pt>
                <c:pt idx="3">
                  <c:v>54.267821906657417</c:v>
                </c:pt>
                <c:pt idx="4" formatCode="0">
                  <c:v>128.48857857069379</c:v>
                </c:pt>
                <c:pt idx="5">
                  <c:v>726.33526085741858</c:v>
                </c:pt>
                <c:pt idx="6">
                  <c:v>229</c:v>
                </c:pt>
                <c:pt idx="7">
                  <c:v>608.928265978838</c:v>
                </c:pt>
                <c:pt idx="8">
                  <c:v>39.159143716151846</c:v>
                </c:pt>
                <c:pt idx="9">
                  <c:v>100.54686185695226</c:v>
                </c:pt>
                <c:pt idx="10">
                  <c:v>103.28583465389647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2C-4C20-881B-113940148ECC}"/>
            </c:ext>
          </c:extLst>
        </c:ser>
        <c:ser>
          <c:idx val="1"/>
          <c:order val="1"/>
          <c:tx>
            <c:strRef>
              <c:f>'График 2.2.2'!$B$6</c:f>
              <c:strCache>
                <c:ptCount val="1"/>
                <c:pt idx="0">
                  <c:v>От 1 года до 3 лет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2.2.2'!$C$4:$M$4</c:f>
              <c:strCache>
                <c:ptCount val="11"/>
                <c:pt idx="0">
                  <c:v>1 кв.2006</c:v>
                </c:pt>
                <c:pt idx="1">
                  <c:v>2 кв.2006</c:v>
                </c:pt>
                <c:pt idx="2">
                  <c:v>3 кв.2006</c:v>
                </c:pt>
                <c:pt idx="3">
                  <c:v>4 кв.2006</c:v>
                </c:pt>
                <c:pt idx="4">
                  <c:v>1 кв.2007</c:v>
                </c:pt>
                <c:pt idx="5">
                  <c:v>2 кв.2007</c:v>
                </c:pt>
                <c:pt idx="6">
                  <c:v>3 кв.2007</c:v>
                </c:pt>
                <c:pt idx="7">
                  <c:v>4 кв.2007</c:v>
                </c:pt>
                <c:pt idx="8">
                  <c:v>1 кв.2008</c:v>
                </c:pt>
                <c:pt idx="9">
                  <c:v>2 кв.2008</c:v>
                </c:pt>
                <c:pt idx="10">
                  <c:v>3 кв.2008</c:v>
                </c:pt>
              </c:strCache>
            </c:strRef>
          </c:cat>
          <c:val>
            <c:numRef>
              <c:f>'График 2.2.2'!$C$6:$M$6</c:f>
              <c:numCache>
                <c:formatCode>#,##0</c:formatCode>
                <c:ptCount val="11"/>
                <c:pt idx="0">
                  <c:v>842</c:v>
                </c:pt>
                <c:pt idx="1">
                  <c:v>1036</c:v>
                </c:pt>
                <c:pt idx="2">
                  <c:v>2954</c:v>
                </c:pt>
                <c:pt idx="3">
                  <c:v>3760.079961900261</c:v>
                </c:pt>
                <c:pt idx="4" formatCode="0">
                  <c:v>2086.2279780413301</c:v>
                </c:pt>
                <c:pt idx="5">
                  <c:v>1653.0956807380433</c:v>
                </c:pt>
                <c:pt idx="6">
                  <c:v>1715</c:v>
                </c:pt>
                <c:pt idx="7">
                  <c:v>836.30346594901027</c:v>
                </c:pt>
                <c:pt idx="8">
                  <c:v>449.29768359219463</c:v>
                </c:pt>
                <c:pt idx="9">
                  <c:v>379.74363607967695</c:v>
                </c:pt>
                <c:pt idx="10">
                  <c:v>1556.2707403319164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2C-4C20-881B-113940148ECC}"/>
            </c:ext>
          </c:extLst>
        </c:ser>
        <c:ser>
          <c:idx val="2"/>
          <c:order val="2"/>
          <c:tx>
            <c:strRef>
              <c:f>'График 2.2.2'!$B$7</c:f>
              <c:strCache>
                <c:ptCount val="1"/>
                <c:pt idx="0">
                  <c:v>От 3 до 5 лет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2.2.2'!$C$4:$M$4</c:f>
              <c:strCache>
                <c:ptCount val="11"/>
                <c:pt idx="0">
                  <c:v>1 кв.2006</c:v>
                </c:pt>
                <c:pt idx="1">
                  <c:v>2 кв.2006</c:v>
                </c:pt>
                <c:pt idx="2">
                  <c:v>3 кв.2006</c:v>
                </c:pt>
                <c:pt idx="3">
                  <c:v>4 кв.2006</c:v>
                </c:pt>
                <c:pt idx="4">
                  <c:v>1 кв.2007</c:v>
                </c:pt>
                <c:pt idx="5">
                  <c:v>2 кв.2007</c:v>
                </c:pt>
                <c:pt idx="6">
                  <c:v>3 кв.2007</c:v>
                </c:pt>
                <c:pt idx="7">
                  <c:v>4 кв.2007</c:v>
                </c:pt>
                <c:pt idx="8">
                  <c:v>1 кв.2008</c:v>
                </c:pt>
                <c:pt idx="9">
                  <c:v>2 кв.2008</c:v>
                </c:pt>
                <c:pt idx="10">
                  <c:v>3 кв.2008</c:v>
                </c:pt>
              </c:strCache>
            </c:strRef>
          </c:cat>
          <c:val>
            <c:numRef>
              <c:f>'График 2.2.2'!$C$7:$M$7</c:f>
              <c:numCache>
                <c:formatCode>#,##0</c:formatCode>
                <c:ptCount val="11"/>
                <c:pt idx="0">
                  <c:v>599</c:v>
                </c:pt>
                <c:pt idx="1">
                  <c:v>219</c:v>
                </c:pt>
                <c:pt idx="2">
                  <c:v>702</c:v>
                </c:pt>
                <c:pt idx="3">
                  <c:v>1346.4209177672692</c:v>
                </c:pt>
                <c:pt idx="4" formatCode="0">
                  <c:v>1437.0616918410176</c:v>
                </c:pt>
                <c:pt idx="5">
                  <c:v>1997.5192806664845</c:v>
                </c:pt>
                <c:pt idx="6">
                  <c:v>939</c:v>
                </c:pt>
                <c:pt idx="7">
                  <c:v>112.15880781283491</c:v>
                </c:pt>
                <c:pt idx="8">
                  <c:v>414.5745045451834</c:v>
                </c:pt>
                <c:pt idx="9">
                  <c:v>390.32578644984301</c:v>
                </c:pt>
                <c:pt idx="10">
                  <c:v>44.26876183621367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2C-4C20-881B-113940148ECC}"/>
            </c:ext>
          </c:extLst>
        </c:ser>
        <c:ser>
          <c:idx val="3"/>
          <c:order val="3"/>
          <c:tx>
            <c:strRef>
              <c:f>'График 2.2.2'!$B$8</c:f>
              <c:strCache>
                <c:ptCount val="1"/>
                <c:pt idx="0">
                  <c:v>Свыше 5 лет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2.2.2'!$C$4:$M$4</c:f>
              <c:strCache>
                <c:ptCount val="11"/>
                <c:pt idx="0">
                  <c:v>1 кв.2006</c:v>
                </c:pt>
                <c:pt idx="1">
                  <c:v>2 кв.2006</c:v>
                </c:pt>
                <c:pt idx="2">
                  <c:v>3 кв.2006</c:v>
                </c:pt>
                <c:pt idx="3">
                  <c:v>4 кв.2006</c:v>
                </c:pt>
                <c:pt idx="4">
                  <c:v>1 кв.2007</c:v>
                </c:pt>
                <c:pt idx="5">
                  <c:v>2 кв.2007</c:v>
                </c:pt>
                <c:pt idx="6">
                  <c:v>3 кв.2007</c:v>
                </c:pt>
                <c:pt idx="7">
                  <c:v>4 кв.2007</c:v>
                </c:pt>
                <c:pt idx="8">
                  <c:v>1 кв.2008</c:v>
                </c:pt>
                <c:pt idx="9">
                  <c:v>2 кв.2008</c:v>
                </c:pt>
                <c:pt idx="10">
                  <c:v>3 кв.2008</c:v>
                </c:pt>
              </c:strCache>
            </c:strRef>
          </c:cat>
          <c:val>
            <c:numRef>
              <c:f>'График 2.2.2'!$C$8:$M$8</c:f>
              <c:numCache>
                <c:formatCode>#,##0</c:formatCode>
                <c:ptCount val="11"/>
                <c:pt idx="0">
                  <c:v>1410</c:v>
                </c:pt>
                <c:pt idx="1">
                  <c:v>1179</c:v>
                </c:pt>
                <c:pt idx="2">
                  <c:v>1663</c:v>
                </c:pt>
                <c:pt idx="3">
                  <c:v>1833.6184457839158</c:v>
                </c:pt>
                <c:pt idx="4" formatCode="0">
                  <c:v>4113.2970266345292</c:v>
                </c:pt>
                <c:pt idx="5">
                  <c:v>2472</c:v>
                </c:pt>
                <c:pt idx="6">
                  <c:v>1113</c:v>
                </c:pt>
                <c:pt idx="7">
                  <c:v>1147.8173313453913</c:v>
                </c:pt>
                <c:pt idx="8">
                  <c:v>897.44867165727896</c:v>
                </c:pt>
                <c:pt idx="9">
                  <c:v>1475</c:v>
                </c:pt>
                <c:pt idx="10">
                  <c:v>60.200995046695887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2C-4C20-881B-113940148ECC}"/>
            </c:ext>
          </c:extLst>
        </c:ser>
        <c:ser>
          <c:idx val="4"/>
          <c:order val="4"/>
          <c:tx>
            <c:strRef>
              <c:f>'График 2.2.2'!$B$9</c:f>
              <c:strCache>
                <c:ptCount val="1"/>
                <c:pt idx="0">
                  <c:v>Бессрочные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2.2.2'!$C$4:$M$4</c:f>
              <c:strCache>
                <c:ptCount val="11"/>
                <c:pt idx="0">
                  <c:v>1 кв.2006</c:v>
                </c:pt>
                <c:pt idx="1">
                  <c:v>2 кв.2006</c:v>
                </c:pt>
                <c:pt idx="2">
                  <c:v>3 кв.2006</c:v>
                </c:pt>
                <c:pt idx="3">
                  <c:v>4 кв.2006</c:v>
                </c:pt>
                <c:pt idx="4">
                  <c:v>1 кв.2007</c:v>
                </c:pt>
                <c:pt idx="5">
                  <c:v>2 кв.2007</c:v>
                </c:pt>
                <c:pt idx="6">
                  <c:v>3 кв.2007</c:v>
                </c:pt>
                <c:pt idx="7">
                  <c:v>4 кв.2007</c:v>
                </c:pt>
                <c:pt idx="8">
                  <c:v>1 кв.2008</c:v>
                </c:pt>
                <c:pt idx="9">
                  <c:v>2 кв.2008</c:v>
                </c:pt>
                <c:pt idx="10">
                  <c:v>3 кв.2008</c:v>
                </c:pt>
              </c:strCache>
            </c:strRef>
          </c:cat>
          <c:val>
            <c:numRef>
              <c:f>'График 2.2.2'!$C$9:$M$9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45</c:v>
                </c:pt>
                <c:pt idx="4" formatCode="0">
                  <c:v>45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2C-4C20-881B-113940148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100155167"/>
        <c:axId val="1"/>
      </c:barChart>
      <c:lineChart>
        <c:grouping val="standard"/>
        <c:varyColors val="0"/>
        <c:ser>
          <c:idx val="5"/>
          <c:order val="5"/>
          <c:tx>
            <c:strRef>
              <c:f>'График 2.2.2'!$B$10</c:f>
              <c:strCache>
                <c:ptCount val="1"/>
                <c:pt idx="0">
                  <c:v>Средняя ставка привлечения (правая ось)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Lit>
              <c:ptCount val="1"/>
              <c:pt idx="0">
                <c:v>%</c:v>
              </c:pt>
            </c:strLit>
          </c:cat>
          <c:val>
            <c:numRef>
              <c:f>'График 2.2.2'!$C$10:$M$10</c:f>
              <c:numCache>
                <c:formatCode>0.0</c:formatCode>
                <c:ptCount val="11"/>
                <c:pt idx="0">
                  <c:v>7.7167553191489366</c:v>
                </c:pt>
                <c:pt idx="1">
                  <c:v>7.4728471683475561</c:v>
                </c:pt>
                <c:pt idx="2">
                  <c:v>7.5086306098964322</c:v>
                </c:pt>
                <c:pt idx="3">
                  <c:v>7.121448574579972</c:v>
                </c:pt>
                <c:pt idx="4">
                  <c:v>7.3339747781705924</c:v>
                </c:pt>
                <c:pt idx="5">
                  <c:v>7.9281367687956061</c:v>
                </c:pt>
                <c:pt idx="6">
                  <c:v>8.8254437869822482</c:v>
                </c:pt>
                <c:pt idx="7">
                  <c:v>7.8099043799932648</c:v>
                </c:pt>
                <c:pt idx="8">
                  <c:v>7.5713829568146149</c:v>
                </c:pt>
                <c:pt idx="9">
                  <c:v>12.008326724821572</c:v>
                </c:pt>
                <c:pt idx="10">
                  <c:v>11.420248401071726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2C-4C20-881B-113940148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0155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млн.долл.США</a:t>
                </a:r>
              </a:p>
            </c:rich>
          </c:tx>
          <c:layout>
            <c:manualLayout>
              <c:xMode val="edge"/>
              <c:yMode val="edge"/>
              <c:x val="1.0395010395010396E-2"/>
              <c:y val="0.2030309393144038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015516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480258210966872"/>
              <c:y val="0.2939403483655452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49064449064453E-2"/>
          <c:y val="0.74848484848484853"/>
          <c:w val="0.62370062370062374"/>
          <c:h val="0.242424242424242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84520698054253"/>
          <c:y val="9.009035429087571E-2"/>
          <c:w val="0.82364496965269507"/>
          <c:h val="0.5945963383197796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2.2.3'!$B$5</c:f>
              <c:strCache>
                <c:ptCount val="1"/>
                <c:pt idx="0">
                  <c:v>Доля займов с фикс.%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2.2.3'!$C$4:$M$4</c:f>
              <c:strCache>
                <c:ptCount val="11"/>
                <c:pt idx="0">
                  <c:v>1 кв.2006</c:v>
                </c:pt>
                <c:pt idx="1">
                  <c:v>2 кв.2006</c:v>
                </c:pt>
                <c:pt idx="2">
                  <c:v>3 кв.2006</c:v>
                </c:pt>
                <c:pt idx="3">
                  <c:v>4 кв.2006</c:v>
                </c:pt>
                <c:pt idx="4">
                  <c:v>1 кв.2007</c:v>
                </c:pt>
                <c:pt idx="5">
                  <c:v>2 кв.2007</c:v>
                </c:pt>
                <c:pt idx="6">
                  <c:v>3 кв.2007</c:v>
                </c:pt>
                <c:pt idx="7">
                  <c:v>4 кв.2007</c:v>
                </c:pt>
                <c:pt idx="8">
                  <c:v>1 кв.2008</c:v>
                </c:pt>
                <c:pt idx="9">
                  <c:v>2 кв.2008</c:v>
                </c:pt>
                <c:pt idx="10">
                  <c:v>3 кв.2008</c:v>
                </c:pt>
              </c:strCache>
            </c:strRef>
          </c:cat>
          <c:val>
            <c:numRef>
              <c:f>'График 2.2.3'!$C$5:$M$5</c:f>
              <c:numCache>
                <c:formatCode>0%</c:formatCode>
                <c:ptCount val="11"/>
                <c:pt idx="0">
                  <c:v>0.65277777777777779</c:v>
                </c:pt>
                <c:pt idx="1">
                  <c:v>0.48440435926343478</c:v>
                </c:pt>
                <c:pt idx="2">
                  <c:v>0.32125693160813307</c:v>
                </c:pt>
                <c:pt idx="3">
                  <c:v>0.34007718499894041</c:v>
                </c:pt>
                <c:pt idx="4">
                  <c:v>0.79484820237868636</c:v>
                </c:pt>
                <c:pt idx="5">
                  <c:v>0.25529741404501194</c:v>
                </c:pt>
                <c:pt idx="6">
                  <c:v>0.12687687687687688</c:v>
                </c:pt>
                <c:pt idx="7">
                  <c:v>6.5762820632551511E-2</c:v>
                </c:pt>
                <c:pt idx="8">
                  <c:v>0.29419017467800646</c:v>
                </c:pt>
                <c:pt idx="9">
                  <c:v>0.53751065643648765</c:v>
                </c:pt>
                <c:pt idx="10">
                  <c:v>6.3653329868976274E-2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0-41D4-94A4-0BAD998CE975}"/>
            </c:ext>
          </c:extLst>
        </c:ser>
        <c:ser>
          <c:idx val="1"/>
          <c:order val="1"/>
          <c:tx>
            <c:strRef>
              <c:f>'График 2.2.3'!$B$6</c:f>
              <c:strCache>
                <c:ptCount val="1"/>
                <c:pt idx="0">
                  <c:v>Доля займов с плав.%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2.2.3'!$C$4:$M$4</c:f>
              <c:strCache>
                <c:ptCount val="11"/>
                <c:pt idx="0">
                  <c:v>1 кв.2006</c:v>
                </c:pt>
                <c:pt idx="1">
                  <c:v>2 кв.2006</c:v>
                </c:pt>
                <c:pt idx="2">
                  <c:v>3 кв.2006</c:v>
                </c:pt>
                <c:pt idx="3">
                  <c:v>4 кв.2006</c:v>
                </c:pt>
                <c:pt idx="4">
                  <c:v>1 кв.2007</c:v>
                </c:pt>
                <c:pt idx="5">
                  <c:v>2 кв.2007</c:v>
                </c:pt>
                <c:pt idx="6">
                  <c:v>3 кв.2007</c:v>
                </c:pt>
                <c:pt idx="7">
                  <c:v>4 кв.2007</c:v>
                </c:pt>
                <c:pt idx="8">
                  <c:v>1 кв.2008</c:v>
                </c:pt>
                <c:pt idx="9">
                  <c:v>2 кв.2008</c:v>
                </c:pt>
                <c:pt idx="10">
                  <c:v>3 кв.2008</c:v>
                </c:pt>
              </c:strCache>
            </c:strRef>
          </c:cat>
          <c:val>
            <c:numRef>
              <c:f>'График 2.2.3'!$C$6:$M$6</c:f>
              <c:numCache>
                <c:formatCode>0%</c:formatCode>
                <c:ptCount val="11"/>
                <c:pt idx="0">
                  <c:v>0.34722222222222221</c:v>
                </c:pt>
                <c:pt idx="1">
                  <c:v>0.51559564073656516</c:v>
                </c:pt>
                <c:pt idx="2">
                  <c:v>0.67874306839186693</c:v>
                </c:pt>
                <c:pt idx="3">
                  <c:v>0.65992281500105954</c:v>
                </c:pt>
                <c:pt idx="4">
                  <c:v>0.20515179762131369</c:v>
                </c:pt>
                <c:pt idx="5">
                  <c:v>0.74470258595498806</c:v>
                </c:pt>
                <c:pt idx="6">
                  <c:v>0.87312312312312312</c:v>
                </c:pt>
                <c:pt idx="7">
                  <c:v>0.93423717936744854</c:v>
                </c:pt>
                <c:pt idx="8">
                  <c:v>0.70580982532199366</c:v>
                </c:pt>
                <c:pt idx="9">
                  <c:v>0.46229404940490859</c:v>
                </c:pt>
                <c:pt idx="10">
                  <c:v>0.93634667013102379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0-41D4-94A4-0BAD998CE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100160159"/>
        <c:axId val="1"/>
      </c:barChart>
      <c:catAx>
        <c:axId val="11001601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 sz="1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0160159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5116279069767441"/>
          <c:y val="0.91591591591591592"/>
          <c:w val="0.68217054263565891"/>
          <c:h val="7.507507507507507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032957124408753E-2"/>
          <c:y val="5.5749128919860627E-2"/>
          <c:w val="0.92018919972185498"/>
          <c:h val="0.75958188153310102"/>
        </c:manualLayout>
      </c:layout>
      <c:lineChart>
        <c:grouping val="standard"/>
        <c:varyColors val="0"/>
        <c:ser>
          <c:idx val="0"/>
          <c:order val="0"/>
          <c:tx>
            <c:strRef>
              <c:f>'Бокс 3_График 1'!$B$6</c:f>
              <c:strCache>
                <c:ptCount val="1"/>
                <c:pt idx="0">
                  <c:v>Текущий счет - базовый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'Бокс 3_График 1'!$C$5:$G$5</c:f>
              <c:strCache>
                <c:ptCount val="5"/>
                <c:pt idx="0">
                  <c:v>2007</c:v>
                </c:pt>
                <c:pt idx="1">
                  <c:v>2008 (оценка)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strCache>
            </c:strRef>
          </c:cat>
          <c:val>
            <c:numRef>
              <c:f>'Бокс 3_График 1'!$C$6:$G$6</c:f>
              <c:numCache>
                <c:formatCode>General</c:formatCode>
                <c:ptCount val="5"/>
                <c:pt idx="0">
                  <c:v>-7</c:v>
                </c:pt>
                <c:pt idx="1">
                  <c:v>5.4</c:v>
                </c:pt>
                <c:pt idx="2">
                  <c:v>-6.2</c:v>
                </c:pt>
                <c:pt idx="3">
                  <c:v>-3.1</c:v>
                </c:pt>
                <c:pt idx="4">
                  <c:v>-3.5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5D9-47F3-A843-91DE0522C6A2}"/>
            </c:ext>
          </c:extLst>
        </c:ser>
        <c:ser>
          <c:idx val="1"/>
          <c:order val="1"/>
          <c:tx>
            <c:strRef>
              <c:f>'Бокс 3_График 1'!$B$7</c:f>
              <c:strCache>
                <c:ptCount val="1"/>
                <c:pt idx="0">
                  <c:v>Текущий счет - сценарий реального ВВП (2010-2011)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'Бокс 3_График 1'!$C$5:$G$5</c:f>
              <c:strCache>
                <c:ptCount val="5"/>
                <c:pt idx="0">
                  <c:v>2007</c:v>
                </c:pt>
                <c:pt idx="1">
                  <c:v>2008 (оценка)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strCache>
            </c:strRef>
          </c:cat>
          <c:val>
            <c:numRef>
              <c:f>'Бокс 3_График 1'!$C$7:$G$7</c:f>
              <c:numCache>
                <c:formatCode>General</c:formatCode>
                <c:ptCount val="5"/>
                <c:pt idx="0">
                  <c:v>-7</c:v>
                </c:pt>
                <c:pt idx="1">
                  <c:v>5.4</c:v>
                </c:pt>
                <c:pt idx="2">
                  <c:v>-6.2</c:v>
                </c:pt>
                <c:pt idx="3">
                  <c:v>-2.1</c:v>
                </c:pt>
                <c:pt idx="4">
                  <c:v>-2.5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5D9-47F3-A843-91DE0522C6A2}"/>
            </c:ext>
          </c:extLst>
        </c:ser>
        <c:ser>
          <c:idx val="2"/>
          <c:order val="2"/>
          <c:tx>
            <c:strRef>
              <c:f>'Бокс 3_График 1'!$B$8</c:f>
              <c:strCache>
                <c:ptCount val="1"/>
                <c:pt idx="0">
                  <c:v>Текущий счет - сценарий цены на нефть с эффектом на ВВП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'Бокс 3_График 1'!$C$5:$G$5</c:f>
              <c:strCache>
                <c:ptCount val="5"/>
                <c:pt idx="0">
                  <c:v>2007</c:v>
                </c:pt>
                <c:pt idx="1">
                  <c:v>2008 (оценка)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strCache>
            </c:strRef>
          </c:cat>
          <c:val>
            <c:numRef>
              <c:f>'Бокс 3_График 1'!$C$8:$G$8</c:f>
              <c:numCache>
                <c:formatCode>General</c:formatCode>
                <c:ptCount val="5"/>
                <c:pt idx="0">
                  <c:v>-7</c:v>
                </c:pt>
                <c:pt idx="1">
                  <c:v>5.4</c:v>
                </c:pt>
                <c:pt idx="2">
                  <c:v>-8.9</c:v>
                </c:pt>
                <c:pt idx="3">
                  <c:v>-8.3000000000000007</c:v>
                </c:pt>
                <c:pt idx="4">
                  <c:v>-7.8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5D9-47F3-A843-91DE0522C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38100">
              <a:pattFill prst="pct2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hiLowLines>
        <c:smooth val="0"/>
        <c:axId val="1094312463"/>
        <c:axId val="1"/>
      </c:lineChart>
      <c:catAx>
        <c:axId val="109431246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 к ВВП</a:t>
                </a:r>
              </a:p>
            </c:rich>
          </c:tx>
          <c:layout>
            <c:manualLayout>
              <c:xMode val="edge"/>
              <c:yMode val="edge"/>
              <c:x val="7.8247261345852897E-3"/>
              <c:y val="0.3344947735191637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4312463"/>
        <c:crosses val="autoZero"/>
        <c:crossBetween val="between"/>
      </c:valAx>
      <c:spPr>
        <a:gradFill rotWithShape="0">
          <a:gsLst>
            <a:gs pos="0">
              <a:srgbClr val="FFFFFF">
                <a:gamma/>
                <a:shade val="46275"/>
                <a:invGamma/>
              </a:srgbClr>
            </a:gs>
            <a:gs pos="5000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25400">
          <a:noFill/>
        </a:ln>
      </c:spPr>
    </c:plotArea>
    <c:legend>
      <c:legendPos val="r"/>
      <c:layout>
        <c:manualLayout>
          <c:xMode val="edge"/>
          <c:yMode val="edge"/>
          <c:x val="8.2942097026604072E-2"/>
          <c:y val="0.82229965156794427"/>
          <c:w val="0.88106416275430355"/>
          <c:h val="0.1672473867595819"/>
        </c:manualLayout>
      </c:layout>
      <c:overlay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46597836670253E-2"/>
          <c:y val="5.0000087193232408E-2"/>
          <c:w val="0.82772357259782314"/>
          <c:h val="0.582143872321205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1.1.4 '!$C$4</c:f>
              <c:strCache>
                <c:ptCount val="1"/>
                <c:pt idx="0">
                  <c:v>Индекс цен жилья (Великобритания)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'График 1.1.4 '!$B$5:$B$22</c:f>
              <c:strCache>
                <c:ptCount val="18"/>
                <c:pt idx="0">
                  <c:v>1кв.2004</c:v>
                </c:pt>
                <c:pt idx="1">
                  <c:v>2кв.2004</c:v>
                </c:pt>
                <c:pt idx="2">
                  <c:v>3кв.2004</c:v>
                </c:pt>
                <c:pt idx="3">
                  <c:v>4кв.2004</c:v>
                </c:pt>
                <c:pt idx="4">
                  <c:v>1кв.2005</c:v>
                </c:pt>
                <c:pt idx="5">
                  <c:v>2кв.2005</c:v>
                </c:pt>
                <c:pt idx="6">
                  <c:v>3кв.2005</c:v>
                </c:pt>
                <c:pt idx="7">
                  <c:v>4кв.2005</c:v>
                </c:pt>
                <c:pt idx="8">
                  <c:v>1кв.2006</c:v>
                </c:pt>
                <c:pt idx="9">
                  <c:v>2кв.2006</c:v>
                </c:pt>
                <c:pt idx="10">
                  <c:v>3кв.2006</c:v>
                </c:pt>
                <c:pt idx="11">
                  <c:v>4кв.2006</c:v>
                </c:pt>
                <c:pt idx="12">
                  <c:v>1кв.2007</c:v>
                </c:pt>
                <c:pt idx="13">
                  <c:v>2кв.2007</c:v>
                </c:pt>
                <c:pt idx="14">
                  <c:v>3кв.2007</c:v>
                </c:pt>
                <c:pt idx="15">
                  <c:v>4кв.2007</c:v>
                </c:pt>
                <c:pt idx="16">
                  <c:v>1кв.2008</c:v>
                </c:pt>
                <c:pt idx="17">
                  <c:v>2кв.2008</c:v>
                </c:pt>
              </c:strCache>
            </c:strRef>
          </c:cat>
          <c:val>
            <c:numRef>
              <c:f>'График 1.1.4 '!$C$5:$C$22</c:f>
              <c:numCache>
                <c:formatCode>General</c:formatCode>
                <c:ptCount val="18"/>
                <c:pt idx="0">
                  <c:v>109.23773882213908</c:v>
                </c:pt>
                <c:pt idx="1">
                  <c:v>116.68308055938546</c:v>
                </c:pt>
                <c:pt idx="2">
                  <c:v>120.62241481189679</c:v>
                </c:pt>
                <c:pt idx="3">
                  <c:v>119.79515461886943</c:v>
                </c:pt>
                <c:pt idx="4">
                  <c:v>120.0709080165452</c:v>
                </c:pt>
                <c:pt idx="5">
                  <c:v>123.77388221390584</c:v>
                </c:pt>
                <c:pt idx="6">
                  <c:v>123.85266889895607</c:v>
                </c:pt>
                <c:pt idx="7">
                  <c:v>123.69509552885563</c:v>
                </c:pt>
                <c:pt idx="8">
                  <c:v>125.97990939531221</c:v>
                </c:pt>
                <c:pt idx="9">
                  <c:v>129.68288359267285</c:v>
                </c:pt>
                <c:pt idx="10">
                  <c:v>132.40102422690566</c:v>
                </c:pt>
                <c:pt idx="11">
                  <c:v>135.1979515461887</c:v>
                </c:pt>
                <c:pt idx="12">
                  <c:v>137.95548552294662</c:v>
                </c:pt>
                <c:pt idx="13">
                  <c:v>142.8796533385858</c:v>
                </c:pt>
                <c:pt idx="14">
                  <c:v>144.691747094741</c:v>
                </c:pt>
                <c:pt idx="15">
                  <c:v>144.57356706716564</c:v>
                </c:pt>
                <c:pt idx="16">
                  <c:v>140.94937955485526</c:v>
                </c:pt>
                <c:pt idx="17">
                  <c:v>137.12822532991927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21-41E6-A6C0-3447357E5220}"/>
            </c:ext>
          </c:extLst>
        </c:ser>
        <c:ser>
          <c:idx val="1"/>
          <c:order val="1"/>
          <c:tx>
            <c:strRef>
              <c:f>'График 1.1.4 '!$D$4</c:f>
              <c:strCache>
                <c:ptCount val="1"/>
                <c:pt idx="0">
                  <c:v>Индекс цен жилья S&amp;P Case-Shiller U.S. National Home Price Index (США)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strRef>
              <c:f>'График 1.1.4 '!$B$5:$B$22</c:f>
              <c:strCache>
                <c:ptCount val="18"/>
                <c:pt idx="0">
                  <c:v>1кв.2004</c:v>
                </c:pt>
                <c:pt idx="1">
                  <c:v>2кв.2004</c:v>
                </c:pt>
                <c:pt idx="2">
                  <c:v>3кв.2004</c:v>
                </c:pt>
                <c:pt idx="3">
                  <c:v>4кв.2004</c:v>
                </c:pt>
                <c:pt idx="4">
                  <c:v>1кв.2005</c:v>
                </c:pt>
                <c:pt idx="5">
                  <c:v>2кв.2005</c:v>
                </c:pt>
                <c:pt idx="6">
                  <c:v>3кв.2005</c:v>
                </c:pt>
                <c:pt idx="7">
                  <c:v>4кв.2005</c:v>
                </c:pt>
                <c:pt idx="8">
                  <c:v>1кв.2006</c:v>
                </c:pt>
                <c:pt idx="9">
                  <c:v>2кв.2006</c:v>
                </c:pt>
                <c:pt idx="10">
                  <c:v>3кв.2006</c:v>
                </c:pt>
                <c:pt idx="11">
                  <c:v>4кв.2006</c:v>
                </c:pt>
                <c:pt idx="12">
                  <c:v>1кв.2007</c:v>
                </c:pt>
                <c:pt idx="13">
                  <c:v>2кв.2007</c:v>
                </c:pt>
                <c:pt idx="14">
                  <c:v>3кв.2007</c:v>
                </c:pt>
                <c:pt idx="15">
                  <c:v>4кв.2007</c:v>
                </c:pt>
                <c:pt idx="16">
                  <c:v>1кв.2008</c:v>
                </c:pt>
                <c:pt idx="17">
                  <c:v>2кв.2008</c:v>
                </c:pt>
              </c:strCache>
            </c:strRef>
          </c:cat>
          <c:val>
            <c:numRef>
              <c:f>'График 1.1.4 '!$D$5:$D$22</c:f>
              <c:numCache>
                <c:formatCode>General</c:formatCode>
                <c:ptCount val="18"/>
                <c:pt idx="0">
                  <c:v>107.27199383915804</c:v>
                </c:pt>
                <c:pt idx="1">
                  <c:v>112.15666141039277</c:v>
                </c:pt>
                <c:pt idx="2">
                  <c:v>116.27122373391032</c:v>
                </c:pt>
                <c:pt idx="3">
                  <c:v>119.59367780263305</c:v>
                </c:pt>
                <c:pt idx="4">
                  <c:v>124.08962558216292</c:v>
                </c:pt>
                <c:pt idx="5">
                  <c:v>129.59771168726394</c:v>
                </c:pt>
                <c:pt idx="6">
                  <c:v>134.27701785910745</c:v>
                </c:pt>
                <c:pt idx="7">
                  <c:v>137.13007444350731</c:v>
                </c:pt>
                <c:pt idx="8">
                  <c:v>138.36957717554733</c:v>
                </c:pt>
                <c:pt idx="9">
                  <c:v>139.30103780850055</c:v>
                </c:pt>
                <c:pt idx="10">
                  <c:v>138.61161025340135</c:v>
                </c:pt>
                <c:pt idx="11">
                  <c:v>137.37210752136127</c:v>
                </c:pt>
                <c:pt idx="12">
                  <c:v>135.97124940408526</c:v>
                </c:pt>
                <c:pt idx="13">
                  <c:v>134.62906597234959</c:v>
                </c:pt>
                <c:pt idx="14">
                  <c:v>132.20873519380984</c:v>
                </c:pt>
                <c:pt idx="15">
                  <c:v>125.07976090065644</c:v>
                </c:pt>
                <c:pt idx="16">
                  <c:v>116.63794051853755</c:v>
                </c:pt>
                <c:pt idx="17">
                  <c:v>113.9169019766035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21-41E6-A6C0-3447357E5220}"/>
            </c:ext>
          </c:extLst>
        </c:ser>
        <c:ser>
          <c:idx val="2"/>
          <c:order val="2"/>
          <c:tx>
            <c:strRef>
              <c:f>'График 1.1.4 '!$E$4</c:f>
              <c:strCache>
                <c:ptCount val="1"/>
                <c:pt idx="0">
                  <c:v>Цены на жилье (Польша)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'График 1.1.4 '!$B$5:$B$22</c:f>
              <c:strCache>
                <c:ptCount val="18"/>
                <c:pt idx="0">
                  <c:v>1кв.2004</c:v>
                </c:pt>
                <c:pt idx="1">
                  <c:v>2кв.2004</c:v>
                </c:pt>
                <c:pt idx="2">
                  <c:v>3кв.2004</c:v>
                </c:pt>
                <c:pt idx="3">
                  <c:v>4кв.2004</c:v>
                </c:pt>
                <c:pt idx="4">
                  <c:v>1кв.2005</c:v>
                </c:pt>
                <c:pt idx="5">
                  <c:v>2кв.2005</c:v>
                </c:pt>
                <c:pt idx="6">
                  <c:v>3кв.2005</c:v>
                </c:pt>
                <c:pt idx="7">
                  <c:v>4кв.2005</c:v>
                </c:pt>
                <c:pt idx="8">
                  <c:v>1кв.2006</c:v>
                </c:pt>
                <c:pt idx="9">
                  <c:v>2кв.2006</c:v>
                </c:pt>
                <c:pt idx="10">
                  <c:v>3кв.2006</c:v>
                </c:pt>
                <c:pt idx="11">
                  <c:v>4кв.2006</c:v>
                </c:pt>
                <c:pt idx="12">
                  <c:v>1кв.2007</c:v>
                </c:pt>
                <c:pt idx="13">
                  <c:v>2кв.2007</c:v>
                </c:pt>
                <c:pt idx="14">
                  <c:v>3кв.2007</c:v>
                </c:pt>
                <c:pt idx="15">
                  <c:v>4кв.2007</c:v>
                </c:pt>
                <c:pt idx="16">
                  <c:v>1кв.2008</c:v>
                </c:pt>
                <c:pt idx="17">
                  <c:v>2кв.2008</c:v>
                </c:pt>
              </c:strCache>
            </c:strRef>
          </c:cat>
          <c:val>
            <c:numRef>
              <c:f>'График 1.1.4 '!$E$5:$E$22</c:f>
              <c:numCache>
                <c:formatCode>General</c:formatCode>
                <c:ptCount val="18"/>
                <c:pt idx="0">
                  <c:v>107.77479892761394</c:v>
                </c:pt>
                <c:pt idx="1">
                  <c:v>114.47721179624666</c:v>
                </c:pt>
                <c:pt idx="2">
                  <c:v>106.6130473637176</c:v>
                </c:pt>
                <c:pt idx="3">
                  <c:v>98.078641644325288</c:v>
                </c:pt>
                <c:pt idx="4">
                  <c:v>111.93029490616621</c:v>
                </c:pt>
                <c:pt idx="5">
                  <c:v>104.37890974084003</c:v>
                </c:pt>
                <c:pt idx="6">
                  <c:v>112.9579982126899</c:v>
                </c:pt>
                <c:pt idx="7">
                  <c:v>106.70241286863271</c:v>
                </c:pt>
                <c:pt idx="8">
                  <c:v>114.38784629133154</c:v>
                </c:pt>
                <c:pt idx="9">
                  <c:v>109.24932975871313</c:v>
                </c:pt>
                <c:pt idx="10">
                  <c:v>114.2537980339589</c:v>
                </c:pt>
                <c:pt idx="11">
                  <c:v>117.02412868632707</c:v>
                </c:pt>
                <c:pt idx="12">
                  <c:v>119.88382484361037</c:v>
                </c:pt>
                <c:pt idx="13">
                  <c:v>118.40929401251117</c:v>
                </c:pt>
                <c:pt idx="14">
                  <c:v>135.88025022341378</c:v>
                </c:pt>
                <c:pt idx="15">
                  <c:v>129.13315460232351</c:v>
                </c:pt>
                <c:pt idx="16">
                  <c:v>132.7077747989276</c:v>
                </c:pt>
                <c:pt idx="17">
                  <c:v>142.35924932975871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21-41E6-A6C0-3447357E5220}"/>
            </c:ext>
          </c:extLst>
        </c:ser>
        <c:ser>
          <c:idx val="3"/>
          <c:order val="3"/>
          <c:tx>
            <c:strRef>
              <c:f>'График 1.1.4 '!$F$4</c:f>
              <c:strCache>
                <c:ptCount val="1"/>
                <c:pt idx="0">
                  <c:v>Цены на жилье (Испания)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'График 1.1.4 '!$B$5:$B$22</c:f>
              <c:strCache>
                <c:ptCount val="18"/>
                <c:pt idx="0">
                  <c:v>1кв.2004</c:v>
                </c:pt>
                <c:pt idx="1">
                  <c:v>2кв.2004</c:v>
                </c:pt>
                <c:pt idx="2">
                  <c:v>3кв.2004</c:v>
                </c:pt>
                <c:pt idx="3">
                  <c:v>4кв.2004</c:v>
                </c:pt>
                <c:pt idx="4">
                  <c:v>1кв.2005</c:v>
                </c:pt>
                <c:pt idx="5">
                  <c:v>2кв.2005</c:v>
                </c:pt>
                <c:pt idx="6">
                  <c:v>3кв.2005</c:v>
                </c:pt>
                <c:pt idx="7">
                  <c:v>4кв.2005</c:v>
                </c:pt>
                <c:pt idx="8">
                  <c:v>1кв.2006</c:v>
                </c:pt>
                <c:pt idx="9">
                  <c:v>2кв.2006</c:v>
                </c:pt>
                <c:pt idx="10">
                  <c:v>3кв.2006</c:v>
                </c:pt>
                <c:pt idx="11">
                  <c:v>4кв.2006</c:v>
                </c:pt>
                <c:pt idx="12">
                  <c:v>1кв.2007</c:v>
                </c:pt>
                <c:pt idx="13">
                  <c:v>2кв.2007</c:v>
                </c:pt>
                <c:pt idx="14">
                  <c:v>3кв.2007</c:v>
                </c:pt>
                <c:pt idx="15">
                  <c:v>4кв.2007</c:v>
                </c:pt>
                <c:pt idx="16">
                  <c:v>1кв.2008</c:v>
                </c:pt>
                <c:pt idx="17">
                  <c:v>2кв.2008</c:v>
                </c:pt>
              </c:strCache>
            </c:strRef>
          </c:cat>
          <c:val>
            <c:numRef>
              <c:f>'График 1.1.4 '!$F$5:$F$22</c:f>
              <c:numCache>
                <c:formatCode>General</c:formatCode>
                <c:ptCount val="18"/>
                <c:pt idx="0">
                  <c:v>110.63037739074284</c:v>
                </c:pt>
                <c:pt idx="1">
                  <c:v>116.90566181079183</c:v>
                </c:pt>
                <c:pt idx="2">
                  <c:v>119.33676473381323</c:v>
                </c:pt>
                <c:pt idx="3">
                  <c:v>122.92264154526981</c:v>
                </c:pt>
                <c:pt idx="4">
                  <c:v>128.04315207688367</c:v>
                </c:pt>
                <c:pt idx="5">
                  <c:v>133.16366260849748</c:v>
                </c:pt>
                <c:pt idx="6">
                  <c:v>135.3440580425823</c:v>
                </c:pt>
                <c:pt idx="7">
                  <c:v>138.59565820212342</c:v>
                </c:pt>
                <c:pt idx="8">
                  <c:v>143.40468367172514</c:v>
                </c:pt>
                <c:pt idx="9">
                  <c:v>147.56035023076487</c:v>
                </c:pt>
                <c:pt idx="10">
                  <c:v>148.65434654612451</c:v>
                </c:pt>
                <c:pt idx="11">
                  <c:v>151.22219900856587</c:v>
                </c:pt>
                <c:pt idx="12">
                  <c:v>153.78245427437278</c:v>
                </c:pt>
                <c:pt idx="13">
                  <c:v>156.08440485460866</c:v>
                </c:pt>
                <c:pt idx="14">
                  <c:v>156.59341702911627</c:v>
                </c:pt>
                <c:pt idx="15">
                  <c:v>158.43953581128565</c:v>
                </c:pt>
                <c:pt idx="16">
                  <c:v>159.64749007616192</c:v>
                </c:pt>
                <c:pt idx="17">
                  <c:v>159.2144498679987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21-41E6-A6C0-3447357E5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7428559"/>
        <c:axId val="1"/>
      </c:lineChart>
      <c:lineChart>
        <c:grouping val="standard"/>
        <c:varyColors val="0"/>
        <c:ser>
          <c:idx val="4"/>
          <c:order val="4"/>
          <c:tx>
            <c:strRef>
              <c:f>'График 1.1.4 '!$G$4</c:f>
              <c:strCache>
                <c:ptCount val="1"/>
                <c:pt idx="0">
                  <c:v>Цены на жилье (Россия) (правая шкала)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'График 1.1.4 '!$B$5:$B$22</c:f>
              <c:strCache>
                <c:ptCount val="18"/>
                <c:pt idx="0">
                  <c:v>1кв.2004</c:v>
                </c:pt>
                <c:pt idx="1">
                  <c:v>2кв.2004</c:v>
                </c:pt>
                <c:pt idx="2">
                  <c:v>3кв.2004</c:v>
                </c:pt>
                <c:pt idx="3">
                  <c:v>4кв.2004</c:v>
                </c:pt>
                <c:pt idx="4">
                  <c:v>1кв.2005</c:v>
                </c:pt>
                <c:pt idx="5">
                  <c:v>2кв.2005</c:v>
                </c:pt>
                <c:pt idx="6">
                  <c:v>3кв.2005</c:v>
                </c:pt>
                <c:pt idx="7">
                  <c:v>4кв.2005</c:v>
                </c:pt>
                <c:pt idx="8">
                  <c:v>1кв.2006</c:v>
                </c:pt>
                <c:pt idx="9">
                  <c:v>2кв.2006</c:v>
                </c:pt>
                <c:pt idx="10">
                  <c:v>3кв.2006</c:v>
                </c:pt>
                <c:pt idx="11">
                  <c:v>4кв.2006</c:v>
                </c:pt>
                <c:pt idx="12">
                  <c:v>1кв.2007</c:v>
                </c:pt>
                <c:pt idx="13">
                  <c:v>2кв.2007</c:v>
                </c:pt>
                <c:pt idx="14">
                  <c:v>3кв.2007</c:v>
                </c:pt>
                <c:pt idx="15">
                  <c:v>4кв.2007</c:v>
                </c:pt>
                <c:pt idx="16">
                  <c:v>1кв.2008</c:v>
                </c:pt>
                <c:pt idx="17">
                  <c:v>2кв.2008</c:v>
                </c:pt>
              </c:strCache>
            </c:strRef>
          </c:cat>
          <c:val>
            <c:numRef>
              <c:f>'График 1.1.4 '!$G$5:$G$22</c:f>
              <c:numCache>
                <c:formatCode>General</c:formatCode>
                <c:ptCount val="18"/>
                <c:pt idx="0">
                  <c:v>120.0416275660108</c:v>
                </c:pt>
                <c:pt idx="1">
                  <c:v>125.79523736848579</c:v>
                </c:pt>
                <c:pt idx="2">
                  <c:v>131.132149038938</c:v>
                </c:pt>
                <c:pt idx="3">
                  <c:v>136.39048093322637</c:v>
                </c:pt>
                <c:pt idx="4">
                  <c:v>147.95719866618575</c:v>
                </c:pt>
                <c:pt idx="5">
                  <c:v>152.74503767129255</c:v>
                </c:pt>
                <c:pt idx="6">
                  <c:v>158.40890739785289</c:v>
                </c:pt>
                <c:pt idx="7">
                  <c:v>167.43727304236634</c:v>
                </c:pt>
                <c:pt idx="8">
                  <c:v>184.30119008578114</c:v>
                </c:pt>
                <c:pt idx="9">
                  <c:v>203.96394835914552</c:v>
                </c:pt>
                <c:pt idx="10">
                  <c:v>230.88466851181272</c:v>
                </c:pt>
                <c:pt idx="11">
                  <c:v>256.42682760030146</c:v>
                </c:pt>
                <c:pt idx="12">
                  <c:v>291.78385421479987</c:v>
                </c:pt>
                <c:pt idx="13">
                  <c:v>302.47278092666045</c:v>
                </c:pt>
                <c:pt idx="14">
                  <c:v>314.99143350177638</c:v>
                </c:pt>
                <c:pt idx="15">
                  <c:v>333.35716779052996</c:v>
                </c:pt>
                <c:pt idx="16">
                  <c:v>355.56609388276507</c:v>
                </c:pt>
                <c:pt idx="17">
                  <c:v>373.58814726878063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21-41E6-A6C0-3447357E5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974285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20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742855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100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841599475556423"/>
          <c:y val="0.64285826391298817"/>
          <c:w val="0.67920857751448172"/>
          <c:h val="0.3285720015555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62887379999682E-2"/>
          <c:y val="4.6666818576883387E-2"/>
          <c:w val="0.84901622441729396"/>
          <c:h val="0.573335199658853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2.4.1'!$B$5</c:f>
              <c:strCache>
                <c:ptCount val="1"/>
                <c:pt idx="0">
                  <c:v>Активы/ВВП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2.4.1'!$C$4:$M$4</c:f>
              <c:strCache>
                <c:ptCount val="11"/>
                <c:pt idx="0">
                  <c:v>2006_1кв.</c:v>
                </c:pt>
                <c:pt idx="1">
                  <c:v>2006_2кв.</c:v>
                </c:pt>
                <c:pt idx="2">
                  <c:v>2006_3кв.</c:v>
                </c:pt>
                <c:pt idx="3">
                  <c:v>2006_4кв.</c:v>
                </c:pt>
                <c:pt idx="4">
                  <c:v>2007_1кв.</c:v>
                </c:pt>
                <c:pt idx="5">
                  <c:v>2007_2кв.</c:v>
                </c:pt>
                <c:pt idx="6">
                  <c:v>2007_3кв.</c:v>
                </c:pt>
                <c:pt idx="7">
                  <c:v>2007_4кв.</c:v>
                </c:pt>
                <c:pt idx="8">
                  <c:v>2008_1кв.</c:v>
                </c:pt>
                <c:pt idx="9">
                  <c:v>2008_2кв.</c:v>
                </c:pt>
                <c:pt idx="10">
                  <c:v>2008_3кв.</c:v>
                </c:pt>
              </c:strCache>
            </c:strRef>
          </c:cat>
          <c:val>
            <c:numRef>
              <c:f>'График 2.4.1'!$C$5:$M$5</c:f>
              <c:numCache>
                <c:formatCode>0.00</c:formatCode>
                <c:ptCount val="11"/>
                <c:pt idx="0">
                  <c:v>22.61132430912064</c:v>
                </c:pt>
                <c:pt idx="1">
                  <c:v>24.431327843333463</c:v>
                </c:pt>
                <c:pt idx="2">
                  <c:v>24.558463730686501</c:v>
                </c:pt>
                <c:pt idx="3">
                  <c:v>25.800016647383746</c:v>
                </c:pt>
                <c:pt idx="4">
                  <c:v>27.148589556710188</c:v>
                </c:pt>
                <c:pt idx="5">
                  <c:v>29.433380966586949</c:v>
                </c:pt>
                <c:pt idx="6">
                  <c:v>28.466143458751947</c:v>
                </c:pt>
                <c:pt idx="7">
                  <c:v>28.014678098320704</c:v>
                </c:pt>
                <c:pt idx="8">
                  <c:v>27.339627483818884</c:v>
                </c:pt>
                <c:pt idx="9">
                  <c:v>26.47125276675424</c:v>
                </c:pt>
                <c:pt idx="10">
                  <c:v>25.840972755958219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DD-43A7-9E94-F5A40D411210}"/>
            </c:ext>
          </c:extLst>
        </c:ser>
        <c:ser>
          <c:idx val="3"/>
          <c:order val="2"/>
          <c:tx>
            <c:strRef>
              <c:f>'График 2.4.1'!$B$7</c:f>
              <c:strCache>
                <c:ptCount val="1"/>
                <c:pt idx="0">
                  <c:v>Долг/ВВП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2.4.1'!$C$7:$M$7</c:f>
              <c:numCache>
                <c:formatCode>0.00</c:formatCode>
                <c:ptCount val="11"/>
                <c:pt idx="0">
                  <c:v>10.654403417985359</c:v>
                </c:pt>
                <c:pt idx="1">
                  <c:v>12.205001980941287</c:v>
                </c:pt>
                <c:pt idx="2">
                  <c:v>14.932147813445464</c:v>
                </c:pt>
                <c:pt idx="3">
                  <c:v>16.496767206107911</c:v>
                </c:pt>
                <c:pt idx="4">
                  <c:v>18.464823686269117</c:v>
                </c:pt>
                <c:pt idx="5">
                  <c:v>21.604996835355934</c:v>
                </c:pt>
                <c:pt idx="6">
                  <c:v>23.11113926942534</c:v>
                </c:pt>
                <c:pt idx="7">
                  <c:v>22.482562933253245</c:v>
                </c:pt>
                <c:pt idx="8">
                  <c:v>21.103329965500865</c:v>
                </c:pt>
                <c:pt idx="9">
                  <c:v>19.429364941196162</c:v>
                </c:pt>
                <c:pt idx="10">
                  <c:v>18.380745776416738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DD-43A7-9E94-F5A40D411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0148095"/>
        <c:axId val="1"/>
      </c:barChart>
      <c:lineChart>
        <c:grouping val="standard"/>
        <c:varyColors val="0"/>
        <c:ser>
          <c:idx val="2"/>
          <c:order val="1"/>
          <c:tx>
            <c:strRef>
              <c:f>'График 2.4.1'!$B$6</c:f>
              <c:strCache>
                <c:ptCount val="1"/>
                <c:pt idx="0">
                  <c:v>Долг/Располагаемый доход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'График 2.4.1'!$C$6:$M$6</c:f>
              <c:numCache>
                <c:formatCode>0.00</c:formatCode>
                <c:ptCount val="11"/>
                <c:pt idx="0">
                  <c:v>19.865937570067015</c:v>
                </c:pt>
                <c:pt idx="1">
                  <c:v>23.430549735851411</c:v>
                </c:pt>
                <c:pt idx="2">
                  <c:v>29.942323534531358</c:v>
                </c:pt>
                <c:pt idx="3">
                  <c:v>35.710839804941195</c:v>
                </c:pt>
                <c:pt idx="4">
                  <c:v>38.824833158366992</c:v>
                </c:pt>
                <c:pt idx="5">
                  <c:v>44.893613360812907</c:v>
                </c:pt>
                <c:pt idx="6">
                  <c:v>47.453995890196907</c:v>
                </c:pt>
                <c:pt idx="7">
                  <c:v>45.212899635150372</c:v>
                </c:pt>
                <c:pt idx="8">
                  <c:v>42.038743043027118</c:v>
                </c:pt>
                <c:pt idx="9">
                  <c:v>38.90627555383346</c:v>
                </c:pt>
                <c:pt idx="10">
                  <c:v>36.077286338712923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5DD-43A7-9E94-F5A40D411210}"/>
            </c:ext>
          </c:extLst>
        </c:ser>
        <c:ser>
          <c:idx val="1"/>
          <c:order val="4"/>
          <c:tx>
            <c:strRef>
              <c:f>'График 2.4.1'!$B$9</c:f>
              <c:strCache>
                <c:ptCount val="1"/>
                <c:pt idx="0">
                  <c:v>Короткая валютная позиция / располагаемый доход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'График 2.4.1'!$C$9:$M$9</c:f>
              <c:numCache>
                <c:formatCode>0.0</c:formatCode>
                <c:ptCount val="11"/>
                <c:pt idx="0">
                  <c:v>3.3174071317846123</c:v>
                </c:pt>
                <c:pt idx="1">
                  <c:v>4.6329927013322409</c:v>
                </c:pt>
                <c:pt idx="2">
                  <c:v>6.0721726923783246</c:v>
                </c:pt>
                <c:pt idx="3">
                  <c:v>7.4426792088778031</c:v>
                </c:pt>
                <c:pt idx="4">
                  <c:v>8.8538774088843262</c:v>
                </c:pt>
                <c:pt idx="5">
                  <c:v>10.334167402011204</c:v>
                </c:pt>
                <c:pt idx="6">
                  <c:v>8.0159248292280108</c:v>
                </c:pt>
                <c:pt idx="7">
                  <c:v>6.5891937864762262</c:v>
                </c:pt>
                <c:pt idx="8">
                  <c:v>5.4927527612230413</c:v>
                </c:pt>
                <c:pt idx="9">
                  <c:v>5.1082605623901625</c:v>
                </c:pt>
                <c:pt idx="10">
                  <c:v>4.4908690988119622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DD-43A7-9E94-F5A40D411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0148095"/>
        <c:axId val="1"/>
      </c:lineChart>
      <c:lineChart>
        <c:grouping val="standard"/>
        <c:varyColors val="0"/>
        <c:ser>
          <c:idx val="5"/>
          <c:order val="3"/>
          <c:tx>
            <c:strRef>
              <c:f>'График 2.4.1'!$B$8</c:f>
              <c:strCache>
                <c:ptCount val="1"/>
                <c:pt idx="0">
                  <c:v>Коэф. Ликвидности (правая шкала)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'График 2.4.1'!$C$8:$M$8</c:f>
              <c:numCache>
                <c:formatCode>0.00</c:formatCode>
                <c:ptCount val="11"/>
                <c:pt idx="0">
                  <c:v>125.63732766477445</c:v>
                </c:pt>
                <c:pt idx="1">
                  <c:v>123.67613772970178</c:v>
                </c:pt>
                <c:pt idx="2">
                  <c:v>101.33670403043693</c:v>
                </c:pt>
                <c:pt idx="3">
                  <c:v>96.237678490683308</c:v>
                </c:pt>
                <c:pt idx="4">
                  <c:v>92.096137945428083</c:v>
                </c:pt>
                <c:pt idx="5">
                  <c:v>87.222792558959696</c:v>
                </c:pt>
                <c:pt idx="6">
                  <c:v>77.06283263874019</c:v>
                </c:pt>
                <c:pt idx="7">
                  <c:v>75.707990276199695</c:v>
                </c:pt>
                <c:pt idx="8">
                  <c:v>76.828940471787632</c:v>
                </c:pt>
                <c:pt idx="9">
                  <c:v>79.665836824405119</c:v>
                </c:pt>
                <c:pt idx="10">
                  <c:v>84.998980491104533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DD-43A7-9E94-F5A40D411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0148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014809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0940919037199124E-2"/>
          <c:y val="0.79666666666666663"/>
          <c:w val="0.98030634573304154"/>
          <c:h val="0.19333333333333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70074812967581"/>
          <c:y val="5.8139754950017219E-2"/>
          <c:w val="0.77805486284289271"/>
          <c:h val="0.6860491084102032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'График 2.4.2'!$B$10</c:f>
              <c:strCache>
                <c:ptCount val="1"/>
                <c:pt idx="0">
                  <c:v>Другие активы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2.4.2'!$C$4:$H$4</c:f>
              <c:strCache>
                <c:ptCount val="6"/>
                <c:pt idx="0">
                  <c:v>2006_1кв.</c:v>
                </c:pt>
                <c:pt idx="1">
                  <c:v>2006_3кв.</c:v>
                </c:pt>
                <c:pt idx="2">
                  <c:v>2007_1кв.</c:v>
                </c:pt>
                <c:pt idx="3">
                  <c:v>2007_3кв.</c:v>
                </c:pt>
                <c:pt idx="4">
                  <c:v>2008_1кв.</c:v>
                </c:pt>
                <c:pt idx="5">
                  <c:v>2008_3кв.</c:v>
                </c:pt>
              </c:strCache>
            </c:strRef>
          </c:cat>
          <c:val>
            <c:numRef>
              <c:f>'График 2.4.2'!$C$10:$H$10</c:f>
              <c:numCache>
                <c:formatCode>#\ ##0.0</c:formatCode>
                <c:ptCount val="6"/>
                <c:pt idx="0">
                  <c:v>5.1888310000000004</c:v>
                </c:pt>
                <c:pt idx="1">
                  <c:v>6.5230350000000001</c:v>
                </c:pt>
                <c:pt idx="2">
                  <c:v>8.7543389999999999</c:v>
                </c:pt>
                <c:pt idx="3">
                  <c:v>11.288359</c:v>
                </c:pt>
                <c:pt idx="4">
                  <c:v>13.450977</c:v>
                </c:pt>
                <c:pt idx="5">
                  <c:v>11.979846999999999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21-4632-AD00-38AAB4C37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1436831"/>
        <c:axId val="1"/>
      </c:barChart>
      <c:barChart>
        <c:barDir val="col"/>
        <c:grouping val="stacked"/>
        <c:varyColors val="0"/>
        <c:ser>
          <c:idx val="0"/>
          <c:order val="1"/>
          <c:tx>
            <c:strRef>
              <c:f>'График 2.4.2'!$B$9</c:f>
              <c:strCache>
                <c:ptCount val="1"/>
                <c:pt idx="0">
                  <c:v>Акции и др. формы участия в капитале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2.4.2'!$C$9:$H$9</c:f>
              <c:numCache>
                <c:formatCode>#\ ##0.0</c:formatCode>
                <c:ptCount val="6"/>
                <c:pt idx="0">
                  <c:v>9.4359303000000008</c:v>
                </c:pt>
                <c:pt idx="1">
                  <c:v>18.602169499999999</c:v>
                </c:pt>
                <c:pt idx="2">
                  <c:v>96.771674000000004</c:v>
                </c:pt>
                <c:pt idx="3">
                  <c:v>157.09965548</c:v>
                </c:pt>
                <c:pt idx="4">
                  <c:v>175.18854844862801</c:v>
                </c:pt>
                <c:pt idx="5">
                  <c:v>110.23291042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21-4632-AD00-38AAB4C37D75}"/>
            </c:ext>
          </c:extLst>
        </c:ser>
        <c:ser>
          <c:idx val="5"/>
          <c:order val="2"/>
          <c:tx>
            <c:strRef>
              <c:f>'График 2.4.2'!$B$8</c:f>
              <c:strCache>
                <c:ptCount val="1"/>
                <c:pt idx="0">
                  <c:v>Ценные бумаги, кроме акций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2.4.2'!$C$8:$H$8</c:f>
              <c:numCache>
                <c:formatCode>#\ ##0.0</c:formatCode>
                <c:ptCount val="6"/>
                <c:pt idx="0">
                  <c:v>8.2375091200000004</c:v>
                </c:pt>
                <c:pt idx="1">
                  <c:v>11.15076015</c:v>
                </c:pt>
                <c:pt idx="2">
                  <c:v>15.040428990000001</c:v>
                </c:pt>
                <c:pt idx="3">
                  <c:v>16.9117511</c:v>
                </c:pt>
                <c:pt idx="4">
                  <c:v>34.444288280999999</c:v>
                </c:pt>
                <c:pt idx="5">
                  <c:v>17.378295039999902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21-4632-AD00-38AAB4C37D75}"/>
            </c:ext>
          </c:extLst>
        </c:ser>
        <c:ser>
          <c:idx val="6"/>
          <c:order val="3"/>
          <c:tx>
            <c:strRef>
              <c:f>'График 2.4.2'!$B$7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2.4.2'!$C$7:$H$7</c:f>
              <c:numCache>
                <c:formatCode>#\ ##0.0</c:formatCode>
                <c:ptCount val="6"/>
                <c:pt idx="0">
                  <c:v>629.75800000000004</c:v>
                </c:pt>
                <c:pt idx="1">
                  <c:v>839.34100000000001</c:v>
                </c:pt>
                <c:pt idx="2">
                  <c:v>1167.6289999999999</c:v>
                </c:pt>
                <c:pt idx="3">
                  <c:v>1393.3019999999999</c:v>
                </c:pt>
                <c:pt idx="4">
                  <c:v>1479.751</c:v>
                </c:pt>
                <c:pt idx="5">
                  <c:v>1522.326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21-4632-AD00-38AAB4C37D75}"/>
            </c:ext>
          </c:extLst>
        </c:ser>
        <c:ser>
          <c:idx val="2"/>
          <c:order val="4"/>
          <c:tx>
            <c:strRef>
              <c:f>'График 2.4.2'!$B$6</c:f>
              <c:strCache>
                <c:ptCount val="1"/>
                <c:pt idx="0">
                  <c:v>Наличная валюта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2.4.2'!$C$6:$H$6</c:f>
              <c:numCache>
                <c:formatCode>#\ ##0.0</c:formatCode>
                <c:ptCount val="6"/>
                <c:pt idx="0">
                  <c:v>436.60829908221001</c:v>
                </c:pt>
                <c:pt idx="1">
                  <c:v>550.91261939821004</c:v>
                </c:pt>
                <c:pt idx="2">
                  <c:v>652.09495987010996</c:v>
                </c:pt>
                <c:pt idx="3">
                  <c:v>770.58037891600998</c:v>
                </c:pt>
                <c:pt idx="4">
                  <c:v>695.98444702333995</c:v>
                </c:pt>
                <c:pt idx="5">
                  <c:v>806.32774665251998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21-4632-AD00-38AAB4C37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"/>
        <c:axId val="4"/>
      </c:barChart>
      <c:lineChart>
        <c:grouping val="standard"/>
        <c:varyColors val="0"/>
        <c:ser>
          <c:idx val="4"/>
          <c:order val="5"/>
          <c:tx>
            <c:strRef>
              <c:f>'График 2.4.2'!$B$5</c:f>
              <c:strCache>
                <c:ptCount val="1"/>
                <c:pt idx="0">
                  <c:v>Нефинансовые активы (левая шкала)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'График 2.4.2'!$C$4:$H$4</c:f>
              <c:strCache>
                <c:ptCount val="6"/>
                <c:pt idx="0">
                  <c:v>2006_1кв.</c:v>
                </c:pt>
                <c:pt idx="1">
                  <c:v>2006_3кв.</c:v>
                </c:pt>
                <c:pt idx="2">
                  <c:v>2007_1кв.</c:v>
                </c:pt>
                <c:pt idx="3">
                  <c:v>2007_3кв.</c:v>
                </c:pt>
                <c:pt idx="4">
                  <c:v>2008_1кв.</c:v>
                </c:pt>
                <c:pt idx="5">
                  <c:v>2008_3кв.</c:v>
                </c:pt>
              </c:strCache>
            </c:strRef>
          </c:cat>
          <c:val>
            <c:numRef>
              <c:f>'График 2.4.2'!$C$5:$H$5</c:f>
              <c:numCache>
                <c:formatCode>#\ ##0.0</c:formatCode>
                <c:ptCount val="6"/>
                <c:pt idx="0">
                  <c:v>10282.460116882099</c:v>
                </c:pt>
                <c:pt idx="1">
                  <c:v>12022.633108151</c:v>
                </c:pt>
                <c:pt idx="2">
                  <c:v>16781.528423645501</c:v>
                </c:pt>
                <c:pt idx="3">
                  <c:v>20199.155264961701</c:v>
                </c:pt>
                <c:pt idx="4">
                  <c:v>20014.007430923</c:v>
                </c:pt>
                <c:pt idx="5">
                  <c:v>18430.92138534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E021-4632-AD00-38AAB4C37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6831"/>
        <c:axId val="1"/>
      </c:lineChart>
      <c:catAx>
        <c:axId val="11014368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10143683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2468827930174564E-2"/>
          <c:y val="0.84108527131782951"/>
          <c:w val="0.99501246882793015"/>
          <c:h val="0.147286821705426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2.4.3'!$B$8</c:f>
              <c:strCache>
                <c:ptCount val="1"/>
                <c:pt idx="0">
                  <c:v>Другие обязательства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2.4.3'!#REF!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2.4.3'!$C$8:$H$8</c:f>
              <c:numCache>
                <c:formatCode>#\ ##0.0</c:formatCode>
                <c:ptCount val="6"/>
                <c:pt idx="0">
                  <c:v>1.60419668485</c:v>
                </c:pt>
                <c:pt idx="1">
                  <c:v>1.9082756353100001</c:v>
                </c:pt>
                <c:pt idx="2">
                  <c:v>1.50541818831</c:v>
                </c:pt>
                <c:pt idx="3">
                  <c:v>1.50416745629</c:v>
                </c:pt>
                <c:pt idx="4">
                  <c:v>3.1462730092900002</c:v>
                </c:pt>
                <c:pt idx="5">
                  <c:v>3.4350000000000001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E-47DC-BE2E-B0B0EBF22D45}"/>
            </c:ext>
          </c:extLst>
        </c:ser>
        <c:ser>
          <c:idx val="1"/>
          <c:order val="1"/>
          <c:tx>
            <c:strRef>
              <c:f>'График 2.4.3'!$B$7</c:f>
              <c:strCache>
                <c:ptCount val="1"/>
                <c:pt idx="0">
                  <c:v>Кредиты микрокредитных организаций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2.4.3'!$C$7:$H$7</c:f>
              <c:numCache>
                <c:formatCode>#\ ##0.0</c:formatCode>
                <c:ptCount val="6"/>
                <c:pt idx="0">
                  <c:v>4.3610470000000001</c:v>
                </c:pt>
                <c:pt idx="1">
                  <c:v>7.5288110000000001</c:v>
                </c:pt>
                <c:pt idx="2">
                  <c:v>17.801742000000001</c:v>
                </c:pt>
                <c:pt idx="3">
                  <c:v>33.606050000000003</c:v>
                </c:pt>
                <c:pt idx="4">
                  <c:v>35.345008</c:v>
                </c:pt>
                <c:pt idx="5">
                  <c:v>37.449253749999997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3E-47DC-BE2E-B0B0EBF22D45}"/>
            </c:ext>
          </c:extLst>
        </c:ser>
        <c:ser>
          <c:idx val="2"/>
          <c:order val="2"/>
          <c:tx>
            <c:strRef>
              <c:f>'График 2.4.3'!$B$6</c:f>
              <c:strCache>
                <c:ptCount val="1"/>
                <c:pt idx="0">
                  <c:v>Кредиты кредитных организаций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2.4.3'!$C$6:$H$6</c:f>
              <c:numCache>
                <c:formatCode>#\ ##0.0</c:formatCode>
                <c:ptCount val="6"/>
                <c:pt idx="0">
                  <c:v>5.3147830000000003</c:v>
                </c:pt>
                <c:pt idx="1">
                  <c:v>10.68765</c:v>
                </c:pt>
                <c:pt idx="2">
                  <c:v>24.757614</c:v>
                </c:pt>
                <c:pt idx="3">
                  <c:v>47.391548</c:v>
                </c:pt>
                <c:pt idx="4">
                  <c:v>57.6984729999999</c:v>
                </c:pt>
                <c:pt idx="5">
                  <c:v>72.490640799999994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3E-47DC-BE2E-B0B0EBF22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1432671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2.4.3'!$B$5</c:f>
              <c:strCache>
                <c:ptCount val="1"/>
                <c:pt idx="0">
                  <c:v>Кредиты финансовых организаций* (правая шкала)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'График 2.4.3'!$C$5:$H$5</c:f>
              <c:numCache>
                <c:formatCode>#\ ##0.0</c:formatCode>
                <c:ptCount val="6"/>
                <c:pt idx="0">
                  <c:v>839.08967536596003</c:v>
                </c:pt>
                <c:pt idx="1">
                  <c:v>1353.6987129735301</c:v>
                </c:pt>
                <c:pt idx="2">
                  <c:v>1933.3367026907499</c:v>
                </c:pt>
                <c:pt idx="3">
                  <c:v>2726.9479508743698</c:v>
                </c:pt>
                <c:pt idx="4">
                  <c:v>2738.8782319153202</c:v>
                </c:pt>
                <c:pt idx="5">
                  <c:v>2629.6856082479098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3E-47DC-BE2E-B0B0EBF22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14326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10143267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30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108910891089105E-2"/>
          <c:y val="6.4935339452023524E-2"/>
          <c:w val="0.80940594059405946"/>
          <c:h val="0.601734145588751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2.4.3'!$B$8</c:f>
              <c:strCache>
                <c:ptCount val="1"/>
                <c:pt idx="0">
                  <c:v>Другие обязательства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2.4.3'!$C$4:$H$4</c:f>
              <c:strCache>
                <c:ptCount val="6"/>
                <c:pt idx="0">
                  <c:v>2006_1кв.</c:v>
                </c:pt>
                <c:pt idx="1">
                  <c:v>2006_3кв.</c:v>
                </c:pt>
                <c:pt idx="2">
                  <c:v>2007_1кв.</c:v>
                </c:pt>
                <c:pt idx="3">
                  <c:v>2007_3кв.</c:v>
                </c:pt>
                <c:pt idx="4">
                  <c:v>2008_1кв.</c:v>
                </c:pt>
                <c:pt idx="5">
                  <c:v>2008_3кв.</c:v>
                </c:pt>
              </c:strCache>
            </c:strRef>
          </c:cat>
          <c:val>
            <c:numRef>
              <c:f>'График 2.4.3'!$C$8:$H$8</c:f>
              <c:numCache>
                <c:formatCode>#\ ##0.0</c:formatCode>
                <c:ptCount val="6"/>
                <c:pt idx="0">
                  <c:v>1.60419668485</c:v>
                </c:pt>
                <c:pt idx="1">
                  <c:v>1.9082756353100001</c:v>
                </c:pt>
                <c:pt idx="2">
                  <c:v>1.50541818831</c:v>
                </c:pt>
                <c:pt idx="3">
                  <c:v>1.50416745629</c:v>
                </c:pt>
                <c:pt idx="4">
                  <c:v>3.1462730092900002</c:v>
                </c:pt>
                <c:pt idx="5">
                  <c:v>3.4350000000000001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5D-4B02-80F3-03E9D810CB14}"/>
            </c:ext>
          </c:extLst>
        </c:ser>
        <c:ser>
          <c:idx val="1"/>
          <c:order val="1"/>
          <c:tx>
            <c:strRef>
              <c:f>'График 2.4.3'!$B$7</c:f>
              <c:strCache>
                <c:ptCount val="1"/>
                <c:pt idx="0">
                  <c:v>Кредиты микрокредитных организаций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2.4.3'!$C$4:$H$4</c:f>
              <c:strCache>
                <c:ptCount val="6"/>
                <c:pt idx="0">
                  <c:v>2006_1кв.</c:v>
                </c:pt>
                <c:pt idx="1">
                  <c:v>2006_3кв.</c:v>
                </c:pt>
                <c:pt idx="2">
                  <c:v>2007_1кв.</c:v>
                </c:pt>
                <c:pt idx="3">
                  <c:v>2007_3кв.</c:v>
                </c:pt>
                <c:pt idx="4">
                  <c:v>2008_1кв.</c:v>
                </c:pt>
                <c:pt idx="5">
                  <c:v>2008_3кв.</c:v>
                </c:pt>
              </c:strCache>
            </c:strRef>
          </c:cat>
          <c:val>
            <c:numRef>
              <c:f>'График 2.4.3'!$C$7:$H$7</c:f>
              <c:numCache>
                <c:formatCode>#\ ##0.0</c:formatCode>
                <c:ptCount val="6"/>
                <c:pt idx="0">
                  <c:v>4.3610470000000001</c:v>
                </c:pt>
                <c:pt idx="1">
                  <c:v>7.5288110000000001</c:v>
                </c:pt>
                <c:pt idx="2">
                  <c:v>17.801742000000001</c:v>
                </c:pt>
                <c:pt idx="3">
                  <c:v>33.606050000000003</c:v>
                </c:pt>
                <c:pt idx="4">
                  <c:v>35.345008</c:v>
                </c:pt>
                <c:pt idx="5">
                  <c:v>37.449253749999997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5D-4B02-80F3-03E9D810CB14}"/>
            </c:ext>
          </c:extLst>
        </c:ser>
        <c:ser>
          <c:idx val="2"/>
          <c:order val="2"/>
          <c:tx>
            <c:strRef>
              <c:f>'График 2.4.3'!$B$6</c:f>
              <c:strCache>
                <c:ptCount val="1"/>
                <c:pt idx="0">
                  <c:v>Кредиты кредитных организаций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2.4.3'!$C$4:$H$4</c:f>
              <c:strCache>
                <c:ptCount val="6"/>
                <c:pt idx="0">
                  <c:v>2006_1кв.</c:v>
                </c:pt>
                <c:pt idx="1">
                  <c:v>2006_3кв.</c:v>
                </c:pt>
                <c:pt idx="2">
                  <c:v>2007_1кв.</c:v>
                </c:pt>
                <c:pt idx="3">
                  <c:v>2007_3кв.</c:v>
                </c:pt>
                <c:pt idx="4">
                  <c:v>2008_1кв.</c:v>
                </c:pt>
                <c:pt idx="5">
                  <c:v>2008_3кв.</c:v>
                </c:pt>
              </c:strCache>
            </c:strRef>
          </c:cat>
          <c:val>
            <c:numRef>
              <c:f>'График 2.4.3'!$C$6:$H$6</c:f>
              <c:numCache>
                <c:formatCode>#\ ##0.0</c:formatCode>
                <c:ptCount val="6"/>
                <c:pt idx="0">
                  <c:v>5.3147830000000003</c:v>
                </c:pt>
                <c:pt idx="1">
                  <c:v>10.68765</c:v>
                </c:pt>
                <c:pt idx="2">
                  <c:v>24.757614</c:v>
                </c:pt>
                <c:pt idx="3">
                  <c:v>47.391548</c:v>
                </c:pt>
                <c:pt idx="4">
                  <c:v>57.6984729999999</c:v>
                </c:pt>
                <c:pt idx="5">
                  <c:v>72.490640799999994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5D-4B02-80F3-03E9D810C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1424351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2.4.3'!$B$5</c:f>
              <c:strCache>
                <c:ptCount val="1"/>
                <c:pt idx="0">
                  <c:v>Кредиты финансовых организаций* (правая шкала)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'График 2.4.3'!$C$5:$H$5</c:f>
              <c:numCache>
                <c:formatCode>#\ ##0.0</c:formatCode>
                <c:ptCount val="6"/>
                <c:pt idx="0">
                  <c:v>839.08967536596003</c:v>
                </c:pt>
                <c:pt idx="1">
                  <c:v>1353.6987129735301</c:v>
                </c:pt>
                <c:pt idx="2">
                  <c:v>1933.3367026907499</c:v>
                </c:pt>
                <c:pt idx="3">
                  <c:v>2726.9479508743698</c:v>
                </c:pt>
                <c:pt idx="4">
                  <c:v>2738.8782319153202</c:v>
                </c:pt>
                <c:pt idx="5">
                  <c:v>2629.6856082479098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A5D-4B02-80F3-03E9D810C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14243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42435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944460142822588E-2"/>
          <c:y val="0.76923228988544146"/>
          <c:w val="0.89120571832889883"/>
          <c:h val="0.210526731968647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30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7362500433583"/>
          <c:y val="9.5477621205689589E-2"/>
          <c:w val="0.80874532729606197"/>
          <c:h val="0.43718700236289448"/>
        </c:manualLayout>
      </c:layout>
      <c:lineChart>
        <c:grouping val="standard"/>
        <c:varyColors val="0"/>
        <c:ser>
          <c:idx val="0"/>
          <c:order val="0"/>
          <c:tx>
            <c:strRef>
              <c:f>'Бокс 4_График 1'!$B$5</c:f>
              <c:strCache>
                <c:ptCount val="1"/>
                <c:pt idx="0">
                  <c:v>Срочные депозиты физ.лиц в  тенге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'Бокс 4_График 1'!$C$4:$AT$4</c:f>
              <c:numCache>
                <c:formatCode>mmm\-yy</c:formatCode>
                <c:ptCount val="44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</c:numCache>
            </c:numRef>
          </c:cat>
          <c:val>
            <c:numRef>
              <c:f>'Бокс 4_График 1'!$C$5:$AT$5</c:f>
              <c:numCache>
                <c:formatCode>0.0</c:formatCode>
                <c:ptCount val="44"/>
                <c:pt idx="0">
                  <c:v>9.6</c:v>
                </c:pt>
                <c:pt idx="1">
                  <c:v>9.6</c:v>
                </c:pt>
                <c:pt idx="2">
                  <c:v>9.6999999999999993</c:v>
                </c:pt>
                <c:pt idx="3">
                  <c:v>9.6999999999999993</c:v>
                </c:pt>
                <c:pt idx="4">
                  <c:v>9.3000000000000007</c:v>
                </c:pt>
                <c:pt idx="5">
                  <c:v>9.1999999999999993</c:v>
                </c:pt>
                <c:pt idx="6">
                  <c:v>9.1</c:v>
                </c:pt>
                <c:pt idx="7">
                  <c:v>9.6</c:v>
                </c:pt>
                <c:pt idx="8">
                  <c:v>9.5</c:v>
                </c:pt>
                <c:pt idx="9">
                  <c:v>9.5</c:v>
                </c:pt>
                <c:pt idx="10">
                  <c:v>9.1</c:v>
                </c:pt>
                <c:pt idx="11">
                  <c:v>9.1</c:v>
                </c:pt>
                <c:pt idx="12">
                  <c:v>9.1999999999999993</c:v>
                </c:pt>
                <c:pt idx="13">
                  <c:v>8.9</c:v>
                </c:pt>
                <c:pt idx="14">
                  <c:v>9.1</c:v>
                </c:pt>
                <c:pt idx="15">
                  <c:v>9.8000000000000007</c:v>
                </c:pt>
                <c:pt idx="16">
                  <c:v>9.9</c:v>
                </c:pt>
                <c:pt idx="17">
                  <c:v>9.4</c:v>
                </c:pt>
                <c:pt idx="18">
                  <c:v>9</c:v>
                </c:pt>
                <c:pt idx="19">
                  <c:v>9.6</c:v>
                </c:pt>
                <c:pt idx="20">
                  <c:v>9.8000000000000007</c:v>
                </c:pt>
                <c:pt idx="21">
                  <c:v>10</c:v>
                </c:pt>
                <c:pt idx="22">
                  <c:v>9.9</c:v>
                </c:pt>
                <c:pt idx="23">
                  <c:v>9.8000000000000007</c:v>
                </c:pt>
                <c:pt idx="24">
                  <c:v>9.9</c:v>
                </c:pt>
                <c:pt idx="25">
                  <c:v>9.5</c:v>
                </c:pt>
                <c:pt idx="26">
                  <c:v>10.6</c:v>
                </c:pt>
                <c:pt idx="27">
                  <c:v>9.1</c:v>
                </c:pt>
                <c:pt idx="28">
                  <c:v>9.8000000000000007</c:v>
                </c:pt>
                <c:pt idx="29">
                  <c:v>10.5</c:v>
                </c:pt>
                <c:pt idx="30">
                  <c:v>10.5</c:v>
                </c:pt>
                <c:pt idx="31">
                  <c:v>10.199999999999999</c:v>
                </c:pt>
                <c:pt idx="32">
                  <c:v>11</c:v>
                </c:pt>
                <c:pt idx="33">
                  <c:v>12.1</c:v>
                </c:pt>
                <c:pt idx="34">
                  <c:v>10.9</c:v>
                </c:pt>
                <c:pt idx="35">
                  <c:v>11.5</c:v>
                </c:pt>
                <c:pt idx="36">
                  <c:v>11.4</c:v>
                </c:pt>
                <c:pt idx="37">
                  <c:v>11.7</c:v>
                </c:pt>
                <c:pt idx="38">
                  <c:v>11.4</c:v>
                </c:pt>
                <c:pt idx="39">
                  <c:v>11.3</c:v>
                </c:pt>
                <c:pt idx="40">
                  <c:v>11.6</c:v>
                </c:pt>
                <c:pt idx="41">
                  <c:v>11.7</c:v>
                </c:pt>
                <c:pt idx="42">
                  <c:v>11.4</c:v>
                </c:pt>
                <c:pt idx="43">
                  <c:v>10.4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2-4B8E-9AE3-CE3AB7557DD5}"/>
            </c:ext>
          </c:extLst>
        </c:ser>
        <c:ser>
          <c:idx val="1"/>
          <c:order val="1"/>
          <c:tx>
            <c:strRef>
              <c:f>'Бокс 4_График 1'!$B$6</c:f>
              <c:strCache>
                <c:ptCount val="1"/>
                <c:pt idx="0">
                  <c:v>Срочные депозимты физ.лиц в  инвалюте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'Бокс 4_График 1'!$C$4:$AT$4</c:f>
              <c:numCache>
                <c:formatCode>mmm\-yy</c:formatCode>
                <c:ptCount val="44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</c:numCache>
            </c:numRef>
          </c:cat>
          <c:val>
            <c:numRef>
              <c:f>'Бокс 4_График 1'!$C$6:$AT$6</c:f>
              <c:numCache>
                <c:formatCode>0.0</c:formatCode>
                <c:ptCount val="44"/>
                <c:pt idx="0">
                  <c:v>6</c:v>
                </c:pt>
                <c:pt idx="1">
                  <c:v>6</c:v>
                </c:pt>
                <c:pt idx="2">
                  <c:v>5.9</c:v>
                </c:pt>
                <c:pt idx="3">
                  <c:v>6</c:v>
                </c:pt>
                <c:pt idx="4">
                  <c:v>5.6</c:v>
                </c:pt>
                <c:pt idx="5">
                  <c:v>5.7</c:v>
                </c:pt>
                <c:pt idx="6">
                  <c:v>6.1</c:v>
                </c:pt>
                <c:pt idx="7">
                  <c:v>5.9</c:v>
                </c:pt>
                <c:pt idx="8">
                  <c:v>5.8</c:v>
                </c:pt>
                <c:pt idx="9">
                  <c:v>5.9</c:v>
                </c:pt>
                <c:pt idx="10">
                  <c:v>5.9</c:v>
                </c:pt>
                <c:pt idx="11">
                  <c:v>6.2</c:v>
                </c:pt>
                <c:pt idx="12">
                  <c:v>6.2</c:v>
                </c:pt>
                <c:pt idx="13">
                  <c:v>5.8</c:v>
                </c:pt>
                <c:pt idx="14">
                  <c:v>5.2</c:v>
                </c:pt>
                <c:pt idx="15">
                  <c:v>6.1</c:v>
                </c:pt>
                <c:pt idx="16">
                  <c:v>5.8</c:v>
                </c:pt>
                <c:pt idx="17">
                  <c:v>6.3</c:v>
                </c:pt>
                <c:pt idx="18">
                  <c:v>5.9</c:v>
                </c:pt>
                <c:pt idx="19">
                  <c:v>6.2</c:v>
                </c:pt>
                <c:pt idx="20">
                  <c:v>6.4</c:v>
                </c:pt>
                <c:pt idx="21">
                  <c:v>6.4</c:v>
                </c:pt>
                <c:pt idx="22">
                  <c:v>5.8</c:v>
                </c:pt>
                <c:pt idx="23">
                  <c:v>7.4</c:v>
                </c:pt>
                <c:pt idx="24">
                  <c:v>6.6</c:v>
                </c:pt>
                <c:pt idx="25">
                  <c:v>6.6</c:v>
                </c:pt>
                <c:pt idx="26">
                  <c:v>6.7</c:v>
                </c:pt>
                <c:pt idx="27">
                  <c:v>6.6</c:v>
                </c:pt>
                <c:pt idx="28">
                  <c:v>6.5</c:v>
                </c:pt>
                <c:pt idx="29">
                  <c:v>6.5</c:v>
                </c:pt>
                <c:pt idx="30">
                  <c:v>7.2</c:v>
                </c:pt>
                <c:pt idx="31">
                  <c:v>8.3000000000000007</c:v>
                </c:pt>
                <c:pt idx="32">
                  <c:v>9.6</c:v>
                </c:pt>
                <c:pt idx="33">
                  <c:v>8.9</c:v>
                </c:pt>
                <c:pt idx="34">
                  <c:v>8.6</c:v>
                </c:pt>
                <c:pt idx="35">
                  <c:v>9.5</c:v>
                </c:pt>
                <c:pt idx="36">
                  <c:v>9.5</c:v>
                </c:pt>
                <c:pt idx="37">
                  <c:v>8.9</c:v>
                </c:pt>
                <c:pt idx="38">
                  <c:v>9.6999999999999993</c:v>
                </c:pt>
                <c:pt idx="39">
                  <c:v>9.6999999999999993</c:v>
                </c:pt>
                <c:pt idx="40">
                  <c:v>9.1999999999999993</c:v>
                </c:pt>
                <c:pt idx="41">
                  <c:v>9.5</c:v>
                </c:pt>
                <c:pt idx="42">
                  <c:v>9.1999999999999993</c:v>
                </c:pt>
                <c:pt idx="43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22-4B8E-9AE3-CE3AB7557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4313295"/>
        <c:axId val="1"/>
      </c:lineChart>
      <c:dateAx>
        <c:axId val="1094313295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4"/>
        <c:majorTimeUnit val="months"/>
        <c:minorUnit val="2"/>
        <c:minorTimeUnit val="months"/>
      </c:dateAx>
      <c:valAx>
        <c:axId val="1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3.2786885245901641E-2"/>
              <c:y val="0.2814075627481237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43132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1038307500607017"/>
          <c:y val="0.78894665943648767"/>
          <c:w val="0.62295248183615581"/>
          <c:h val="0.145729000787631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Распределение различных категорий депозитов в общих депозитов физических лиц в банковской системе Казахстана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6-4735-9D53-62A76FD23B34}"/>
            </c:ext>
          </c:extLst>
        </c:ser>
        <c:ser>
          <c:idx val="1"/>
          <c:order val="1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6-4735-9D53-62A76FD23B34}"/>
            </c:ext>
          </c:extLst>
        </c:ser>
        <c:ser>
          <c:idx val="2"/>
          <c:order val="2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A6-4735-9D53-62A76FD23B34}"/>
            </c:ext>
          </c:extLst>
        </c:ser>
        <c:ser>
          <c:idx val="3"/>
          <c:order val="3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A6-4735-9D53-62A76FD23B34}"/>
            </c:ext>
          </c:extLst>
        </c:ser>
        <c:ser>
          <c:idx val="5"/>
          <c:order val="4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A6-4735-9D53-62A76FD23B34}"/>
            </c:ext>
          </c:extLst>
        </c:ser>
        <c:ser>
          <c:idx val="6"/>
          <c:order val="5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A6-4735-9D53-62A76FD23B34}"/>
            </c:ext>
          </c:extLst>
        </c:ser>
        <c:ser>
          <c:idx val="4"/>
          <c:order val="6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A6-4735-9D53-62A76FD23B34}"/>
            </c:ext>
          </c:extLst>
        </c:ser>
        <c:ser>
          <c:idx val="7"/>
          <c:order val="7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3A6-4735-9D53-62A76FD23B34}"/>
            </c:ext>
          </c:extLst>
        </c:ser>
        <c:ser>
          <c:idx val="8"/>
          <c:order val="8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3A6-4735-9D53-62A76FD23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4307055"/>
        <c:axId val="1"/>
      </c:barChart>
      <c:catAx>
        <c:axId val="1094307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доля, %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94307055"/>
        <c:crosses val="autoZero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47245409015025E-2"/>
          <c:y val="0.15062761506276151"/>
          <c:w val="0.89315525876460766"/>
          <c:h val="0.58995815899581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 4_График 2'!$B$5</c:f>
              <c:strCache>
                <c:ptCount val="1"/>
                <c:pt idx="0">
                  <c:v>Валовый прирост депозитов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2'!$C$5:$H$5</c:f>
              <c:numCache>
                <c:formatCode>0.00%</c:formatCode>
                <c:ptCount val="6"/>
                <c:pt idx="0">
                  <c:v>0.17294336843614225</c:v>
                </c:pt>
                <c:pt idx="1">
                  <c:v>8.4312036989919306E-2</c:v>
                </c:pt>
                <c:pt idx="2">
                  <c:v>3.6917460980832185E-2</c:v>
                </c:pt>
                <c:pt idx="3">
                  <c:v>4.104242847025813E-2</c:v>
                </c:pt>
                <c:pt idx="4">
                  <c:v>2.6439260309291824E-2</c:v>
                </c:pt>
                <c:pt idx="5">
                  <c:v>4.9202311538538032E-2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5-4840-88CB-7A683279AB61}"/>
            </c:ext>
          </c:extLst>
        </c:ser>
        <c:ser>
          <c:idx val="1"/>
          <c:order val="1"/>
          <c:tx>
            <c:strRef>
              <c:f>'Бокс 4_График 2'!$B$6</c:f>
              <c:strCache>
                <c:ptCount val="1"/>
                <c:pt idx="0">
                  <c:v>Валовый отток депозитов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2'!$C$6:$H$6</c:f>
              <c:numCache>
                <c:formatCode>0.00%</c:formatCode>
                <c:ptCount val="6"/>
                <c:pt idx="0">
                  <c:v>1.6105528219747992E-2</c:v>
                </c:pt>
                <c:pt idx="1">
                  <c:v>5.7575742474441333E-2</c:v>
                </c:pt>
                <c:pt idx="2">
                  <c:v>7.1071880633290481E-3</c:v>
                </c:pt>
                <c:pt idx="3">
                  <c:v>1.1683237277021271E-2</c:v>
                </c:pt>
                <c:pt idx="4">
                  <c:v>3.6164769863887052E-2</c:v>
                </c:pt>
                <c:pt idx="5">
                  <c:v>2.6415584785461866E-3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5-4840-88CB-7A683279AB61}"/>
            </c:ext>
          </c:extLst>
        </c:ser>
        <c:ser>
          <c:idx val="2"/>
          <c:order val="2"/>
          <c:tx>
            <c:strRef>
              <c:f>'Бокс 4_График 2'!$B$7</c:f>
              <c:strCache>
                <c:ptCount val="1"/>
                <c:pt idx="0">
                  <c:v>Чистое изменение депозитов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2'!$C$7:$H$7</c:f>
              <c:numCache>
                <c:formatCode>0.00%</c:formatCode>
                <c:ptCount val="6"/>
                <c:pt idx="0">
                  <c:v>0.15683784021639424</c:v>
                </c:pt>
                <c:pt idx="1">
                  <c:v>2.6736294515477974E-2</c:v>
                </c:pt>
                <c:pt idx="2">
                  <c:v>2.9810272917503138E-2</c:v>
                </c:pt>
                <c:pt idx="3">
                  <c:v>2.9359191193236857E-2</c:v>
                </c:pt>
                <c:pt idx="4">
                  <c:v>-9.7255095545952276E-3</c:v>
                </c:pt>
                <c:pt idx="5">
                  <c:v>4.6560753059991848E-2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E5-4840-88CB-7A683279A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4308303"/>
        <c:axId val="1"/>
      </c:barChart>
      <c:lineChart>
        <c:grouping val="standard"/>
        <c:varyColors val="0"/>
        <c:ser>
          <c:idx val="3"/>
          <c:order val="3"/>
          <c:tx>
            <c:strRef>
              <c:f>'Бокс 4_График 2'!$B$8</c:f>
              <c:strCache>
                <c:ptCount val="1"/>
                <c:pt idx="0">
                  <c:v>Перераспределение депозитов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4.17318452889525E-4"/>
                  <c:y val="-5.90645625363774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AE5-4840-88CB-7A683279AB61}"/>
                </c:ext>
              </c:extLst>
            </c:dLbl>
            <c:dLbl>
              <c:idx val="3"/>
              <c:layout>
                <c:manualLayout>
                  <c:x val="9.3210468891722995E-3"/>
                  <c:y val="-5.42035383652357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AE5-4840-88CB-7A683279AB61}"/>
                </c:ext>
              </c:extLst>
            </c:dLbl>
            <c:dLbl>
              <c:idx val="5"/>
              <c:layout>
                <c:manualLayout>
                  <c:x val="-1.2521306289134371E-3"/>
                  <c:y val="-0.1052456099891279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AE5-4840-88CB-7A683279AB6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2'!$C$8:$H$8</c:f>
              <c:numCache>
                <c:formatCode>0.00%</c:formatCode>
                <c:ptCount val="6"/>
                <c:pt idx="0">
                  <c:v>3.2211056439496011E-2</c:v>
                </c:pt>
                <c:pt idx="1">
                  <c:v>0.11515148494888268</c:v>
                </c:pt>
                <c:pt idx="2">
                  <c:v>1.4214376126658098E-2</c:v>
                </c:pt>
                <c:pt idx="3">
                  <c:v>2.3366474554042546E-2</c:v>
                </c:pt>
                <c:pt idx="4">
                  <c:v>5.2878520618583655E-2</c:v>
                </c:pt>
                <c:pt idx="5">
                  <c:v>5.2831169570923681E-3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E5-4840-88CB-7A683279A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4308303"/>
        <c:axId val="1"/>
      </c:lineChart>
      <c:catAx>
        <c:axId val="10943083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430830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302170283806344"/>
          <c:y val="0.79079497907949792"/>
          <c:w val="0.71452420701168617"/>
          <c:h val="0.184100418410041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до 700 тыс. тенге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46-4324-8730-6AA84613341A}"/>
            </c:ext>
          </c:extLst>
        </c:ser>
        <c:ser>
          <c:idx val="1"/>
          <c:order val="1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46-4324-8730-6AA84613341A}"/>
            </c:ext>
          </c:extLst>
        </c:ser>
        <c:ser>
          <c:idx val="2"/>
          <c:order val="2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46-4324-8730-6AA846133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4309135"/>
        <c:axId val="1"/>
      </c:barChart>
      <c:lineChart>
        <c:grouping val="standard"/>
        <c:varyColors val="0"/>
        <c:ser>
          <c:idx val="3"/>
          <c:order val="3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46-4324-8730-6AA84613341A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46-4324-8730-6AA84613341A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46-4324-8730-6AA84613341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46-4324-8730-6AA846133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4309135"/>
        <c:axId val="1"/>
      </c:lineChart>
      <c:catAx>
        <c:axId val="1094309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94309135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свыше  700 тыс. тенге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EC-4C82-86ED-D050DF62D0F3}"/>
            </c:ext>
          </c:extLst>
        </c:ser>
        <c:ser>
          <c:idx val="1"/>
          <c:order val="1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EC-4C82-86ED-D050DF62D0F3}"/>
            </c:ext>
          </c:extLst>
        </c:ser>
        <c:ser>
          <c:idx val="2"/>
          <c:order val="2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EC-4C82-86ED-D050DF62D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171071"/>
        <c:axId val="1"/>
      </c:barChart>
      <c:lineChart>
        <c:grouping val="standard"/>
        <c:varyColors val="0"/>
        <c:ser>
          <c:idx val="3"/>
          <c:order val="3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EC-4C82-86ED-D050DF62D0F3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EC-4C82-86ED-D050DF62D0F3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EC-4C82-86ED-D050DF62D0F3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EC-4C82-86ED-D050DF62D0F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EC-4C82-86ED-D050DF62D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5171071"/>
        <c:axId val="1"/>
      </c:lineChart>
      <c:catAx>
        <c:axId val="10951710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95171071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Распределение категорий в общих депозитах физических лиц в банковской системе Казахстана 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2C-4D6D-A653-4EC4754641AE}"/>
            </c:ext>
          </c:extLst>
        </c:ser>
        <c:ser>
          <c:idx val="1"/>
          <c:order val="1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2C-4D6D-A653-4EC4754641AE}"/>
            </c:ext>
          </c:extLst>
        </c:ser>
        <c:ser>
          <c:idx val="2"/>
          <c:order val="2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2C-4D6D-A653-4EC4754641AE}"/>
            </c:ext>
          </c:extLst>
        </c:ser>
        <c:ser>
          <c:idx val="3"/>
          <c:order val="3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2C-4D6D-A653-4EC4754641AE}"/>
            </c:ext>
          </c:extLst>
        </c:ser>
        <c:ser>
          <c:idx val="4"/>
          <c:order val="4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2C-4D6D-A653-4EC4754641AE}"/>
            </c:ext>
          </c:extLst>
        </c:ser>
        <c:ser>
          <c:idx val="5"/>
          <c:order val="5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82C-4D6D-A653-4EC4754641AE}"/>
            </c:ext>
          </c:extLst>
        </c:ser>
        <c:ser>
          <c:idx val="6"/>
          <c:order val="6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2C-4D6D-A653-4EC4754641AE}"/>
            </c:ext>
          </c:extLst>
        </c:ser>
        <c:ser>
          <c:idx val="7"/>
          <c:order val="7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82C-4D6D-A653-4EC4754641AE}"/>
            </c:ext>
          </c:extLst>
        </c:ser>
        <c:ser>
          <c:idx val="8"/>
          <c:order val="8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2C-4D6D-A653-4EC475464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166495"/>
        <c:axId val="1"/>
      </c:barChart>
      <c:catAx>
        <c:axId val="109516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95166495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1.1.5'!#REF!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1.1.5'!#REF!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01-4EF5-8F32-CE101C0C3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7415663"/>
        <c:axId val="1"/>
      </c:barChart>
      <c:barChart>
        <c:barDir val="col"/>
        <c:grouping val="clustered"/>
        <c:varyColors val="0"/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1.1.5'!#REF!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1.1.5'!#REF!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01-4EF5-8F32-CE101C0C3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scatterChart>
        <c:scatterStyle val="lineMarker"/>
        <c:varyColors val="0"/>
        <c:ser>
          <c:idx val="0"/>
          <c:order val="1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'График 1.1.5'!#REF!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'График 1.1.5'!#REF!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E01-4EF5-8F32-CE101C0C3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7415663"/>
        <c:axId val="1"/>
      </c:scatterChart>
      <c:scatterChart>
        <c:scatterStyle val="lineMarker"/>
        <c:varyColors val="0"/>
        <c:ser>
          <c:idx val="3"/>
          <c:order val="3"/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'График 1.1.5'!#REF!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'График 1.1.5'!#REF!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E01-4EF5-8F32-CE101C0C3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10974156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09741566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до 700 тыс. тенге, подлежащих гарантированию в тенге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75-4B93-ACBA-247D5131F28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75-4B93-ACBA-247D5131F280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75-4B93-ACBA-247D5131F28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75-4B93-ACBA-247D5131F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166911"/>
        <c:axId val="1"/>
      </c:barChart>
      <c:lineChart>
        <c:grouping val="standard"/>
        <c:varyColors val="0"/>
        <c:ser>
          <c:idx val="0"/>
          <c:order val="0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75-4B93-ACBA-247D5131F280}"/>
            </c:ext>
          </c:extLst>
        </c:ser>
        <c:ser>
          <c:idx val="1"/>
          <c:order val="1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75-4B93-ACBA-247D5131F280}"/>
            </c:ext>
          </c:extLst>
        </c:ser>
        <c:ser>
          <c:idx val="2"/>
          <c:order val="2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75-4B93-ACBA-247D5131F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5166911"/>
        <c:axId val="1"/>
      </c:lineChart>
      <c:catAx>
        <c:axId val="10951669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95166911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200" verticalDpi="20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до 700 тыс. тенге, подлежащих гарантированию в иностраннойвалюте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BB-4415-BCC6-1AAE0E14FFA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BB-4415-BCC6-1AAE0E14FFA0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BB-4415-BCC6-1AAE0E14FFA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BB-4415-BCC6-1AAE0E14F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167327"/>
        <c:axId val="1"/>
      </c:barChart>
      <c:lineChart>
        <c:grouping val="standard"/>
        <c:varyColors val="0"/>
        <c:ser>
          <c:idx val="0"/>
          <c:order val="0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BB-4415-BCC6-1AAE0E14FFA0}"/>
            </c:ext>
          </c:extLst>
        </c:ser>
        <c:ser>
          <c:idx val="1"/>
          <c:order val="1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BB-4415-BCC6-1AAE0E14FFA0}"/>
            </c:ext>
          </c:extLst>
        </c:ser>
        <c:ser>
          <c:idx val="2"/>
          <c:order val="2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BB-4415-BCC6-1AAE0E14F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5167327"/>
        <c:axId val="1"/>
      </c:lineChart>
      <c:catAx>
        <c:axId val="1095167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95167327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свыше  700 тыс. тенге в тенге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18-4EE8-A78D-A5B51C9841E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18-4EE8-A78D-A5B51C9841E8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18-4EE8-A78D-A5B51C9841E8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18-4EE8-A78D-A5B51C9841E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18-4EE8-A78D-A5B51C984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171487"/>
        <c:axId val="1"/>
      </c:barChart>
      <c:lineChart>
        <c:grouping val="standard"/>
        <c:varyColors val="0"/>
        <c:ser>
          <c:idx val="0"/>
          <c:order val="0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18-4EE8-A78D-A5B51C9841E8}"/>
            </c:ext>
          </c:extLst>
        </c:ser>
        <c:ser>
          <c:idx val="1"/>
          <c:order val="1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218-4EE8-A78D-A5B51C9841E8}"/>
            </c:ext>
          </c:extLst>
        </c:ser>
        <c:ser>
          <c:idx val="2"/>
          <c:order val="2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218-4EE8-A78D-A5B51C984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5171487"/>
        <c:axId val="1"/>
      </c:lineChart>
      <c:catAx>
        <c:axId val="1095171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95171487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свыше  700 тыс. тенге в иностранной валюте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B8-4176-97DE-EE3DC9643EAF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B8-4176-97DE-EE3DC9643EAF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B8-4176-97DE-EE3DC9643EAF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B8-4176-97DE-EE3DC9643EA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B8-4176-97DE-EE3DC9643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169407"/>
        <c:axId val="1"/>
      </c:barChart>
      <c:lineChart>
        <c:grouping val="standard"/>
        <c:varyColors val="0"/>
        <c:ser>
          <c:idx val="0"/>
          <c:order val="0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B8-4176-97DE-EE3DC9643EAF}"/>
            </c:ext>
          </c:extLst>
        </c:ser>
        <c:ser>
          <c:idx val="1"/>
          <c:order val="1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B8-4176-97DE-EE3DC9643EAF}"/>
            </c:ext>
          </c:extLst>
        </c:ser>
        <c:ser>
          <c:idx val="2"/>
          <c:order val="2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B8-4176-97DE-EE3DC9643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5169407"/>
        <c:axId val="1"/>
      </c:lineChart>
      <c:catAx>
        <c:axId val="10951694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95169407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в иностранной валюте, всего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02-489C-8433-7ECAD56D4C74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02-489C-8433-7ECAD56D4C74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02-489C-8433-7ECAD56D4C7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02-489C-8433-7ECAD56D4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6302719"/>
        <c:axId val="1"/>
      </c:barChart>
      <c:lineChart>
        <c:grouping val="standard"/>
        <c:varyColors val="0"/>
        <c:ser>
          <c:idx val="0"/>
          <c:order val="0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02-489C-8433-7ECAD56D4C74}"/>
            </c:ext>
          </c:extLst>
        </c:ser>
        <c:ser>
          <c:idx val="1"/>
          <c:order val="1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02-489C-8433-7ECAD56D4C74}"/>
            </c:ext>
          </c:extLst>
        </c:ser>
        <c:ser>
          <c:idx val="2"/>
          <c:order val="2"/>
          <c:tx>
            <c:strRef>
              <c:f>'Бокс 4_График 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'Бокс 4_График 2'!$C$4:$H$4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02-489C-8433-7ECAD56D4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302719"/>
        <c:axId val="1"/>
      </c:lineChart>
      <c:catAx>
        <c:axId val="10963027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96302719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548936013987622E-2"/>
          <c:y val="0.15384645797708829"/>
          <c:w val="0.89097826136838187"/>
          <c:h val="0.655871741902323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 4_График 3'!$B$5</c:f>
              <c:strCache>
                <c:ptCount val="1"/>
                <c:pt idx="0">
                  <c:v>Валовый прирост депозитов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4_График 3'!$C$4:$H$4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3'!$C$5:$H$5</c:f>
              <c:numCache>
                <c:formatCode>0.00%</c:formatCode>
                <c:ptCount val="6"/>
                <c:pt idx="0">
                  <c:v>0.11095312208192516</c:v>
                </c:pt>
                <c:pt idx="1">
                  <c:v>1.4254803277100731E-2</c:v>
                </c:pt>
                <c:pt idx="2">
                  <c:v>1.9731000740177081E-2</c:v>
                </c:pt>
                <c:pt idx="3">
                  <c:v>2.98877860693012E-2</c:v>
                </c:pt>
                <c:pt idx="4">
                  <c:v>2.6210911469071452E-2</c:v>
                </c:pt>
                <c:pt idx="5">
                  <c:v>1.4564103719934888E-2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B6-4549-8830-04FD5588692E}"/>
            </c:ext>
          </c:extLst>
        </c:ser>
        <c:ser>
          <c:idx val="1"/>
          <c:order val="1"/>
          <c:tx>
            <c:strRef>
              <c:f>'Бокс 4_График 3'!$B$6</c:f>
              <c:strCache>
                <c:ptCount val="1"/>
                <c:pt idx="0">
                  <c:v>Валовый отток депозитов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4_График 3'!$C$4:$H$4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3'!$C$6:$H$6</c:f>
              <c:numCache>
                <c:formatCode>0.00%</c:formatCode>
                <c:ptCount val="6"/>
                <c:pt idx="0">
                  <c:v>3.5624993942216768E-3</c:v>
                </c:pt>
                <c:pt idx="1">
                  <c:v>4.9180605495687001E-2</c:v>
                </c:pt>
                <c:pt idx="2">
                  <c:v>6.5230061897764442E-3</c:v>
                </c:pt>
                <c:pt idx="3">
                  <c:v>4.5934738080825434E-3</c:v>
                </c:pt>
                <c:pt idx="4">
                  <c:v>2.8810896239617446E-3</c:v>
                </c:pt>
                <c:pt idx="5">
                  <c:v>1.2524200066306895E-2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B6-4549-8830-04FD5588692E}"/>
            </c:ext>
          </c:extLst>
        </c:ser>
        <c:ser>
          <c:idx val="2"/>
          <c:order val="2"/>
          <c:tx>
            <c:strRef>
              <c:f>'Бокс 4_График 3'!$B$7</c:f>
              <c:strCache>
                <c:ptCount val="1"/>
                <c:pt idx="0">
                  <c:v>Чистое изменение депозитов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4_График 3'!$C$4:$H$4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3'!$C$7:$H$7</c:f>
              <c:numCache>
                <c:formatCode>0.00%</c:formatCode>
                <c:ptCount val="6"/>
                <c:pt idx="0">
                  <c:v>0.10739062268770348</c:v>
                </c:pt>
                <c:pt idx="1">
                  <c:v>-3.4925802218586266E-2</c:v>
                </c:pt>
                <c:pt idx="2">
                  <c:v>1.3207994550400637E-2</c:v>
                </c:pt>
                <c:pt idx="3">
                  <c:v>2.5294312261218657E-2</c:v>
                </c:pt>
                <c:pt idx="4">
                  <c:v>2.3329821845109708E-2</c:v>
                </c:pt>
                <c:pt idx="5">
                  <c:v>2.0399036536279929E-3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B6-4549-8830-04FD55886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6306047"/>
        <c:axId val="1"/>
      </c:barChart>
      <c:lineChart>
        <c:grouping val="standard"/>
        <c:varyColors val="0"/>
        <c:ser>
          <c:idx val="3"/>
          <c:order val="3"/>
          <c:tx>
            <c:strRef>
              <c:f>'Бокс 4_График 3'!$B$8</c:f>
              <c:strCache>
                <c:ptCount val="1"/>
                <c:pt idx="0">
                  <c:v>Перераспределение депозитов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layout>
                <c:manualLayout>
                  <c:x val="-4.3900235370111099E-3"/>
                  <c:y val="-6.58866571435809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6B6-4549-8830-04FD5588692E}"/>
                </c:ext>
              </c:extLst>
            </c:dLbl>
            <c:dLbl>
              <c:idx val="3"/>
              <c:layout>
                <c:manualLayout>
                  <c:x val="1.249154625741935E-3"/>
                  <c:y val="-6.85235354023301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6B6-4549-8830-04FD5588692E}"/>
                </c:ext>
              </c:extLst>
            </c:dLbl>
            <c:dLbl>
              <c:idx val="4"/>
              <c:layout>
                <c:manualLayout>
                  <c:x val="-6.269710318188613E-3"/>
                  <c:y val="-6.35602169167654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6B6-4549-8830-04FD5588692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'Бокс 4_График 3'!$C$4:$H$4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3'!$C$8:$H$8</c:f>
              <c:numCache>
                <c:formatCode>0.00%</c:formatCode>
                <c:ptCount val="6"/>
                <c:pt idx="0">
                  <c:v>7.1249987884433597E-3</c:v>
                </c:pt>
                <c:pt idx="1">
                  <c:v>2.8509606554201469E-2</c:v>
                </c:pt>
                <c:pt idx="2">
                  <c:v>1.304601237955289E-2</c:v>
                </c:pt>
                <c:pt idx="3">
                  <c:v>9.1869476161650851E-3</c:v>
                </c:pt>
                <c:pt idx="4">
                  <c:v>5.7621792479234865E-3</c:v>
                </c:pt>
                <c:pt idx="5">
                  <c:v>2.5048400132613786E-2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6B6-4549-8830-04FD55886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306047"/>
        <c:axId val="1"/>
      </c:lineChart>
      <c:catAx>
        <c:axId val="10963060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6306047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353384700812732"/>
          <c:y val="0.81781538187820624"/>
          <c:w val="0.82518872730109638"/>
          <c:h val="0.170040821974676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786026200873357E-2"/>
          <c:y val="0.19047699572593565"/>
          <c:w val="0.87554585152838427"/>
          <c:h val="0.580089032438076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 4_График 4'!$B$5</c:f>
              <c:strCache>
                <c:ptCount val="1"/>
                <c:pt idx="0">
                  <c:v>Валовый прирост депозитов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4_График 4'!$C$4:$H$4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4'!$C$5:$H$5</c:f>
              <c:numCache>
                <c:formatCode>0.00%</c:formatCode>
                <c:ptCount val="6"/>
                <c:pt idx="0">
                  <c:v>0.17744287014176111</c:v>
                </c:pt>
                <c:pt idx="1">
                  <c:v>0.12812609073120657</c:v>
                </c:pt>
                <c:pt idx="2">
                  <c:v>4.2557740569958639E-2</c:v>
                </c:pt>
                <c:pt idx="3">
                  <c:v>6.5350656052769449E-2</c:v>
                </c:pt>
                <c:pt idx="4">
                  <c:v>1.6418608884421655E-2</c:v>
                </c:pt>
                <c:pt idx="5">
                  <c:v>6.5209580230286154E-2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9B-42EE-BD2C-9499F78BDF3D}"/>
            </c:ext>
          </c:extLst>
        </c:ser>
        <c:ser>
          <c:idx val="1"/>
          <c:order val="1"/>
          <c:tx>
            <c:strRef>
              <c:f>'Бокс 4_График 4'!$B$6</c:f>
              <c:strCache>
                <c:ptCount val="1"/>
                <c:pt idx="0">
                  <c:v>Валовый отток депозитов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4_График 4'!$C$4:$H$4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4'!$C$6:$H$6</c:f>
              <c:numCache>
                <c:formatCode>0.00%</c:formatCode>
                <c:ptCount val="6"/>
                <c:pt idx="0">
                  <c:v>2.136462464091449E-2</c:v>
                </c:pt>
                <c:pt idx="1">
                  <c:v>6.3421796848030204E-2</c:v>
                </c:pt>
                <c:pt idx="2">
                  <c:v>8.806395029956688E-3</c:v>
                </c:pt>
                <c:pt idx="3">
                  <c:v>9.5215087034853374E-3</c:v>
                </c:pt>
                <c:pt idx="4">
                  <c:v>5.3188061803113661E-2</c:v>
                </c:pt>
                <c:pt idx="5">
                  <c:v>2.1865620032693934E-3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9B-42EE-BD2C-9499F78BDF3D}"/>
            </c:ext>
          </c:extLst>
        </c:ser>
        <c:ser>
          <c:idx val="2"/>
          <c:order val="2"/>
          <c:tx>
            <c:strRef>
              <c:f>'Бокс 4_График 4'!$B$7</c:f>
              <c:strCache>
                <c:ptCount val="1"/>
                <c:pt idx="0">
                  <c:v>Чистое изменение депозитов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4_График 4'!$C$4:$H$4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4'!$C$7:$H$7</c:f>
              <c:numCache>
                <c:formatCode>0.00%</c:formatCode>
                <c:ptCount val="6"/>
                <c:pt idx="0">
                  <c:v>0.15607824550084662</c:v>
                </c:pt>
                <c:pt idx="1">
                  <c:v>6.4704293883176361E-2</c:v>
                </c:pt>
                <c:pt idx="2">
                  <c:v>3.3751345540001948E-2</c:v>
                </c:pt>
                <c:pt idx="3">
                  <c:v>5.5829147349284111E-2</c:v>
                </c:pt>
                <c:pt idx="4">
                  <c:v>-3.6769452918692005E-2</c:v>
                </c:pt>
                <c:pt idx="5">
                  <c:v>6.3023018227016767E-2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9B-42EE-BD2C-9499F78BD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6306879"/>
        <c:axId val="1"/>
      </c:barChart>
      <c:lineChart>
        <c:grouping val="standard"/>
        <c:varyColors val="0"/>
        <c:ser>
          <c:idx val="3"/>
          <c:order val="3"/>
          <c:tx>
            <c:strRef>
              <c:f>'Бокс 4_График 4'!$B$8</c:f>
              <c:strCache>
                <c:ptCount val="1"/>
                <c:pt idx="0">
                  <c:v>Перераспределение депозитов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4.5440062350284713E-3"/>
                  <c:y val="-7.19752252332784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09B-42EE-BD2C-9499F78BDF3D}"/>
                </c:ext>
              </c:extLst>
            </c:dLbl>
            <c:dLbl>
              <c:idx val="3"/>
              <c:layout>
                <c:manualLayout>
                  <c:x val="-8.1924148127772017E-3"/>
                  <c:y val="-0.1422499338709901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09B-42EE-BD2C-9499F78BDF3D}"/>
                </c:ext>
              </c:extLst>
            </c:dLbl>
            <c:dLbl>
              <c:idx val="4"/>
              <c:layout>
                <c:manualLayout>
                  <c:x val="9.0499604579994699E-4"/>
                  <c:y val="-6.26233222234821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09B-42EE-BD2C-9499F78BDF3D}"/>
                </c:ext>
              </c:extLst>
            </c:dLbl>
            <c:dLbl>
              <c:idx val="5"/>
              <c:layout>
                <c:manualLayout>
                  <c:x val="5.6358239062912581E-3"/>
                  <c:y val="-1.17864553668201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09B-42EE-BD2C-9499F78BDF3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'Бокс 4_График 4'!$C$4:$H$4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'Бокс 4_График 4'!$C$8:$H$8</c:f>
              <c:numCache>
                <c:formatCode>0.00%</c:formatCode>
                <c:ptCount val="6"/>
                <c:pt idx="0">
                  <c:v>4.2729249281828974E-2</c:v>
                </c:pt>
                <c:pt idx="1">
                  <c:v>0.12684359369606041</c:v>
                </c:pt>
                <c:pt idx="2">
                  <c:v>1.7612790059913383E-2</c:v>
                </c:pt>
                <c:pt idx="3">
                  <c:v>1.9043017406970675E-2</c:v>
                </c:pt>
                <c:pt idx="4">
                  <c:v>3.283721776884331E-2</c:v>
                </c:pt>
                <c:pt idx="5">
                  <c:v>4.3731240065387755E-3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9B-42EE-BD2C-9499F78BD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306879"/>
        <c:axId val="1"/>
      </c:lineChart>
      <c:catAx>
        <c:axId val="10963068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6306879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0917030567685589E-2"/>
          <c:y val="0.77922407342428224"/>
          <c:w val="0.9759825327510917"/>
          <c:h val="0.173160905205396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Распределение категорий в общих депозитах физических лиц в банковской системе Казахстана 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DA-47BF-9524-32F1D4C71D4F}"/>
            </c:ext>
          </c:extLst>
        </c:ser>
        <c:ser>
          <c:idx val="1"/>
          <c:order val="1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DA-47BF-9524-32F1D4C71D4F}"/>
            </c:ext>
          </c:extLst>
        </c:ser>
        <c:ser>
          <c:idx val="2"/>
          <c:order val="2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DA-47BF-9524-32F1D4C71D4F}"/>
            </c:ext>
          </c:extLst>
        </c:ser>
        <c:ser>
          <c:idx val="3"/>
          <c:order val="3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DA-47BF-9524-32F1D4C71D4F}"/>
            </c:ext>
          </c:extLst>
        </c:ser>
        <c:ser>
          <c:idx val="4"/>
          <c:order val="4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A-47BF-9524-32F1D4C71D4F}"/>
            </c:ext>
          </c:extLst>
        </c:ser>
        <c:ser>
          <c:idx val="5"/>
          <c:order val="5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DA-47BF-9524-32F1D4C71D4F}"/>
            </c:ext>
          </c:extLst>
        </c:ser>
        <c:ser>
          <c:idx val="6"/>
          <c:order val="6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BDA-47BF-9524-32F1D4C71D4F}"/>
            </c:ext>
          </c:extLst>
        </c:ser>
        <c:ser>
          <c:idx val="7"/>
          <c:order val="7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BDA-47BF-9524-32F1D4C71D4F}"/>
            </c:ext>
          </c:extLst>
        </c:ser>
        <c:ser>
          <c:idx val="8"/>
          <c:order val="8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BDA-47BF-9524-32F1D4C71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6303967"/>
        <c:axId val="1"/>
      </c:barChart>
      <c:catAx>
        <c:axId val="10963039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96303967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до 700 тыс. тенге, подлежащих гарантированию в иностраннойвалюте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A5-4631-807E-D9313642994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A5-4631-807E-D9313642994C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A5-4631-807E-D9313642994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4'!$C$18:$H$18</c:f>
              <c:numCache>
                <c:formatCode>0.00%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3-29A5-4631-807E-D93136429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6303135"/>
        <c:axId val="1"/>
      </c:barChart>
      <c:lineChart>
        <c:grouping val="standard"/>
        <c:varyColors val="0"/>
        <c:ser>
          <c:idx val="0"/>
          <c:order val="0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4'!$C$15:$H$15</c:f>
              <c:numCache>
                <c:formatCode>0.00%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A5-4631-807E-D9313642994C}"/>
            </c:ext>
          </c:extLst>
        </c:ser>
        <c:ser>
          <c:idx val="1"/>
          <c:order val="1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4'!$C$16:$H$16</c:f>
              <c:numCache>
                <c:formatCode>0.00%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A5-4631-807E-D9313642994C}"/>
            </c:ext>
          </c:extLst>
        </c:ser>
        <c:ser>
          <c:idx val="2"/>
          <c:order val="2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4'!$C$17:$H$17</c:f>
              <c:numCache>
                <c:formatCode>0.00%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9A5-4631-807E-D93136429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303135"/>
        <c:axId val="1"/>
      </c:lineChart>
      <c:catAx>
        <c:axId val="1096303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96303135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свыше  700 тыс. тенге в иностранной валюте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16-41B8-A7D4-DA6B51D06D2F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16-41B8-A7D4-DA6B51D06D2F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16-41B8-A7D4-DA6B51D06D2F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16-41B8-A7D4-DA6B51D06D2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16-41B8-A7D4-DA6B51D06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6303551"/>
        <c:axId val="1"/>
      </c:barChart>
      <c:lineChart>
        <c:grouping val="standard"/>
        <c:varyColors val="0"/>
        <c:ser>
          <c:idx val="0"/>
          <c:order val="0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4'!$C$25:$H$25</c:f>
              <c:numCache>
                <c:formatCode>General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16-41B8-A7D4-DA6B51D06D2F}"/>
            </c:ext>
          </c:extLst>
        </c:ser>
        <c:ser>
          <c:idx val="1"/>
          <c:order val="1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4'!$E$26:$H$26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16-41B8-A7D4-DA6B51D06D2F}"/>
            </c:ext>
          </c:extLst>
        </c:ser>
        <c:ser>
          <c:idx val="2"/>
          <c:order val="2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16-41B8-A7D4-DA6B51D06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303551"/>
        <c:axId val="1"/>
      </c:lineChart>
      <c:catAx>
        <c:axId val="10963035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96303551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18084988370338"/>
          <c:y val="4.7457705670196089E-2"/>
          <c:w val="0.843576953083088"/>
          <c:h val="0.62372984595114866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'График 1.1.5'!$F$3</c:f>
              <c:strCache>
                <c:ptCount val="1"/>
                <c:pt idx="0">
                  <c:v>США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1.1.5'!$B$4:$B$9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'График 1.1.5'!$F$4:$F$9</c:f>
              <c:numCache>
                <c:formatCode>0.0</c:formatCode>
                <c:ptCount val="6"/>
                <c:pt idx="0">
                  <c:v>3.637</c:v>
                </c:pt>
                <c:pt idx="1">
                  <c:v>2.9390000000000001</c:v>
                </c:pt>
                <c:pt idx="2">
                  <c:v>2.7789999999999999</c:v>
                </c:pt>
                <c:pt idx="3">
                  <c:v>2.028</c:v>
                </c:pt>
                <c:pt idx="4">
                  <c:v>1.4</c:v>
                </c:pt>
                <c:pt idx="5">
                  <c:v>-0.7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92-4E8B-BC07-FCB799928819}"/>
            </c:ext>
          </c:extLst>
        </c:ser>
        <c:ser>
          <c:idx val="4"/>
          <c:order val="4"/>
          <c:tx>
            <c:strRef>
              <c:f>'График 1.1.5'!$G$3</c:f>
              <c:strCache>
                <c:ptCount val="1"/>
                <c:pt idx="0">
                  <c:v>Еврозона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1.1.5'!$B$4:$B$9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'График 1.1.5'!$G$4:$G$9</c:f>
              <c:numCache>
                <c:formatCode>0.0</c:formatCode>
                <c:ptCount val="6"/>
                <c:pt idx="0">
                  <c:v>2.085</c:v>
                </c:pt>
                <c:pt idx="1">
                  <c:v>1.6080000000000001</c:v>
                </c:pt>
                <c:pt idx="2">
                  <c:v>2.7570000000000001</c:v>
                </c:pt>
                <c:pt idx="3">
                  <c:v>2.5950000000000002</c:v>
                </c:pt>
                <c:pt idx="4">
                  <c:v>1.2</c:v>
                </c:pt>
                <c:pt idx="5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92-4E8B-BC07-FCB799928819}"/>
            </c:ext>
          </c:extLst>
        </c:ser>
        <c:ser>
          <c:idx val="5"/>
          <c:order val="5"/>
          <c:tx>
            <c:strRef>
              <c:f>'График 1.1.5'!$H$3</c:f>
              <c:strCache>
                <c:ptCount val="1"/>
                <c:pt idx="0">
                  <c:v>Великобритания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1.1.5'!$B$4:$B$9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'График 1.1.5'!$H$4:$H$9</c:f>
              <c:numCache>
                <c:formatCode>0.0</c:formatCode>
                <c:ptCount val="6"/>
                <c:pt idx="0">
                  <c:v>2.758</c:v>
                </c:pt>
                <c:pt idx="1">
                  <c:v>2.0579999999999998</c:v>
                </c:pt>
                <c:pt idx="2">
                  <c:v>2.8380000000000001</c:v>
                </c:pt>
                <c:pt idx="3">
                  <c:v>3.0259999999999998</c:v>
                </c:pt>
                <c:pt idx="4">
                  <c:v>0.8</c:v>
                </c:pt>
                <c:pt idx="5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92-4E8B-BC07-FCB799928819}"/>
            </c:ext>
          </c:extLst>
        </c:ser>
        <c:ser>
          <c:idx val="6"/>
          <c:order val="6"/>
          <c:tx>
            <c:strRef>
              <c:f>'График 1.1.5'!$I$3</c:f>
              <c:strCache>
                <c:ptCount val="1"/>
                <c:pt idx="0">
                  <c:v>Восточная и Центральная Европа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1.1.5'!$B$4:$B$9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'График 1.1.5'!$I$4:$I$9</c:f>
              <c:numCache>
                <c:formatCode>0.0</c:formatCode>
                <c:ptCount val="6"/>
                <c:pt idx="0">
                  <c:v>6.9470000000000001</c:v>
                </c:pt>
                <c:pt idx="1">
                  <c:v>6.0750000000000002</c:v>
                </c:pt>
                <c:pt idx="2">
                  <c:v>6.6870000000000003</c:v>
                </c:pt>
                <c:pt idx="3">
                  <c:v>5.6989999999999998</c:v>
                </c:pt>
                <c:pt idx="4">
                  <c:v>4.2</c:v>
                </c:pt>
                <c:pt idx="5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92-4E8B-BC07-FCB799928819}"/>
            </c:ext>
          </c:extLst>
        </c:ser>
        <c:ser>
          <c:idx val="7"/>
          <c:order val="7"/>
          <c:tx>
            <c:strRef>
              <c:f>'График 1.1.5'!$J$3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1.1.5'!$B$4:$B$9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'График 1.1.5'!$J$4:$J$9</c:f>
              <c:numCache>
                <c:formatCode>0.0</c:formatCode>
                <c:ptCount val="6"/>
                <c:pt idx="0">
                  <c:v>2.7440000000000002</c:v>
                </c:pt>
                <c:pt idx="1">
                  <c:v>1.9339999999999999</c:v>
                </c:pt>
                <c:pt idx="2">
                  <c:v>2.4239999999999999</c:v>
                </c:pt>
                <c:pt idx="3">
                  <c:v>2.08</c:v>
                </c:pt>
                <c:pt idx="4">
                  <c:v>0.5</c:v>
                </c:pt>
                <c:pt idx="5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92-4E8B-BC07-FCB799928819}"/>
            </c:ext>
          </c:extLst>
        </c:ser>
        <c:ser>
          <c:idx val="8"/>
          <c:order val="8"/>
          <c:tx>
            <c:strRef>
              <c:f>'График 1.1.5'!$K$3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1.1.5'!$B$4:$B$9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'График 1.1.5'!$K$4:$K$9</c:f>
              <c:numCache>
                <c:formatCode>0.0</c:formatCode>
                <c:ptCount val="6"/>
                <c:pt idx="0">
                  <c:v>10.1</c:v>
                </c:pt>
                <c:pt idx="1">
                  <c:v>10.4</c:v>
                </c:pt>
                <c:pt idx="2">
                  <c:v>11.6</c:v>
                </c:pt>
                <c:pt idx="3">
                  <c:v>11.9</c:v>
                </c:pt>
                <c:pt idx="4">
                  <c:v>9.7390000000000008</c:v>
                </c:pt>
                <c:pt idx="5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92-4E8B-BC07-FCB799928819}"/>
            </c:ext>
          </c:extLst>
        </c:ser>
        <c:ser>
          <c:idx val="9"/>
          <c:order val="9"/>
          <c:tx>
            <c:strRef>
              <c:f>'График 1.1.5'!$L$3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1.1.5'!$B$4:$B$9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'График 1.1.5'!$L$4:$L$9</c:f>
              <c:numCache>
                <c:formatCode>0.0</c:formatCode>
                <c:ptCount val="6"/>
                <c:pt idx="0">
                  <c:v>7.8849999999999998</c:v>
                </c:pt>
                <c:pt idx="1">
                  <c:v>9.1300000000000008</c:v>
                </c:pt>
                <c:pt idx="2">
                  <c:v>9.8149999999999995</c:v>
                </c:pt>
                <c:pt idx="3">
                  <c:v>9.3369999999999997</c:v>
                </c:pt>
                <c:pt idx="4">
                  <c:v>7.8</c:v>
                </c:pt>
                <c:pt idx="5">
                  <c:v>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92-4E8B-BC07-FCB799928819}"/>
            </c:ext>
          </c:extLst>
        </c:ser>
        <c:ser>
          <c:idx val="10"/>
          <c:order val="10"/>
          <c:tx>
            <c:strRef>
              <c:f>'График 1.1.5'!$M$3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1.1.5'!$B$4:$B$9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'График 1.1.5'!$M$4:$M$9</c:f>
              <c:numCache>
                <c:formatCode>0.0</c:formatCode>
                <c:ptCount val="6"/>
                <c:pt idx="0">
                  <c:v>7.2</c:v>
                </c:pt>
                <c:pt idx="1">
                  <c:v>6.4</c:v>
                </c:pt>
                <c:pt idx="2">
                  <c:v>7.4</c:v>
                </c:pt>
                <c:pt idx="3">
                  <c:v>8.1</c:v>
                </c:pt>
                <c:pt idx="4">
                  <c:v>6.8</c:v>
                </c:pt>
                <c:pt idx="5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C92-4E8B-BC07-FCB799928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8355487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1.1.5'!$C$3</c:f>
              <c:strCache>
                <c:ptCount val="1"/>
                <c:pt idx="0">
                  <c:v>Мировой ВВП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'График 1.1.5'!$B$4:$B$9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'График 1.1.5'!$C$4:$C$9</c:f>
              <c:numCache>
                <c:formatCode>0.0</c:formatCode>
                <c:ptCount val="6"/>
                <c:pt idx="0">
                  <c:v>4.9320000000000004</c:v>
                </c:pt>
                <c:pt idx="1">
                  <c:v>4.4530000000000003</c:v>
                </c:pt>
                <c:pt idx="2">
                  <c:v>5.0869999999999997</c:v>
                </c:pt>
                <c:pt idx="3">
                  <c:v>4.9850000000000003</c:v>
                </c:pt>
                <c:pt idx="4">
                  <c:v>3.7</c:v>
                </c:pt>
                <c:pt idx="5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92-4E8B-BC07-FCB799928819}"/>
            </c:ext>
          </c:extLst>
        </c:ser>
        <c:ser>
          <c:idx val="1"/>
          <c:order val="1"/>
          <c:tx>
            <c:strRef>
              <c:f>'График 1.1.5'!$D$3</c:f>
              <c:strCache>
                <c:ptCount val="1"/>
                <c:pt idx="0">
                  <c:v>Развитые страны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'График 1.1.5'!$B$4:$B$9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'График 1.1.5'!$D$4:$D$9</c:f>
              <c:numCache>
                <c:formatCode>0.0</c:formatCode>
                <c:ptCount val="6"/>
                <c:pt idx="0">
                  <c:v>3.1859999999999999</c:v>
                </c:pt>
                <c:pt idx="1">
                  <c:v>2.556</c:v>
                </c:pt>
                <c:pt idx="2">
                  <c:v>2.992</c:v>
                </c:pt>
                <c:pt idx="3">
                  <c:v>2.6269999999999998</c:v>
                </c:pt>
                <c:pt idx="4">
                  <c:v>1.4</c:v>
                </c:pt>
                <c:pt idx="5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92-4E8B-BC07-FCB799928819}"/>
            </c:ext>
          </c:extLst>
        </c:ser>
        <c:ser>
          <c:idx val="2"/>
          <c:order val="2"/>
          <c:tx>
            <c:strRef>
              <c:f>'График 1.1.5'!$E$3</c:f>
              <c:strCache>
                <c:ptCount val="1"/>
                <c:pt idx="0">
                  <c:v>Развивающиеся страны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strRef>
              <c:f>'График 1.1.5'!$B$4:$B$9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'График 1.1.5'!$E$4:$E$9</c:f>
              <c:numCache>
                <c:formatCode>0.0</c:formatCode>
                <c:ptCount val="6"/>
                <c:pt idx="0">
                  <c:v>7.5019999999999998</c:v>
                </c:pt>
                <c:pt idx="1">
                  <c:v>7.133</c:v>
                </c:pt>
                <c:pt idx="2">
                  <c:v>7.9189999999999996</c:v>
                </c:pt>
                <c:pt idx="3">
                  <c:v>8.0250000000000004</c:v>
                </c:pt>
                <c:pt idx="4">
                  <c:v>6.6</c:v>
                </c:pt>
                <c:pt idx="5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92-4E8B-BC07-FCB799928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355487"/>
        <c:axId val="1"/>
      </c:lineChart>
      <c:catAx>
        <c:axId val="1098355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7932960893854747E-2"/>
              <c:y val="0.3355939321144178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8355487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3110038971643272E-3"/>
          <c:y val="0.74915378236523833"/>
          <c:w val="0.93854919283416416"/>
          <c:h val="0.223729183873781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в тенге, всего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43-46FD-AC50-B1C9AF0672A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43-46FD-AC50-B1C9AF0672A0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43-46FD-AC50-B1C9AF0672A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43-46FD-AC50-B1C9AF067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6309791"/>
        <c:axId val="1"/>
      </c:barChart>
      <c:lineChart>
        <c:grouping val="standard"/>
        <c:varyColors val="0"/>
        <c:ser>
          <c:idx val="0"/>
          <c:order val="0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43-46FD-AC50-B1C9AF0672A0}"/>
            </c:ext>
          </c:extLst>
        </c:ser>
        <c:ser>
          <c:idx val="1"/>
          <c:order val="1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43-46FD-AC50-B1C9AF0672A0}"/>
            </c:ext>
          </c:extLst>
        </c:ser>
        <c:ser>
          <c:idx val="2"/>
          <c:order val="2"/>
          <c:tx>
            <c:strRef>
              <c:f>'Бокс 4_График 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4_График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43-46FD-AC50-B1C9AF067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309791"/>
        <c:axId val="1"/>
      </c:lineChart>
      <c:catAx>
        <c:axId val="10963097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096309791"/>
        <c:crosses val="autoZero"/>
        <c:crossBetween val="between"/>
        <c:majorUnit val="0.1"/>
      </c:valAx>
      <c:spPr>
        <a:solidFill>
          <a:srgbClr val="FFFFFF"/>
        </a:solidFill>
        <a:ln w="25400">
          <a:noFill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stacked"/>
        <c:varyColors val="0"/>
        <c:ser>
          <c:idx val="2"/>
          <c:order val="0"/>
          <c:tx>
            <c:strRef>
              <c:f>'График 2.4.4'!#REF!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2.4.4'!#REF!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2.4.4'!#REF!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2F-4826-AF6A-2FA79DFEFB26}"/>
            </c:ext>
          </c:extLst>
        </c:ser>
        <c:ser>
          <c:idx val="0"/>
          <c:order val="1"/>
          <c:tx>
            <c:strRef>
              <c:f>'График 2.4.4'!#REF!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2.4.4'!#REF!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2.4.4'!#REF!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2F-4826-AF6A-2FA79DFEFB26}"/>
            </c:ext>
          </c:extLst>
        </c:ser>
        <c:ser>
          <c:idx val="1"/>
          <c:order val="2"/>
          <c:tx>
            <c:strRef>
              <c:f>'График 2.4.4'!#REF!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2.4.4'!#REF!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2.4.4'!#REF!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2F-4826-AF6A-2FA79DFEF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422687"/>
        <c:axId val="1"/>
        <c:axId val="0"/>
      </c:bar3DChart>
      <c:catAx>
        <c:axId val="11014226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1014226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4.7463175122749592E-2"/>
          <c:y val="1.4234875444839857E-2"/>
          <c:w val="0.94599018003273327"/>
          <c:h val="0.77935943060498225"/>
        </c:manualLayout>
      </c:layout>
      <c:bar3DChart>
        <c:barDir val="col"/>
        <c:grouping val="stacked"/>
        <c:varyColors val="0"/>
        <c:ser>
          <c:idx val="3"/>
          <c:order val="0"/>
          <c:tx>
            <c:strRef>
              <c:f>'График 2.4.4'!$B$5</c:f>
              <c:strCache>
                <c:ptCount val="1"/>
                <c:pt idx="0">
                  <c:v>На потребительские цели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2.4.4'!$C$4:$I$4</c:f>
              <c:strCache>
                <c:ptCount val="7"/>
                <c:pt idx="0">
                  <c:v>2007_1кв.</c:v>
                </c:pt>
                <c:pt idx="1">
                  <c:v>2007_2кв.</c:v>
                </c:pt>
                <c:pt idx="2">
                  <c:v>2007_3кв.</c:v>
                </c:pt>
                <c:pt idx="3">
                  <c:v>2007_4кв.</c:v>
                </c:pt>
                <c:pt idx="4">
                  <c:v>2008_1кв.</c:v>
                </c:pt>
                <c:pt idx="5">
                  <c:v>2008_2кв.</c:v>
                </c:pt>
                <c:pt idx="6">
                  <c:v>2008_3кв.</c:v>
                </c:pt>
              </c:strCache>
            </c:strRef>
          </c:cat>
          <c:val>
            <c:numRef>
              <c:f>'График 2.4.4'!$C$5:$I$5</c:f>
              <c:numCache>
                <c:formatCode>#,##0</c:formatCode>
                <c:ptCount val="7"/>
                <c:pt idx="0">
                  <c:v>282.22847100000001</c:v>
                </c:pt>
                <c:pt idx="1">
                  <c:v>419.15166699999997</c:v>
                </c:pt>
                <c:pt idx="2">
                  <c:v>357.17068799999998</c:v>
                </c:pt>
                <c:pt idx="3">
                  <c:v>203.604524</c:v>
                </c:pt>
                <c:pt idx="4">
                  <c:v>123.11703799999999</c:v>
                </c:pt>
                <c:pt idx="5">
                  <c:v>116.822836</c:v>
                </c:pt>
                <c:pt idx="6">
                  <c:v>100.59600184654801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43-417E-BE48-F6923319E2FC}"/>
            </c:ext>
          </c:extLst>
        </c:ser>
        <c:ser>
          <c:idx val="0"/>
          <c:order val="1"/>
          <c:tx>
            <c:strRef>
              <c:f>'График 2.4.4'!$B$6</c:f>
              <c:strCache>
                <c:ptCount val="1"/>
                <c:pt idx="0">
                  <c:v>На предпринимательские цели, в т.ч. ипотека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2.4.4'!$C$4:$I$4</c:f>
              <c:strCache>
                <c:ptCount val="7"/>
                <c:pt idx="0">
                  <c:v>2007_1кв.</c:v>
                </c:pt>
                <c:pt idx="1">
                  <c:v>2007_2кв.</c:v>
                </c:pt>
                <c:pt idx="2">
                  <c:v>2007_3кв.</c:v>
                </c:pt>
                <c:pt idx="3">
                  <c:v>2007_4кв.</c:v>
                </c:pt>
                <c:pt idx="4">
                  <c:v>2008_1кв.</c:v>
                </c:pt>
                <c:pt idx="5">
                  <c:v>2008_2кв.</c:v>
                </c:pt>
                <c:pt idx="6">
                  <c:v>2008_3кв.</c:v>
                </c:pt>
              </c:strCache>
            </c:strRef>
          </c:cat>
          <c:val>
            <c:numRef>
              <c:f>'График 2.4.4'!$C$6:$I$6</c:f>
              <c:numCache>
                <c:formatCode>#,##0</c:formatCode>
                <c:ptCount val="7"/>
                <c:pt idx="0">
                  <c:v>281.68254300000001</c:v>
                </c:pt>
                <c:pt idx="1">
                  <c:v>377.86203</c:v>
                </c:pt>
                <c:pt idx="2">
                  <c:v>319.35826100000003</c:v>
                </c:pt>
                <c:pt idx="3">
                  <c:v>128.22346099999999</c:v>
                </c:pt>
                <c:pt idx="4">
                  <c:v>84.400847999999996</c:v>
                </c:pt>
                <c:pt idx="5">
                  <c:v>70.012128000000004</c:v>
                </c:pt>
                <c:pt idx="6">
                  <c:v>68.443669002801002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43-417E-BE48-F6923319E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427263"/>
        <c:axId val="1"/>
        <c:axId val="0"/>
      </c:bar3DChart>
      <c:catAx>
        <c:axId val="11014272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42726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stacked"/>
        <c:varyColors val="0"/>
        <c:ser>
          <c:idx val="3"/>
          <c:order val="0"/>
          <c:tx>
            <c:strRef>
              <c:f>'График 2.4.4'!$B$5</c:f>
              <c:strCache>
                <c:ptCount val="1"/>
                <c:pt idx="0">
                  <c:v>На потребительские цели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2.4.4'!$C$4:$I$4</c:f>
              <c:strCache>
                <c:ptCount val="7"/>
                <c:pt idx="0">
                  <c:v>2007_1кв.</c:v>
                </c:pt>
                <c:pt idx="1">
                  <c:v>2007_2кв.</c:v>
                </c:pt>
                <c:pt idx="2">
                  <c:v>2007_3кв.</c:v>
                </c:pt>
                <c:pt idx="3">
                  <c:v>2007_4кв.</c:v>
                </c:pt>
                <c:pt idx="4">
                  <c:v>2008_1кв.</c:v>
                </c:pt>
                <c:pt idx="5">
                  <c:v>2008_2кв.</c:v>
                </c:pt>
                <c:pt idx="6">
                  <c:v>2008_3кв.</c:v>
                </c:pt>
              </c:strCache>
            </c:strRef>
          </c:cat>
          <c:val>
            <c:numRef>
              <c:f>'График 2.4.4'!$C$5:$I$5</c:f>
              <c:numCache>
                <c:formatCode>#,##0</c:formatCode>
                <c:ptCount val="7"/>
                <c:pt idx="0">
                  <c:v>282.22847100000001</c:v>
                </c:pt>
                <c:pt idx="1">
                  <c:v>419.15166699999997</c:v>
                </c:pt>
                <c:pt idx="2">
                  <c:v>357.17068799999998</c:v>
                </c:pt>
                <c:pt idx="3">
                  <c:v>203.604524</c:v>
                </c:pt>
                <c:pt idx="4">
                  <c:v>123.11703799999999</c:v>
                </c:pt>
                <c:pt idx="5">
                  <c:v>116.822836</c:v>
                </c:pt>
                <c:pt idx="6">
                  <c:v>100.59600184654801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43-47C1-A077-34B13EE2B5E7}"/>
            </c:ext>
          </c:extLst>
        </c:ser>
        <c:ser>
          <c:idx val="0"/>
          <c:order val="1"/>
          <c:tx>
            <c:strRef>
              <c:f>'График 2.4.4'!$B$6</c:f>
              <c:strCache>
                <c:ptCount val="1"/>
                <c:pt idx="0">
                  <c:v>На предпринимательские цели, в т.ч. ипотека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2.4.4'!$C$4:$I$4</c:f>
              <c:strCache>
                <c:ptCount val="7"/>
                <c:pt idx="0">
                  <c:v>2007_1кв.</c:v>
                </c:pt>
                <c:pt idx="1">
                  <c:v>2007_2кв.</c:v>
                </c:pt>
                <c:pt idx="2">
                  <c:v>2007_3кв.</c:v>
                </c:pt>
                <c:pt idx="3">
                  <c:v>2007_4кв.</c:v>
                </c:pt>
                <c:pt idx="4">
                  <c:v>2008_1кв.</c:v>
                </c:pt>
                <c:pt idx="5">
                  <c:v>2008_2кв.</c:v>
                </c:pt>
                <c:pt idx="6">
                  <c:v>2008_3кв.</c:v>
                </c:pt>
              </c:strCache>
            </c:strRef>
          </c:cat>
          <c:val>
            <c:numRef>
              <c:f>'График 2.4.4'!$C$6:$I$6</c:f>
              <c:numCache>
                <c:formatCode>#,##0</c:formatCode>
                <c:ptCount val="7"/>
                <c:pt idx="0">
                  <c:v>281.68254300000001</c:v>
                </c:pt>
                <c:pt idx="1">
                  <c:v>377.86203</c:v>
                </c:pt>
                <c:pt idx="2">
                  <c:v>319.35826100000003</c:v>
                </c:pt>
                <c:pt idx="3">
                  <c:v>128.22346099999999</c:v>
                </c:pt>
                <c:pt idx="4">
                  <c:v>84.400847999999996</c:v>
                </c:pt>
                <c:pt idx="5">
                  <c:v>70.012128000000004</c:v>
                </c:pt>
                <c:pt idx="6">
                  <c:v>68.443669002801002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43-47C1-A077-34B13EE2B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433919"/>
        <c:axId val="1"/>
        <c:axId val="0"/>
      </c:bar3DChart>
      <c:catAx>
        <c:axId val="11014339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101433919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7622950819672137E-2"/>
          <c:y val="4.6511703358115136E-2"/>
          <c:w val="0.90368852459016391"/>
          <c:h val="0.760798576357740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'График 2.4.5'!$B$5</c:f>
              <c:strCache>
                <c:ptCount val="1"/>
                <c:pt idx="0">
                  <c:v>На потребительские цели: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2.4.5'!$C$4:$I$4</c:f>
              <c:strCache>
                <c:ptCount val="7"/>
                <c:pt idx="0">
                  <c:v>2007_1кв.</c:v>
                </c:pt>
                <c:pt idx="1">
                  <c:v>2007_2кв.</c:v>
                </c:pt>
                <c:pt idx="2">
                  <c:v>2007_3кв.</c:v>
                </c:pt>
                <c:pt idx="3">
                  <c:v>2007_4кв.</c:v>
                </c:pt>
                <c:pt idx="4">
                  <c:v>2008_1кв.</c:v>
                </c:pt>
                <c:pt idx="5">
                  <c:v>2008_2кв.</c:v>
                </c:pt>
                <c:pt idx="6">
                  <c:v>2008_3кв.</c:v>
                </c:pt>
              </c:strCache>
            </c:strRef>
          </c:cat>
          <c:val>
            <c:numRef>
              <c:f>'График 2.4.5'!$C$5:$I$5</c:f>
              <c:numCache>
                <c:formatCode>#,##0</c:formatCode>
                <c:ptCount val="7"/>
                <c:pt idx="0">
                  <c:v>10.655887999999999</c:v>
                </c:pt>
                <c:pt idx="1">
                  <c:v>16.814893000000001</c:v>
                </c:pt>
                <c:pt idx="2">
                  <c:v>21.932727</c:v>
                </c:pt>
                <c:pt idx="3">
                  <c:v>24.946169999999999</c:v>
                </c:pt>
                <c:pt idx="4">
                  <c:v>7.2326509999999997</c:v>
                </c:pt>
                <c:pt idx="5">
                  <c:v>9.4261660000000003</c:v>
                </c:pt>
                <c:pt idx="6">
                  <c:v>8.5797109507435092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32-42EA-9DB9-391B14780420}"/>
            </c:ext>
          </c:extLst>
        </c:ser>
        <c:ser>
          <c:idx val="1"/>
          <c:order val="1"/>
          <c:tx>
            <c:strRef>
              <c:f>'График 2.4.5'!$B$6</c:f>
              <c:strCache>
                <c:ptCount val="1"/>
                <c:pt idx="0">
                  <c:v>На предпринимательские цели, в том числе ипотека: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2.4.5'!$C$4:$I$4</c:f>
              <c:strCache>
                <c:ptCount val="7"/>
                <c:pt idx="0">
                  <c:v>2007_1кв.</c:v>
                </c:pt>
                <c:pt idx="1">
                  <c:v>2007_2кв.</c:v>
                </c:pt>
                <c:pt idx="2">
                  <c:v>2007_3кв.</c:v>
                </c:pt>
                <c:pt idx="3">
                  <c:v>2007_4кв.</c:v>
                </c:pt>
                <c:pt idx="4">
                  <c:v>2008_1кв.</c:v>
                </c:pt>
                <c:pt idx="5">
                  <c:v>2008_2кв.</c:v>
                </c:pt>
                <c:pt idx="6">
                  <c:v>2008_3кв.</c:v>
                </c:pt>
              </c:strCache>
            </c:strRef>
          </c:cat>
          <c:val>
            <c:numRef>
              <c:f>'График 2.4.5'!$C$6:$I$6</c:f>
              <c:numCache>
                <c:formatCode>#,##0</c:formatCode>
                <c:ptCount val="7"/>
                <c:pt idx="0">
                  <c:v>16.406697000000001</c:v>
                </c:pt>
                <c:pt idx="1">
                  <c:v>26.081648999999999</c:v>
                </c:pt>
                <c:pt idx="2">
                  <c:v>22.147988000000002</c:v>
                </c:pt>
                <c:pt idx="3">
                  <c:v>13.320594</c:v>
                </c:pt>
                <c:pt idx="4">
                  <c:v>7.9140319999999997</c:v>
                </c:pt>
                <c:pt idx="5">
                  <c:v>8.0064589999999995</c:v>
                </c:pt>
                <c:pt idx="6">
                  <c:v>5.8907115864078001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32-42EA-9DB9-391B14780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434751"/>
        <c:axId val="1"/>
        <c:axId val="0"/>
      </c:bar3DChart>
      <c:catAx>
        <c:axId val="11014347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43475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9918032786885251E-2"/>
          <c:y val="0.91362265763291206"/>
          <c:w val="0.8401639344262295"/>
          <c:h val="6.644518272425248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3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3406760471684114E-2"/>
          <c:y val="5.2264808362369339E-2"/>
          <c:w val="0.89926900767837048"/>
          <c:h val="0.62369337979094075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'График 2.4.6'!$B$5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2.4.6'!$C$4:$L$4</c:f>
              <c:strCache>
                <c:ptCount val="10"/>
                <c:pt idx="0">
                  <c:v>2006_1кв.</c:v>
                </c:pt>
                <c:pt idx="1">
                  <c:v>2006_2кв.</c:v>
                </c:pt>
                <c:pt idx="2">
                  <c:v>2006_3кв.</c:v>
                </c:pt>
                <c:pt idx="3">
                  <c:v>2006_4кв.</c:v>
                </c:pt>
                <c:pt idx="4">
                  <c:v>2007_1кв.</c:v>
                </c:pt>
                <c:pt idx="5">
                  <c:v>2007_2кв.</c:v>
                </c:pt>
                <c:pt idx="6">
                  <c:v>2007_3кв.</c:v>
                </c:pt>
                <c:pt idx="7">
                  <c:v>2007_4кв.</c:v>
                </c:pt>
                <c:pt idx="8">
                  <c:v>2008_1кв.</c:v>
                </c:pt>
                <c:pt idx="9">
                  <c:v>2008_2кв.</c:v>
                </c:pt>
              </c:strCache>
            </c:strRef>
          </c:cat>
          <c:val>
            <c:numRef>
              <c:f>'График 2.4.6'!$C$5:$L$5</c:f>
              <c:numCache>
                <c:formatCode>0.0</c:formatCode>
                <c:ptCount val="10"/>
                <c:pt idx="0" formatCode="General">
                  <c:v>41.3</c:v>
                </c:pt>
                <c:pt idx="1">
                  <c:v>41.9</c:v>
                </c:pt>
                <c:pt idx="2">
                  <c:v>38.1</c:v>
                </c:pt>
                <c:pt idx="3">
                  <c:v>37.1</c:v>
                </c:pt>
                <c:pt idx="4">
                  <c:v>39.299999999999997</c:v>
                </c:pt>
                <c:pt idx="5">
                  <c:v>39.200000000000003</c:v>
                </c:pt>
                <c:pt idx="6">
                  <c:v>38.4</c:v>
                </c:pt>
                <c:pt idx="7">
                  <c:v>39.1</c:v>
                </c:pt>
                <c:pt idx="8">
                  <c:v>41.8</c:v>
                </c:pt>
                <c:pt idx="9">
                  <c:v>41.7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A-475B-80D3-70FAC49B362D}"/>
            </c:ext>
          </c:extLst>
        </c:ser>
        <c:ser>
          <c:idx val="1"/>
          <c:order val="1"/>
          <c:tx>
            <c:strRef>
              <c:f>'График 2.4.6'!$B$6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2.4.6'!$C$4:$L$4</c:f>
              <c:strCache>
                <c:ptCount val="10"/>
                <c:pt idx="0">
                  <c:v>2006_1кв.</c:v>
                </c:pt>
                <c:pt idx="1">
                  <c:v>2006_2кв.</c:v>
                </c:pt>
                <c:pt idx="2">
                  <c:v>2006_3кв.</c:v>
                </c:pt>
                <c:pt idx="3">
                  <c:v>2006_4кв.</c:v>
                </c:pt>
                <c:pt idx="4">
                  <c:v>2007_1кв.</c:v>
                </c:pt>
                <c:pt idx="5">
                  <c:v>2007_2кв.</c:v>
                </c:pt>
                <c:pt idx="6">
                  <c:v>2007_3кв.</c:v>
                </c:pt>
                <c:pt idx="7">
                  <c:v>2007_4кв.</c:v>
                </c:pt>
                <c:pt idx="8">
                  <c:v>2008_1кв.</c:v>
                </c:pt>
                <c:pt idx="9">
                  <c:v>2008_2кв.</c:v>
                </c:pt>
              </c:strCache>
            </c:strRef>
          </c:cat>
          <c:val>
            <c:numRef>
              <c:f>'График 2.4.6'!$C$6:$L$6</c:f>
              <c:numCache>
                <c:formatCode>0.0</c:formatCode>
                <c:ptCount val="10"/>
                <c:pt idx="0" formatCode="General">
                  <c:v>26.7</c:v>
                </c:pt>
                <c:pt idx="1">
                  <c:v>28.6</c:v>
                </c:pt>
                <c:pt idx="2">
                  <c:v>32.9</c:v>
                </c:pt>
                <c:pt idx="3">
                  <c:v>31.7</c:v>
                </c:pt>
                <c:pt idx="4">
                  <c:v>28.9</c:v>
                </c:pt>
                <c:pt idx="5">
                  <c:v>30.3</c:v>
                </c:pt>
                <c:pt idx="6">
                  <c:v>29.9</c:v>
                </c:pt>
                <c:pt idx="7">
                  <c:v>29.8</c:v>
                </c:pt>
                <c:pt idx="8">
                  <c:v>25.4</c:v>
                </c:pt>
                <c:pt idx="9">
                  <c:v>26.4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3A-475B-80D3-70FAC49B362D}"/>
            </c:ext>
          </c:extLst>
        </c:ser>
        <c:ser>
          <c:idx val="2"/>
          <c:order val="2"/>
          <c:tx>
            <c:strRef>
              <c:f>'График 2.4.6'!$B$7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2.4.6'!$C$4:$L$4</c:f>
              <c:strCache>
                <c:ptCount val="10"/>
                <c:pt idx="0">
                  <c:v>2006_1кв.</c:v>
                </c:pt>
                <c:pt idx="1">
                  <c:v>2006_2кв.</c:v>
                </c:pt>
                <c:pt idx="2">
                  <c:v>2006_3кв.</c:v>
                </c:pt>
                <c:pt idx="3">
                  <c:v>2006_4кв.</c:v>
                </c:pt>
                <c:pt idx="4">
                  <c:v>2007_1кв.</c:v>
                </c:pt>
                <c:pt idx="5">
                  <c:v>2007_2кв.</c:v>
                </c:pt>
                <c:pt idx="6">
                  <c:v>2007_3кв.</c:v>
                </c:pt>
                <c:pt idx="7">
                  <c:v>2007_4кв.</c:v>
                </c:pt>
                <c:pt idx="8">
                  <c:v>2008_1кв.</c:v>
                </c:pt>
                <c:pt idx="9">
                  <c:v>2008_2кв.</c:v>
                </c:pt>
              </c:strCache>
            </c:strRef>
          </c:cat>
          <c:val>
            <c:numRef>
              <c:f>'График 2.4.6'!$C$7:$L$7</c:f>
              <c:numCache>
                <c:formatCode>0.0</c:formatCode>
                <c:ptCount val="10"/>
                <c:pt idx="0" formatCode="General">
                  <c:v>26.7</c:v>
                </c:pt>
                <c:pt idx="1">
                  <c:v>22.4</c:v>
                </c:pt>
                <c:pt idx="2">
                  <c:v>22.8</c:v>
                </c:pt>
                <c:pt idx="3">
                  <c:v>25.4</c:v>
                </c:pt>
                <c:pt idx="4">
                  <c:v>26.2</c:v>
                </c:pt>
                <c:pt idx="5">
                  <c:v>22.6</c:v>
                </c:pt>
                <c:pt idx="6">
                  <c:v>24.4</c:v>
                </c:pt>
                <c:pt idx="7">
                  <c:v>25.7</c:v>
                </c:pt>
                <c:pt idx="8">
                  <c:v>26.1</c:v>
                </c:pt>
                <c:pt idx="9">
                  <c:v>22.8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3A-475B-80D3-70FAC49B362D}"/>
            </c:ext>
          </c:extLst>
        </c:ser>
        <c:ser>
          <c:idx val="3"/>
          <c:order val="3"/>
          <c:tx>
            <c:strRef>
              <c:f>'График 2.4.6'!$B$8</c:f>
              <c:strCache>
                <c:ptCount val="1"/>
                <c:pt idx="0">
                  <c:v>Материальная помощь родственникам,
знакомым, алименты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'График 2.4.6'!$C$4:$L$4</c:f>
              <c:strCache>
                <c:ptCount val="10"/>
                <c:pt idx="0">
                  <c:v>2006_1кв.</c:v>
                </c:pt>
                <c:pt idx="1">
                  <c:v>2006_2кв.</c:v>
                </c:pt>
                <c:pt idx="2">
                  <c:v>2006_3кв.</c:v>
                </c:pt>
                <c:pt idx="3">
                  <c:v>2006_4кв.</c:v>
                </c:pt>
                <c:pt idx="4">
                  <c:v>2007_1кв.</c:v>
                </c:pt>
                <c:pt idx="5">
                  <c:v>2007_2кв.</c:v>
                </c:pt>
                <c:pt idx="6">
                  <c:v>2007_3кв.</c:v>
                </c:pt>
                <c:pt idx="7">
                  <c:v>2007_4кв.</c:v>
                </c:pt>
                <c:pt idx="8">
                  <c:v>2008_1кв.</c:v>
                </c:pt>
                <c:pt idx="9">
                  <c:v>2008_2кв.</c:v>
                </c:pt>
              </c:strCache>
            </c:strRef>
          </c:cat>
          <c:val>
            <c:numRef>
              <c:f>'График 2.4.6'!$C$8:$L$8</c:f>
              <c:numCache>
                <c:formatCode>0.0</c:formatCode>
                <c:ptCount val="10"/>
                <c:pt idx="0" formatCode="General">
                  <c:v>2.7</c:v>
                </c:pt>
                <c:pt idx="1">
                  <c:v>3</c:v>
                </c:pt>
                <c:pt idx="2">
                  <c:v>3.2</c:v>
                </c:pt>
                <c:pt idx="3">
                  <c:v>2.6</c:v>
                </c:pt>
                <c:pt idx="4">
                  <c:v>2.4</c:v>
                </c:pt>
                <c:pt idx="5">
                  <c:v>3.4</c:v>
                </c:pt>
                <c:pt idx="6">
                  <c:v>3.1</c:v>
                </c:pt>
                <c:pt idx="7">
                  <c:v>2.1</c:v>
                </c:pt>
                <c:pt idx="8">
                  <c:v>2.7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3A-475B-80D3-70FAC49B362D}"/>
            </c:ext>
          </c:extLst>
        </c:ser>
        <c:ser>
          <c:idx val="4"/>
          <c:order val="4"/>
          <c:tx>
            <c:strRef>
              <c:f>'График 2.4.6'!$B$9</c:f>
              <c:strCache>
                <c:ptCount val="1"/>
                <c:pt idx="0">
                  <c:v>Налоги, платежи и другие выплаты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'График 2.4.6'!$C$4:$L$4</c:f>
              <c:strCache>
                <c:ptCount val="10"/>
                <c:pt idx="0">
                  <c:v>2006_1кв.</c:v>
                </c:pt>
                <c:pt idx="1">
                  <c:v>2006_2кв.</c:v>
                </c:pt>
                <c:pt idx="2">
                  <c:v>2006_3кв.</c:v>
                </c:pt>
                <c:pt idx="3">
                  <c:v>2006_4кв.</c:v>
                </c:pt>
                <c:pt idx="4">
                  <c:v>2007_1кв.</c:v>
                </c:pt>
                <c:pt idx="5">
                  <c:v>2007_2кв.</c:v>
                </c:pt>
                <c:pt idx="6">
                  <c:v>2007_3кв.</c:v>
                </c:pt>
                <c:pt idx="7">
                  <c:v>2007_4кв.</c:v>
                </c:pt>
                <c:pt idx="8">
                  <c:v>2008_1кв.</c:v>
                </c:pt>
                <c:pt idx="9">
                  <c:v>2008_2кв.</c:v>
                </c:pt>
              </c:strCache>
            </c:strRef>
          </c:cat>
          <c:val>
            <c:numRef>
              <c:f>'График 2.4.6'!$C$9:$L$9</c:f>
              <c:numCache>
                <c:formatCode>0.0</c:formatCode>
                <c:ptCount val="10"/>
                <c:pt idx="0" formatCode="General">
                  <c:v>0.1</c:v>
                </c:pt>
                <c:pt idx="1">
                  <c:v>0.2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0.2</c:v>
                </c:pt>
                <c:pt idx="6">
                  <c:v>0.2</c:v>
                </c:pt>
                <c:pt idx="7">
                  <c:v>0.1</c:v>
                </c:pt>
                <c:pt idx="8">
                  <c:v>0.1</c:v>
                </c:pt>
                <c:pt idx="9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3A-475B-80D3-70FAC49B362D}"/>
            </c:ext>
          </c:extLst>
        </c:ser>
        <c:ser>
          <c:idx val="5"/>
          <c:order val="5"/>
          <c:tx>
            <c:strRef>
              <c:f>'График 2.4.6'!$B$10</c:f>
              <c:strCache>
                <c:ptCount val="1"/>
                <c:pt idx="0">
                  <c:v>Погашение кредита и долга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290274527858586E-3"/>
                  <c:y val="-4.74829670681408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E3A-475B-80D3-70FAC49B362D}"/>
                </c:ext>
              </c:extLst>
            </c:dLbl>
            <c:dLbl>
              <c:idx val="1"/>
              <c:layout>
                <c:manualLayout>
                  <c:x val="-3.6164754944375112E-4"/>
                  <c:y val="-5.49048442115467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E3A-475B-80D3-70FAC49B362D}"/>
                </c:ext>
              </c:extLst>
            </c:dLbl>
            <c:dLbl>
              <c:idx val="2"/>
              <c:layout>
                <c:manualLayout>
                  <c:x val="5.8071584079262282E-3"/>
                  <c:y val="-3.81548647882429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3A-475B-80D3-70FAC49B362D}"/>
                </c:ext>
              </c:extLst>
            </c:dLbl>
            <c:dLbl>
              <c:idx val="3"/>
              <c:layout>
                <c:manualLayout>
                  <c:x val="6.4812567597755657E-3"/>
                  <c:y val="-4.2201797945988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E3A-475B-80D3-70FAC49B362D}"/>
                </c:ext>
              </c:extLst>
            </c:dLbl>
            <c:dLbl>
              <c:idx val="4"/>
              <c:layout>
                <c:manualLayout>
                  <c:x val="7.1553551116249597E-3"/>
                  <c:y val="-4.56861185034797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3A-475B-80D3-70FAC49B362D}"/>
                </c:ext>
              </c:extLst>
            </c:dLbl>
            <c:dLbl>
              <c:idx val="5"/>
              <c:layout>
                <c:manualLayout>
                  <c:x val="4.1664432488985291E-3"/>
                  <c:y val="-4.20924213741575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3A-475B-80D3-70FAC49B362D}"/>
                </c:ext>
              </c:extLst>
            </c:dLbl>
            <c:dLbl>
              <c:idx val="6"/>
              <c:layout>
                <c:manualLayout>
                  <c:x val="8.5035518153237458E-3"/>
                  <c:y val="-4.82175093966912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E3A-475B-80D3-70FAC49B362D}"/>
                </c:ext>
              </c:extLst>
            </c:dLbl>
            <c:dLbl>
              <c:idx val="7"/>
              <c:layout>
                <c:manualLayout>
                  <c:x val="9.1778424508298789E-3"/>
                  <c:y val="-4.24831042461155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E3A-475B-80D3-70FAC49B362D}"/>
                </c:ext>
              </c:extLst>
            </c:dLbl>
            <c:dLbl>
              <c:idx val="8"/>
              <c:layout>
                <c:manualLayout>
                  <c:x val="9.851940802679272E-3"/>
                  <c:y val="-5.14205236540554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E3A-475B-80D3-70FAC49B362D}"/>
                </c:ext>
              </c:extLst>
            </c:dLbl>
            <c:dLbl>
              <c:idx val="9"/>
              <c:layout>
                <c:manualLayout>
                  <c:x val="1.0526039154528665E-2"/>
                  <c:y val="-4.28269637027078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4E3A-475B-80D3-70FAC49B362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2.4.6'!$C$4:$L$4</c:f>
              <c:strCache>
                <c:ptCount val="10"/>
                <c:pt idx="0">
                  <c:v>2006_1кв.</c:v>
                </c:pt>
                <c:pt idx="1">
                  <c:v>2006_2кв.</c:v>
                </c:pt>
                <c:pt idx="2">
                  <c:v>2006_3кв.</c:v>
                </c:pt>
                <c:pt idx="3">
                  <c:v>2006_4кв.</c:v>
                </c:pt>
                <c:pt idx="4">
                  <c:v>2007_1кв.</c:v>
                </c:pt>
                <c:pt idx="5">
                  <c:v>2007_2кв.</c:v>
                </c:pt>
                <c:pt idx="6">
                  <c:v>2007_3кв.</c:v>
                </c:pt>
                <c:pt idx="7">
                  <c:v>2007_4кв.</c:v>
                </c:pt>
                <c:pt idx="8">
                  <c:v>2008_1кв.</c:v>
                </c:pt>
                <c:pt idx="9">
                  <c:v>2008_2кв.</c:v>
                </c:pt>
              </c:strCache>
            </c:strRef>
          </c:cat>
          <c:val>
            <c:numRef>
              <c:f>'График 2.4.6'!$C$10:$L$10</c:f>
              <c:numCache>
                <c:formatCode>0.0</c:formatCode>
                <c:ptCount val="10"/>
                <c:pt idx="0" formatCode="General">
                  <c:v>2.5</c:v>
                </c:pt>
                <c:pt idx="1">
                  <c:v>3.9</c:v>
                </c:pt>
                <c:pt idx="2">
                  <c:v>2.9</c:v>
                </c:pt>
                <c:pt idx="3">
                  <c:v>3.1</c:v>
                </c:pt>
                <c:pt idx="4">
                  <c:v>3.1</c:v>
                </c:pt>
                <c:pt idx="5">
                  <c:v>4.3</c:v>
                </c:pt>
                <c:pt idx="6">
                  <c:v>4</c:v>
                </c:pt>
                <c:pt idx="7">
                  <c:v>3.2</c:v>
                </c:pt>
                <c:pt idx="8">
                  <c:v>3.9</c:v>
                </c:pt>
                <c:pt idx="9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E3A-475B-80D3-70FAC49B36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101429759"/>
        <c:axId val="1"/>
        <c:axId val="0"/>
      </c:bar3DChart>
      <c:catAx>
        <c:axId val="11014297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429759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901291184755741E-2"/>
          <c:y val="0.76655052264808365"/>
          <c:w val="0.87912241739013386"/>
          <c:h val="0.222996515679442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719360568383664E-2"/>
          <c:y val="0.10666712963163903"/>
          <c:w val="0.90941385435168742"/>
          <c:h val="0.6000026041779694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2.4.7'!$B$6</c:f>
              <c:strCache>
                <c:ptCount val="1"/>
                <c:pt idx="0">
                  <c:v>Индекс ощущений потребителей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2.4.7'!$C$5:$M$5</c:f>
              <c:strCache>
                <c:ptCount val="11"/>
                <c:pt idx="0">
                  <c:v>2006_1</c:v>
                </c:pt>
                <c:pt idx="1">
                  <c:v>2006_2</c:v>
                </c:pt>
                <c:pt idx="2">
                  <c:v>2006_3</c:v>
                </c:pt>
                <c:pt idx="3">
                  <c:v>2006_4</c:v>
                </c:pt>
                <c:pt idx="4">
                  <c:v>2007_1</c:v>
                </c:pt>
                <c:pt idx="5">
                  <c:v>2007_2</c:v>
                </c:pt>
                <c:pt idx="6">
                  <c:v>2007_3</c:v>
                </c:pt>
                <c:pt idx="7">
                  <c:v>2007_4</c:v>
                </c:pt>
                <c:pt idx="8">
                  <c:v>2008_1</c:v>
                </c:pt>
                <c:pt idx="9">
                  <c:v>2008_2</c:v>
                </c:pt>
                <c:pt idx="10">
                  <c:v>2008_3</c:v>
                </c:pt>
              </c:strCache>
            </c:strRef>
          </c:cat>
          <c:val>
            <c:numRef>
              <c:f>'График 2.4.7'!$C$6:$M$6</c:f>
              <c:numCache>
                <c:formatCode>General</c:formatCode>
                <c:ptCount val="11"/>
                <c:pt idx="0">
                  <c:v>25</c:v>
                </c:pt>
                <c:pt idx="1">
                  <c:v>24</c:v>
                </c:pt>
                <c:pt idx="2">
                  <c:v>23</c:v>
                </c:pt>
                <c:pt idx="3">
                  <c:v>28</c:v>
                </c:pt>
                <c:pt idx="4">
                  <c:v>30</c:v>
                </c:pt>
                <c:pt idx="5">
                  <c:v>27</c:v>
                </c:pt>
                <c:pt idx="6">
                  <c:v>19</c:v>
                </c:pt>
                <c:pt idx="7">
                  <c:v>22</c:v>
                </c:pt>
                <c:pt idx="8">
                  <c:v>16</c:v>
                </c:pt>
                <c:pt idx="9">
                  <c:v>7</c:v>
                </c:pt>
                <c:pt idx="10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67-4CA4-8CE6-5192A6A1CAA6}"/>
            </c:ext>
          </c:extLst>
        </c:ser>
        <c:ser>
          <c:idx val="1"/>
          <c:order val="1"/>
          <c:tx>
            <c:strRef>
              <c:f>'График 2.4.7'!$B$7</c:f>
              <c:strCache>
                <c:ptCount val="1"/>
                <c:pt idx="0">
                  <c:v>Индекс экономического климата</c:v>
                </c:pt>
              </c:strCache>
            </c:strRef>
          </c:tx>
          <c:spPr>
            <a:ln w="38100">
              <a:solidFill>
                <a:srgbClr val="333399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333399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val>
            <c:numRef>
              <c:f>'График 2.4.7'!$C$7:$M$7</c:f>
              <c:numCache>
                <c:formatCode>General</c:formatCode>
                <c:ptCount val="11"/>
                <c:pt idx="0">
                  <c:v>29</c:v>
                </c:pt>
                <c:pt idx="1">
                  <c:v>28</c:v>
                </c:pt>
                <c:pt idx="2">
                  <c:v>25</c:v>
                </c:pt>
                <c:pt idx="3">
                  <c:v>31</c:v>
                </c:pt>
                <c:pt idx="4">
                  <c:v>34</c:v>
                </c:pt>
                <c:pt idx="5">
                  <c:v>29</c:v>
                </c:pt>
                <c:pt idx="6">
                  <c:v>24</c:v>
                </c:pt>
                <c:pt idx="7">
                  <c:v>22</c:v>
                </c:pt>
                <c:pt idx="8">
                  <c:v>16</c:v>
                </c:pt>
                <c:pt idx="9">
                  <c:v>7</c:v>
                </c:pt>
                <c:pt idx="10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67-4CA4-8CE6-5192A6A1CAA6}"/>
            </c:ext>
          </c:extLst>
        </c:ser>
        <c:ser>
          <c:idx val="2"/>
          <c:order val="2"/>
          <c:tx>
            <c:strRef>
              <c:f>'График 2.4.7'!$B$8</c:f>
              <c:strCache>
                <c:ptCount val="1"/>
                <c:pt idx="0">
                  <c:v>Индекс желания покупать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'График 2.4.7'!$C$8:$M$8</c:f>
              <c:numCache>
                <c:formatCode>General</c:formatCode>
                <c:ptCount val="11"/>
                <c:pt idx="0">
                  <c:v>22</c:v>
                </c:pt>
                <c:pt idx="1">
                  <c:v>22</c:v>
                </c:pt>
                <c:pt idx="2">
                  <c:v>21</c:v>
                </c:pt>
                <c:pt idx="3">
                  <c:v>26</c:v>
                </c:pt>
                <c:pt idx="4">
                  <c:v>26</c:v>
                </c:pt>
                <c:pt idx="5">
                  <c:v>25</c:v>
                </c:pt>
                <c:pt idx="6">
                  <c:v>21</c:v>
                </c:pt>
                <c:pt idx="7">
                  <c:v>20</c:v>
                </c:pt>
                <c:pt idx="8">
                  <c:v>15</c:v>
                </c:pt>
                <c:pt idx="9">
                  <c:v>8</c:v>
                </c:pt>
                <c:pt idx="10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67-4CA4-8CE6-5192A6A1C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0591"/>
        <c:axId val="1"/>
      </c:lineChart>
      <c:catAx>
        <c:axId val="11014305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430591"/>
        <c:crosses val="autoZero"/>
        <c:crossBetween val="between"/>
      </c:valAx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9733570159857902E-2"/>
          <c:y val="0.88"/>
          <c:w val="0.90053285968028418"/>
          <c:h val="0.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14798274677856"/>
          <c:y val="4.3076987795955222E-2"/>
          <c:w val="0.71534260496928159"/>
          <c:h val="0.430769877959552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2.5.1'!$B$5</c:f>
              <c:strCache>
                <c:ptCount val="1"/>
                <c:pt idx="0">
                  <c:v>Цены на жильё, в среднем по Казахстану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2.5.1'!$C$3:$J$3</c:f>
              <c:strCache>
                <c:ptCount val="8"/>
                <c:pt idx="0">
                  <c:v>4. кв. 2007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2.5.1'!$C$5:$J$5</c:f>
              <c:numCache>
                <c:formatCode>0.00</c:formatCode>
                <c:ptCount val="8"/>
                <c:pt idx="0">
                  <c:v>94.296750000000003</c:v>
                </c:pt>
                <c:pt idx="1">
                  <c:v>110.3872094665597</c:v>
                </c:pt>
                <c:pt idx="2">
                  <c:v>121.46325</c:v>
                </c:pt>
                <c:pt idx="3">
                  <c:v>131.57775000000001</c:v>
                </c:pt>
                <c:pt idx="4">
                  <c:v>130.71299999999999</c:v>
                </c:pt>
                <c:pt idx="5">
                  <c:v>129.37074999999999</c:v>
                </c:pt>
                <c:pt idx="6">
                  <c:v>122.214</c:v>
                </c:pt>
                <c:pt idx="7">
                  <c:v>118.124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66-4E70-A1A7-720645BB1762}"/>
            </c:ext>
          </c:extLst>
        </c:ser>
        <c:ser>
          <c:idx val="1"/>
          <c:order val="1"/>
          <c:tx>
            <c:strRef>
              <c:f>'График 2.5.1'!$B$6</c:f>
              <c:strCache>
                <c:ptCount val="1"/>
                <c:pt idx="0">
                  <c:v>Цены на жильё, г. Астана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2.5.1'!$C$3:$J$3</c:f>
              <c:strCache>
                <c:ptCount val="8"/>
                <c:pt idx="0">
                  <c:v>4. кв. 2007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2.5.1'!$C$6:$J$6</c:f>
              <c:numCache>
                <c:formatCode>0.00</c:formatCode>
                <c:ptCount val="8"/>
                <c:pt idx="0">
                  <c:v>182.29124999999999</c:v>
                </c:pt>
                <c:pt idx="1">
                  <c:v>210.33125000000001</c:v>
                </c:pt>
                <c:pt idx="2">
                  <c:v>210.84325000000001</c:v>
                </c:pt>
                <c:pt idx="3">
                  <c:v>226.5735</c:v>
                </c:pt>
                <c:pt idx="4">
                  <c:v>227.86625000000001</c:v>
                </c:pt>
                <c:pt idx="5">
                  <c:v>222.73675</c:v>
                </c:pt>
                <c:pt idx="6">
                  <c:v>189.44775000000001</c:v>
                </c:pt>
                <c:pt idx="7">
                  <c:v>188.32974999999999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66-4E70-A1A7-720645BB1762}"/>
            </c:ext>
          </c:extLst>
        </c:ser>
        <c:ser>
          <c:idx val="2"/>
          <c:order val="2"/>
          <c:tx>
            <c:strRef>
              <c:f>'График 2.5.1'!$B$7</c:f>
              <c:strCache>
                <c:ptCount val="1"/>
                <c:pt idx="0">
                  <c:v>Цены на жильё, г. Алматы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2.5.1'!$C$3:$J$3</c:f>
              <c:strCache>
                <c:ptCount val="8"/>
                <c:pt idx="0">
                  <c:v>4. кв. 2007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2.5.1'!$C$7:$J$7</c:f>
              <c:numCache>
                <c:formatCode>0.00</c:formatCode>
                <c:ptCount val="8"/>
                <c:pt idx="0">
                  <c:v>253.5085</c:v>
                </c:pt>
                <c:pt idx="1">
                  <c:v>340.64075000000003</c:v>
                </c:pt>
                <c:pt idx="2">
                  <c:v>380.57724999999999</c:v>
                </c:pt>
                <c:pt idx="3">
                  <c:v>389.79750000000001</c:v>
                </c:pt>
                <c:pt idx="4">
                  <c:v>357.13249999999999</c:v>
                </c:pt>
                <c:pt idx="5">
                  <c:v>334.41174999999998</c:v>
                </c:pt>
                <c:pt idx="6">
                  <c:v>301.89049999999997</c:v>
                </c:pt>
                <c:pt idx="7">
                  <c:v>285.75925000000001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66-4E70-A1A7-720645BB1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435583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2.5.1'!$B$9</c:f>
              <c:strCache>
                <c:ptCount val="1"/>
                <c:pt idx="0">
                  <c:v>Изменение цен на жильё, в среднем по Казахстану, y-o-y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cat>
            <c:strRef>
              <c:f>'График 2.5.1'!$C$3:$J$3</c:f>
              <c:strCache>
                <c:ptCount val="8"/>
                <c:pt idx="0">
                  <c:v>4. кв. 2007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2.5.1'!$C$9:$J$9</c:f>
              <c:numCache>
                <c:formatCode>0.00%</c:formatCode>
                <c:ptCount val="8"/>
                <c:pt idx="0">
                  <c:v>0.50624762893596631</c:v>
                </c:pt>
                <c:pt idx="1">
                  <c:v>0.61150127908365981</c:v>
                </c:pt>
                <c:pt idx="2">
                  <c:v>0.65338829137669174</c:v>
                </c:pt>
                <c:pt idx="3">
                  <c:v>0.65646204977780021</c:v>
                </c:pt>
                <c:pt idx="4">
                  <c:v>0.38618775302436181</c:v>
                </c:pt>
                <c:pt idx="5">
                  <c:v>0.17197228397363462</c:v>
                </c:pt>
                <c:pt idx="6">
                  <c:v>6.1808818716773128E-3</c:v>
                </c:pt>
                <c:pt idx="7">
                  <c:v>-0.10224943046981727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66-4E70-A1A7-720645BB1762}"/>
            </c:ext>
          </c:extLst>
        </c:ser>
        <c:ser>
          <c:idx val="4"/>
          <c:order val="4"/>
          <c:tx>
            <c:strRef>
              <c:f>'График 2.5.1'!$B$10</c:f>
              <c:strCache>
                <c:ptCount val="1"/>
                <c:pt idx="0">
                  <c:v>Изменение цен на жильё, г. Астана, y-o-y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'График 2.5.1'!$C$3:$J$3</c:f>
              <c:strCache>
                <c:ptCount val="8"/>
                <c:pt idx="0">
                  <c:v>4. кв. 2007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2.5.1'!$C$10:$J$10</c:f>
              <c:numCache>
                <c:formatCode>0.00%</c:formatCode>
                <c:ptCount val="8"/>
                <c:pt idx="0">
                  <c:v>0.76941855357892508</c:v>
                </c:pt>
                <c:pt idx="1">
                  <c:v>0.68856334884766457</c:v>
                </c:pt>
                <c:pt idx="2">
                  <c:v>0.49266651445724063</c:v>
                </c:pt>
                <c:pt idx="3">
                  <c:v>0.46952931943624709</c:v>
                </c:pt>
                <c:pt idx="4">
                  <c:v>0.25001200002742863</c:v>
                </c:pt>
                <c:pt idx="5">
                  <c:v>5.8980774373755596E-2</c:v>
                </c:pt>
                <c:pt idx="6">
                  <c:v>-0.10147585943586057</c:v>
                </c:pt>
                <c:pt idx="7">
                  <c:v>-0.16879180486685341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66-4E70-A1A7-720645BB1762}"/>
            </c:ext>
          </c:extLst>
        </c:ser>
        <c:ser>
          <c:idx val="5"/>
          <c:order val="5"/>
          <c:tx>
            <c:strRef>
              <c:f>'График 2.5.1'!$B$11</c:f>
              <c:strCache>
                <c:ptCount val="1"/>
                <c:pt idx="0">
                  <c:v>Изменение цен на жильё, г. Алматы, y-o-y</c:v>
                </c:pt>
              </c:strCache>
            </c:strRef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'График 2.5.1'!$C$3:$J$3</c:f>
              <c:strCache>
                <c:ptCount val="8"/>
                <c:pt idx="0">
                  <c:v>4. кв. 2007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2.5.1'!$C$11:$J$11</c:f>
              <c:numCache>
                <c:formatCode>0.00%</c:formatCode>
                <c:ptCount val="8"/>
                <c:pt idx="0">
                  <c:v>0.66553991905813104</c:v>
                </c:pt>
                <c:pt idx="1">
                  <c:v>0.986087101015372</c:v>
                </c:pt>
                <c:pt idx="2">
                  <c:v>1.1107385946887294</c:v>
                </c:pt>
                <c:pt idx="3">
                  <c:v>0.92140572087681338</c:v>
                </c:pt>
                <c:pt idx="4">
                  <c:v>0.40875946960358323</c:v>
                </c:pt>
                <c:pt idx="5">
                  <c:v>-1.8286126953395931E-2</c:v>
                </c:pt>
                <c:pt idx="6">
                  <c:v>-0.20675631557062335</c:v>
                </c:pt>
                <c:pt idx="7">
                  <c:v>-0.26690332801005645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66-4E70-A1A7-720645BB1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14355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Цены на жильё, тыс. тг. за кв. м.</a:t>
                </a:r>
              </a:p>
            </c:rich>
          </c:tx>
          <c:layout>
            <c:manualLayout>
              <c:xMode val="edge"/>
              <c:yMode val="edge"/>
              <c:x val="1.8891621911401556E-2"/>
              <c:y val="0.1679017968907732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43558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%-ное изменеие цен на жильё, к соотв. периоду предшествующего года</a:t>
                </a:r>
              </a:p>
            </c:rich>
          </c:tx>
          <c:layout>
            <c:manualLayout>
              <c:xMode val="edge"/>
              <c:yMode val="edge"/>
              <c:x val="0.9345087594180117"/>
              <c:y val="0.118518877448011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242144177449169E-3"/>
          <c:y val="0.67076923076923078"/>
          <c:w val="0.98336414048059151"/>
          <c:h val="0.313846153846153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200" verticalDpi="20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43278496460135"/>
          <c:y val="6.0532687651331719E-2"/>
          <c:w val="0.74095566106332322"/>
          <c:h val="0.59079903147699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2.5.2'!$B$13</c:f>
              <c:strCache>
                <c:ptCount val="1"/>
                <c:pt idx="0">
                  <c:v>Отношение себестоимости строительства к цене продажи, Республика Казахстан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2.5.2'!$C$3:$J$3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2.5.2'!$C$13:$J$13</c:f>
              <c:numCache>
                <c:formatCode>0.00%</c:formatCode>
                <c:ptCount val="8"/>
                <c:pt idx="0">
                  <c:v>0.56175694326739134</c:v>
                </c:pt>
                <c:pt idx="1">
                  <c:v>0.72707224731324649</c:v>
                </c:pt>
                <c:pt idx="2">
                  <c:v>0.63273303094554334</c:v>
                </c:pt>
                <c:pt idx="3">
                  <c:v>0.57128694466819507</c:v>
                </c:pt>
                <c:pt idx="4">
                  <c:v>0.54231279362364115</c:v>
                </c:pt>
                <c:pt idx="5">
                  <c:v>0.62491731814717055</c:v>
                </c:pt>
                <c:pt idx="6">
                  <c:v>0.65265380554755736</c:v>
                </c:pt>
                <c:pt idx="7">
                  <c:v>0.69577386689199006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17-4138-8020-3C1DE49F88EE}"/>
            </c:ext>
          </c:extLst>
        </c:ser>
        <c:ser>
          <c:idx val="1"/>
          <c:order val="1"/>
          <c:tx>
            <c:strRef>
              <c:f>'График 2.5.2'!$B$14</c:f>
              <c:strCache>
                <c:ptCount val="1"/>
                <c:pt idx="0">
                  <c:v>Отношение себестоимости строительства к цене продажи, г. Астана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2.5.2'!$C$3:$J$3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2.5.2'!$C$14:$J$14</c:f>
              <c:numCache>
                <c:formatCode>0.00%</c:formatCode>
                <c:ptCount val="8"/>
                <c:pt idx="0">
                  <c:v>0.60005609219992306</c:v>
                </c:pt>
                <c:pt idx="1">
                  <c:v>0.63910724889905401</c:v>
                </c:pt>
                <c:pt idx="2">
                  <c:v>0.62859831870283334</c:v>
                </c:pt>
                <c:pt idx="3">
                  <c:v>0.49747131662008787</c:v>
                </c:pt>
                <c:pt idx="4">
                  <c:v>0.47647798742138364</c:v>
                </c:pt>
                <c:pt idx="5">
                  <c:v>0.54328397287104691</c:v>
                </c:pt>
                <c:pt idx="6">
                  <c:v>0.54819203518201809</c:v>
                </c:pt>
                <c:pt idx="7">
                  <c:v>0.52630507370307034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17-4138-8020-3C1DE49F88EE}"/>
            </c:ext>
          </c:extLst>
        </c:ser>
        <c:ser>
          <c:idx val="2"/>
          <c:order val="2"/>
          <c:tx>
            <c:strRef>
              <c:f>'График 2.5.2'!$B$15</c:f>
              <c:strCache>
                <c:ptCount val="1"/>
                <c:pt idx="0">
                  <c:v>Отношение себестоимости строительства к цене продажи, г. Алматы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2.5.2'!$C$3:$J$3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2.5.2'!$C$15:$J$15</c:f>
              <c:numCache>
                <c:formatCode>0.00%</c:formatCode>
                <c:ptCount val="8"/>
                <c:pt idx="0">
                  <c:v>0.36403574813332035</c:v>
                </c:pt>
                <c:pt idx="1">
                  <c:v>0.44477059299020694</c:v>
                </c:pt>
                <c:pt idx="2">
                  <c:v>0.36402203082114321</c:v>
                </c:pt>
                <c:pt idx="3">
                  <c:v>0.34167695842506424</c:v>
                </c:pt>
                <c:pt idx="4">
                  <c:v>0.33025768790648491</c:v>
                </c:pt>
                <c:pt idx="5">
                  <c:v>0.28528286753335136</c:v>
                </c:pt>
                <c:pt idx="6">
                  <c:v>0.42771388013496342</c:v>
                </c:pt>
                <c:pt idx="7">
                  <c:v>0.57596305293787864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17-4138-8020-3C1DE49F8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774943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2.5.2'!$B$21</c:f>
              <c:strCache>
                <c:ptCount val="1"/>
                <c:pt idx="0">
                  <c:v>Соотношение цен перепродажи благоустроенного жилья и нового типового жилья, Республика Казахстан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'График 2.5.2'!$C$3:$J$3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2.5.2'!$C$21:$J$21</c:f>
              <c:numCache>
                <c:formatCode>0.00%</c:formatCode>
                <c:ptCount val="8"/>
                <c:pt idx="0">
                  <c:v>0.77036570699855522</c:v>
                </c:pt>
                <c:pt idx="1">
                  <c:v>0.83688346959533633</c:v>
                </c:pt>
                <c:pt idx="2">
                  <c:v>0.85765184250785043</c:v>
                </c:pt>
                <c:pt idx="3">
                  <c:v>0.86351075035627989</c:v>
                </c:pt>
                <c:pt idx="4">
                  <c:v>0.84385730045988117</c:v>
                </c:pt>
                <c:pt idx="5">
                  <c:v>0.82501055177931337</c:v>
                </c:pt>
                <c:pt idx="6">
                  <c:v>0.75439101641232365</c:v>
                </c:pt>
                <c:pt idx="7">
                  <c:v>0.74198935875262406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17-4138-8020-3C1DE49F88EE}"/>
            </c:ext>
          </c:extLst>
        </c:ser>
        <c:ser>
          <c:idx val="4"/>
          <c:order val="4"/>
          <c:tx>
            <c:strRef>
              <c:f>'График 2.5.2'!$B$22</c:f>
              <c:strCache>
                <c:ptCount val="1"/>
                <c:pt idx="0">
                  <c:v>Соотношение цен перепродажи благоустроенного жилья и нового типового жилья, г. Астана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'График 2.5.2'!$C$3:$J$3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2.5.2'!$C$22:$J$22</c:f>
              <c:numCache>
                <c:formatCode>0.00%</c:formatCode>
                <c:ptCount val="8"/>
                <c:pt idx="0">
                  <c:v>1.2736842791826193</c:v>
                </c:pt>
                <c:pt idx="1">
                  <c:v>1.3990040039745768</c:v>
                </c:pt>
                <c:pt idx="2">
                  <c:v>1.3823585799022826</c:v>
                </c:pt>
                <c:pt idx="3">
                  <c:v>1.4434158663904659</c:v>
                </c:pt>
                <c:pt idx="4">
                  <c:v>1.4058616352201259</c:v>
                </c:pt>
                <c:pt idx="5">
                  <c:v>1.3370928517121752</c:v>
                </c:pt>
                <c:pt idx="6">
                  <c:v>0.98046970437332037</c:v>
                </c:pt>
                <c:pt idx="7">
                  <c:v>0.97094124114341562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17-4138-8020-3C1DE49F88EE}"/>
            </c:ext>
          </c:extLst>
        </c:ser>
        <c:ser>
          <c:idx val="5"/>
          <c:order val="5"/>
          <c:tx>
            <c:strRef>
              <c:f>'График 2.5.2'!$B$23</c:f>
              <c:strCache>
                <c:ptCount val="1"/>
                <c:pt idx="0">
                  <c:v>Соотношение цен перепродажи благоустроенного жилья и нового типового жилья, г. Алматы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'График 2.5.2'!$C$3:$J$3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2.5.2'!$C$23:$J$23</c:f>
              <c:numCache>
                <c:formatCode>0.00%</c:formatCode>
                <c:ptCount val="8"/>
                <c:pt idx="0">
                  <c:v>1.2331821684484636</c:v>
                </c:pt>
                <c:pt idx="1">
                  <c:v>1.4482609618815958</c:v>
                </c:pt>
                <c:pt idx="2">
                  <c:v>1.2921620646865009</c:v>
                </c:pt>
                <c:pt idx="3">
                  <c:v>1.1905930031115495</c:v>
                </c:pt>
                <c:pt idx="4">
                  <c:v>1.0052203890667324</c:v>
                </c:pt>
                <c:pt idx="5">
                  <c:v>0.93665748130774396</c:v>
                </c:pt>
                <c:pt idx="6">
                  <c:v>0.72725895091032244</c:v>
                </c:pt>
                <c:pt idx="7">
                  <c:v>0.74870191409274134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17-4138-8020-3C1DE49F8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17749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Отношение себестоимости к цене продажи</a:t>
                </a:r>
              </a:p>
            </c:rich>
          </c:tx>
          <c:layout>
            <c:manualLayout>
              <c:xMode val="edge"/>
              <c:yMode val="edge"/>
              <c:x val="3.6809827136296817E-2"/>
              <c:y val="0.12981767109619771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77494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Соотношение цен перепродажи благоустренного жилья и нового типового жилья</a:t>
                </a:r>
              </a:p>
            </c:rich>
          </c:tx>
          <c:layout>
            <c:manualLayout>
              <c:xMode val="edge"/>
              <c:yMode val="edge"/>
              <c:x val="0.93251531691678913"/>
              <c:y val="0.1014198648897701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8017366136034735E-2"/>
          <c:y val="0.71186440677966101"/>
          <c:w val="0.83936324167872645"/>
          <c:h val="0.280871670702179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92537313432835"/>
          <c:y val="7.7170418006430874E-2"/>
          <c:w val="0.70522388059701491"/>
          <c:h val="0.655948553054662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2.5.3 - 2.5.4'!$B$5</c:f>
              <c:strCache>
                <c:ptCount val="1"/>
                <c:pt idx="0">
                  <c:v>Доходность от продажи, Республика Казахстан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2.5.3 - 2.5.4'!$C$3:$J$3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2.5.3 - 2.5.4'!$C$5:$J$5</c:f>
              <c:numCache>
                <c:formatCode>0.00%</c:formatCode>
                <c:ptCount val="8"/>
                <c:pt idx="0">
                  <c:v>0.50624762893596631</c:v>
                </c:pt>
                <c:pt idx="1">
                  <c:v>0.61150127908365981</c:v>
                </c:pt>
                <c:pt idx="2">
                  <c:v>0.65338829137669174</c:v>
                </c:pt>
                <c:pt idx="3">
                  <c:v>0.65646204977780021</c:v>
                </c:pt>
                <c:pt idx="4">
                  <c:v>0.38618775302436181</c:v>
                </c:pt>
                <c:pt idx="5">
                  <c:v>0.17197228397363462</c:v>
                </c:pt>
                <c:pt idx="6">
                  <c:v>6.1808818716773128E-3</c:v>
                </c:pt>
                <c:pt idx="7">
                  <c:v>-0.10224943046981727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D-48CD-BC98-F2C70FA904E5}"/>
            </c:ext>
          </c:extLst>
        </c:ser>
        <c:ser>
          <c:idx val="1"/>
          <c:order val="1"/>
          <c:tx>
            <c:strRef>
              <c:f>'График 2.5.3 - 2.5.4'!$B$6</c:f>
              <c:strCache>
                <c:ptCount val="1"/>
                <c:pt idx="0">
                  <c:v>Доходность от продажи, г. Астана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2.5.3 - 2.5.4'!$C$3:$J$3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2.5.3 - 2.5.4'!$C$6:$J$6</c:f>
              <c:numCache>
                <c:formatCode>0.00%</c:formatCode>
                <c:ptCount val="8"/>
                <c:pt idx="0">
                  <c:v>0.76941855357892508</c:v>
                </c:pt>
                <c:pt idx="1">
                  <c:v>0.68856334884766457</c:v>
                </c:pt>
                <c:pt idx="2">
                  <c:v>0.49266651445724063</c:v>
                </c:pt>
                <c:pt idx="3">
                  <c:v>0.46952931943624709</c:v>
                </c:pt>
                <c:pt idx="4">
                  <c:v>0.25001200002742863</c:v>
                </c:pt>
                <c:pt idx="5">
                  <c:v>5.8980774373755596E-2</c:v>
                </c:pt>
                <c:pt idx="6">
                  <c:v>-0.10147585943586057</c:v>
                </c:pt>
                <c:pt idx="7">
                  <c:v>-0.16879180486685341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7D-48CD-BC98-F2C70FA904E5}"/>
            </c:ext>
          </c:extLst>
        </c:ser>
        <c:ser>
          <c:idx val="2"/>
          <c:order val="2"/>
          <c:tx>
            <c:strRef>
              <c:f>'График 2.5.3 - 2.5.4'!$B$7</c:f>
              <c:strCache>
                <c:ptCount val="1"/>
                <c:pt idx="0">
                  <c:v>Доходность от продажи, г. Алматы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2.5.3 - 2.5.4'!$C$3:$J$3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2.5.3 - 2.5.4'!$C$7:$J$7</c:f>
              <c:numCache>
                <c:formatCode>0.00%</c:formatCode>
                <c:ptCount val="8"/>
                <c:pt idx="0">
                  <c:v>0.66553991905813104</c:v>
                </c:pt>
                <c:pt idx="1">
                  <c:v>0.986087101015372</c:v>
                </c:pt>
                <c:pt idx="2">
                  <c:v>1.1107385946887294</c:v>
                </c:pt>
                <c:pt idx="3">
                  <c:v>0.92140572087681338</c:v>
                </c:pt>
                <c:pt idx="4">
                  <c:v>0.40875946960358323</c:v>
                </c:pt>
                <c:pt idx="5">
                  <c:v>-1.8286126953395931E-2</c:v>
                </c:pt>
                <c:pt idx="6">
                  <c:v>-0.20675631557062335</c:v>
                </c:pt>
                <c:pt idx="7">
                  <c:v>-0.26690332801005645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7D-48CD-BC98-F2C70FA90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776191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2.5.3 - 2.5.4'!$B$10</c:f>
              <c:strCache>
                <c:ptCount val="1"/>
                <c:pt idx="0">
                  <c:v>Доходность от аренды, Республика Казахстан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'График 2.5.3 - 2.5.4'!$C$3:$J$3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2.5.3 - 2.5.4'!$C$10:$J$10</c:f>
              <c:numCache>
                <c:formatCode>0.00%</c:formatCode>
                <c:ptCount val="8"/>
                <c:pt idx="0">
                  <c:v>6.458334990336359E-2</c:v>
                </c:pt>
                <c:pt idx="1">
                  <c:v>5.7995849618242223E-2</c:v>
                </c:pt>
                <c:pt idx="2">
                  <c:v>5.478200196355687E-2</c:v>
                </c:pt>
                <c:pt idx="3">
                  <c:v>5.3261284677690569E-2</c:v>
                </c:pt>
                <c:pt idx="4">
                  <c:v>5.7974340731220306E-2</c:v>
                </c:pt>
                <c:pt idx="5">
                  <c:v>6.0616484019764896E-2</c:v>
                </c:pt>
                <c:pt idx="6">
                  <c:v>6.5049830624969315E-2</c:v>
                </c:pt>
                <c:pt idx="7">
                  <c:v>6.7657715620872971E-2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7D-48CD-BC98-F2C70FA904E5}"/>
            </c:ext>
          </c:extLst>
        </c:ser>
        <c:ser>
          <c:idx val="4"/>
          <c:order val="4"/>
          <c:tx>
            <c:strRef>
              <c:f>'График 2.5.3 - 2.5.4'!$B$11</c:f>
              <c:strCache>
                <c:ptCount val="1"/>
                <c:pt idx="0">
                  <c:v>Доходность от аренды, г. Астана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strRef>
              <c:f>'График 2.5.3 - 2.5.4'!$C$3:$J$3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2.5.3 - 2.5.4'!$C$11:$J$11</c:f>
              <c:numCache>
                <c:formatCode>0.00%</c:formatCode>
                <c:ptCount val="8"/>
                <c:pt idx="0">
                  <c:v>7.7513320030445781E-2</c:v>
                </c:pt>
                <c:pt idx="1">
                  <c:v>7.3484087599916786E-2</c:v>
                </c:pt>
                <c:pt idx="2">
                  <c:v>7.7005073674400293E-2</c:v>
                </c:pt>
                <c:pt idx="3">
                  <c:v>8.1668862422127925E-2</c:v>
                </c:pt>
                <c:pt idx="4">
                  <c:v>8.1205531753824889E-2</c:v>
                </c:pt>
                <c:pt idx="5">
                  <c:v>8.3075648719845296E-2</c:v>
                </c:pt>
                <c:pt idx="6">
                  <c:v>0.10134720523204947</c:v>
                </c:pt>
                <c:pt idx="7">
                  <c:v>0.1019488423894791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7D-48CD-BC98-F2C70FA904E5}"/>
            </c:ext>
          </c:extLst>
        </c:ser>
        <c:ser>
          <c:idx val="5"/>
          <c:order val="5"/>
          <c:tx>
            <c:strRef>
              <c:f>'График 2.5.3 - 2.5.4'!$B$12</c:f>
              <c:strCache>
                <c:ptCount val="1"/>
                <c:pt idx="0">
                  <c:v>Доходность от аренды, г. Алматы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'График 2.5.3 - 2.5.4'!$C$3:$J$3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2.5.3 - 2.5.4'!$C$12:$J$12</c:f>
              <c:numCache>
                <c:formatCode>0.00%</c:formatCode>
                <c:ptCount val="8"/>
                <c:pt idx="0">
                  <c:v>5.6897500478287719E-2</c:v>
                </c:pt>
                <c:pt idx="1">
                  <c:v>4.4827285050305934E-2</c:v>
                </c:pt>
                <c:pt idx="2">
                  <c:v>4.2551150916141207E-2</c:v>
                </c:pt>
                <c:pt idx="3">
                  <c:v>4.3006945914224694E-2</c:v>
                </c:pt>
                <c:pt idx="4">
                  <c:v>5.3459150315359139E-2</c:v>
                </c:pt>
                <c:pt idx="5">
                  <c:v>5.9316097595254955E-2</c:v>
                </c:pt>
                <c:pt idx="6">
                  <c:v>6.8408909853075864E-2</c:v>
                </c:pt>
                <c:pt idx="7">
                  <c:v>7.2270626410168695E-2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7D-48CD-BC98-F2C70FA904E5}"/>
            </c:ext>
          </c:extLst>
        </c:ser>
        <c:ser>
          <c:idx val="6"/>
          <c:order val="6"/>
          <c:tx>
            <c:strRef>
              <c:f>'График 2.5.3 - 2.5.4'!$B$24</c:f>
              <c:strCache>
                <c:ptCount val="1"/>
                <c:pt idx="0">
                  <c:v>Ставки по срочным депозитам физ лиц в тенге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2.5.3 - 2.5.4'!$C$3:$J$3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2.5.3 - 2.5.4'!$C$24:$J$24</c:f>
              <c:numCache>
                <c:formatCode>0.0%</c:formatCode>
                <c:ptCount val="8"/>
                <c:pt idx="0">
                  <c:v>9.8000000000000004E-2</c:v>
                </c:pt>
                <c:pt idx="1">
                  <c:v>0.106</c:v>
                </c:pt>
                <c:pt idx="2">
                  <c:v>0.105</c:v>
                </c:pt>
                <c:pt idx="3">
                  <c:v>0.11</c:v>
                </c:pt>
                <c:pt idx="4">
                  <c:v>0.115</c:v>
                </c:pt>
                <c:pt idx="5">
                  <c:v>0.114</c:v>
                </c:pt>
                <c:pt idx="6" formatCode="0.00%">
                  <c:v>0.11700000000000001</c:v>
                </c:pt>
                <c:pt idx="7" formatCode="0.00%">
                  <c:v>0.11700000000000001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7D-48CD-BC98-F2C70FA90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1776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Доходность от продажи</a:t>
                </a:r>
              </a:p>
            </c:rich>
          </c:tx>
          <c:layout>
            <c:manualLayout>
              <c:xMode val="edge"/>
              <c:yMode val="edge"/>
              <c:x val="2.5276374035335135E-2"/>
              <c:y val="0.23019807411533366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77619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Доходность от аренды и доходность срочных депозитов</a:t>
                </a:r>
              </a:p>
            </c:rich>
          </c:tx>
          <c:layout>
            <c:manualLayout>
              <c:xMode val="edge"/>
              <c:yMode val="edge"/>
              <c:x val="0.90858208955223885"/>
              <c:y val="4.8231511254019289E-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4365671641791045"/>
          <c:y val="0.16720257234726688"/>
          <c:w val="0.34141791044776121"/>
          <c:h val="0.662379421221864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91634050081534E-2"/>
          <c:y val="4.3210006781704467E-2"/>
          <c:w val="0.86971905751321932"/>
          <c:h val="0.509260794212945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1.1.6'!$B$5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1.1.6'!$C$4:$W$4</c:f>
              <c:strCache>
                <c:ptCount val="21"/>
                <c:pt idx="0">
                  <c:v>В целом по миру</c:v>
                </c:pt>
                <c:pt idx="2">
                  <c:v>Развитые страны</c:v>
                </c:pt>
                <c:pt idx="4">
                  <c:v>Развивающиеся страны</c:v>
                </c:pt>
                <c:pt idx="6">
                  <c:v>США</c:v>
                </c:pt>
                <c:pt idx="8">
                  <c:v>Еврозона</c:v>
                </c:pt>
                <c:pt idx="10">
                  <c:v>Великобритания</c:v>
                </c:pt>
                <c:pt idx="12">
                  <c:v>Восточная и Центральная Европа</c:v>
                </c:pt>
                <c:pt idx="14">
                  <c:v>Япония</c:v>
                </c:pt>
                <c:pt idx="16">
                  <c:v>Китай</c:v>
                </c:pt>
                <c:pt idx="18">
                  <c:v>Индия</c:v>
                </c:pt>
                <c:pt idx="20">
                  <c:v>Россия</c:v>
                </c:pt>
              </c:strCache>
            </c:strRef>
          </c:cat>
          <c:val>
            <c:numRef>
              <c:f>'График 1.1.6'!$C$5:$W$5</c:f>
              <c:numCache>
                <c:formatCode>0.0</c:formatCode>
                <c:ptCount val="21"/>
                <c:pt idx="0">
                  <c:v>3.7069999999999999</c:v>
                </c:pt>
                <c:pt idx="2">
                  <c:v>2.3260000000000001</c:v>
                </c:pt>
                <c:pt idx="4">
                  <c:v>5.7</c:v>
                </c:pt>
                <c:pt idx="6">
                  <c:v>3.375</c:v>
                </c:pt>
                <c:pt idx="8">
                  <c:v>2.1909999999999998</c:v>
                </c:pt>
                <c:pt idx="10">
                  <c:v>2.0409999999999999</c:v>
                </c:pt>
                <c:pt idx="12">
                  <c:v>5.1360000000000001</c:v>
                </c:pt>
                <c:pt idx="14">
                  <c:v>-0.29899999999999999</c:v>
                </c:pt>
                <c:pt idx="16">
                  <c:v>1.8169999999999999</c:v>
                </c:pt>
                <c:pt idx="18">
                  <c:v>4.2460000000000004</c:v>
                </c:pt>
                <c:pt idx="20">
                  <c:v>12.683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93-444C-AC73-346B0A168283}"/>
            </c:ext>
          </c:extLst>
        </c:ser>
        <c:ser>
          <c:idx val="2"/>
          <c:order val="1"/>
          <c:tx>
            <c:strRef>
              <c:f>'График 1.1.6'!$B$6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1.1.6'!$C$4:$W$4</c:f>
              <c:strCache>
                <c:ptCount val="21"/>
                <c:pt idx="0">
                  <c:v>В целом по миру</c:v>
                </c:pt>
                <c:pt idx="2">
                  <c:v>Развитые страны</c:v>
                </c:pt>
                <c:pt idx="4">
                  <c:v>Развивающиеся страны</c:v>
                </c:pt>
                <c:pt idx="6">
                  <c:v>США</c:v>
                </c:pt>
                <c:pt idx="8">
                  <c:v>Еврозона</c:v>
                </c:pt>
                <c:pt idx="10">
                  <c:v>Великобритания</c:v>
                </c:pt>
                <c:pt idx="12">
                  <c:v>Восточная и Центральная Европа</c:v>
                </c:pt>
                <c:pt idx="14">
                  <c:v>Япония</c:v>
                </c:pt>
                <c:pt idx="16">
                  <c:v>Китай</c:v>
                </c:pt>
                <c:pt idx="18">
                  <c:v>Индия</c:v>
                </c:pt>
                <c:pt idx="20">
                  <c:v>Россия</c:v>
                </c:pt>
              </c:strCache>
            </c:strRef>
          </c:cat>
          <c:val>
            <c:numRef>
              <c:f>'График 1.1.6'!$C$6:$W$6</c:f>
              <c:numCache>
                <c:formatCode>0.0</c:formatCode>
                <c:ptCount val="21"/>
                <c:pt idx="0">
                  <c:v>3.6419999999999999</c:v>
                </c:pt>
                <c:pt idx="2">
                  <c:v>2.35</c:v>
                </c:pt>
                <c:pt idx="4">
                  <c:v>5.423</c:v>
                </c:pt>
                <c:pt idx="6">
                  <c:v>3.226</c:v>
                </c:pt>
                <c:pt idx="8">
                  <c:v>2.1829999999999998</c:v>
                </c:pt>
                <c:pt idx="10">
                  <c:v>2.2999999999999998</c:v>
                </c:pt>
                <c:pt idx="12">
                  <c:v>5.3630000000000004</c:v>
                </c:pt>
                <c:pt idx="14">
                  <c:v>0.3</c:v>
                </c:pt>
                <c:pt idx="16">
                  <c:v>1.4670000000000001</c:v>
                </c:pt>
                <c:pt idx="18">
                  <c:v>6.1769999999999996</c:v>
                </c:pt>
                <c:pt idx="20">
                  <c:v>9.6790000000000003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93-444C-AC73-346B0A168283}"/>
            </c:ext>
          </c:extLst>
        </c:ser>
        <c:ser>
          <c:idx val="3"/>
          <c:order val="2"/>
          <c:tx>
            <c:strRef>
              <c:f>'График 1.1.6'!$B$7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1.1.6'!$C$4:$W$4</c:f>
              <c:strCache>
                <c:ptCount val="21"/>
                <c:pt idx="0">
                  <c:v>В целом по миру</c:v>
                </c:pt>
                <c:pt idx="2">
                  <c:v>Развитые страны</c:v>
                </c:pt>
                <c:pt idx="4">
                  <c:v>Развивающиеся страны</c:v>
                </c:pt>
                <c:pt idx="6">
                  <c:v>США</c:v>
                </c:pt>
                <c:pt idx="8">
                  <c:v>Еврозона</c:v>
                </c:pt>
                <c:pt idx="10">
                  <c:v>Великобритания</c:v>
                </c:pt>
                <c:pt idx="12">
                  <c:v>Восточная и Центральная Европа</c:v>
                </c:pt>
                <c:pt idx="14">
                  <c:v>Япония</c:v>
                </c:pt>
                <c:pt idx="16">
                  <c:v>Китай</c:v>
                </c:pt>
                <c:pt idx="18">
                  <c:v>Индия</c:v>
                </c:pt>
                <c:pt idx="20">
                  <c:v>Россия</c:v>
                </c:pt>
              </c:strCache>
            </c:strRef>
          </c:cat>
          <c:val>
            <c:numRef>
              <c:f>'График 1.1.6'!$C$7:$W$7</c:f>
              <c:numCache>
                <c:formatCode>0.0</c:formatCode>
                <c:ptCount val="21"/>
                <c:pt idx="0">
                  <c:v>3.9689999999999999</c:v>
                </c:pt>
                <c:pt idx="2">
                  <c:v>2.1520000000000001</c:v>
                </c:pt>
                <c:pt idx="4">
                  <c:v>6.3659999999999997</c:v>
                </c:pt>
                <c:pt idx="6">
                  <c:v>2.8580000000000001</c:v>
                </c:pt>
                <c:pt idx="8">
                  <c:v>2.1480000000000001</c:v>
                </c:pt>
                <c:pt idx="10">
                  <c:v>2.3460000000000001</c:v>
                </c:pt>
                <c:pt idx="12">
                  <c:v>5.6120000000000001</c:v>
                </c:pt>
                <c:pt idx="14">
                  <c:v>0</c:v>
                </c:pt>
                <c:pt idx="16">
                  <c:v>4.7670000000000003</c:v>
                </c:pt>
                <c:pt idx="18">
                  <c:v>6.3719999999999999</c:v>
                </c:pt>
                <c:pt idx="20">
                  <c:v>9.0050000000000008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93-444C-AC73-346B0A168283}"/>
            </c:ext>
          </c:extLst>
        </c:ser>
        <c:ser>
          <c:idx val="4"/>
          <c:order val="3"/>
          <c:tx>
            <c:strRef>
              <c:f>'График 1.1.6'!$B$8</c:f>
              <c:strCache>
                <c:ptCount val="1"/>
                <c:pt idx="0">
                  <c:v>2008*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1.1.6'!$C$8:$W$8</c:f>
              <c:numCache>
                <c:formatCode>0.0</c:formatCode>
                <c:ptCount val="21"/>
                <c:pt idx="0">
                  <c:v>6.1829999999999998</c:v>
                </c:pt>
                <c:pt idx="2">
                  <c:v>3.645</c:v>
                </c:pt>
                <c:pt idx="4">
                  <c:v>9.1999999999999993</c:v>
                </c:pt>
                <c:pt idx="6">
                  <c:v>4.2240000000000002</c:v>
                </c:pt>
                <c:pt idx="8">
                  <c:v>3.47</c:v>
                </c:pt>
                <c:pt idx="10">
                  <c:v>3.78</c:v>
                </c:pt>
                <c:pt idx="12">
                  <c:v>7.7539999999999996</c:v>
                </c:pt>
                <c:pt idx="14">
                  <c:v>1.5720000000000001</c:v>
                </c:pt>
                <c:pt idx="16">
                  <c:v>6.4279999999999999</c:v>
                </c:pt>
                <c:pt idx="18">
                  <c:v>7.9290000000000003</c:v>
                </c:pt>
                <c:pt idx="20">
                  <c:v>14.026999999999999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93-444C-AC73-346B0A168283}"/>
            </c:ext>
          </c:extLst>
        </c:ser>
        <c:ser>
          <c:idx val="5"/>
          <c:order val="4"/>
          <c:tx>
            <c:strRef>
              <c:f>'График 1.1.6'!$B$9</c:f>
              <c:strCache>
                <c:ptCount val="1"/>
                <c:pt idx="0">
                  <c:v>2009*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1.1.6'!$C$9:$W$9</c:f>
              <c:numCache>
                <c:formatCode>0.0</c:formatCode>
                <c:ptCount val="21"/>
                <c:pt idx="0">
                  <c:v>4.5999999999999996</c:v>
                </c:pt>
                <c:pt idx="2">
                  <c:v>1.4</c:v>
                </c:pt>
                <c:pt idx="4">
                  <c:v>7.1</c:v>
                </c:pt>
                <c:pt idx="6">
                  <c:v>1.8440000000000001</c:v>
                </c:pt>
                <c:pt idx="8">
                  <c:v>1.899</c:v>
                </c:pt>
                <c:pt idx="10">
                  <c:v>2.9369999999999998</c:v>
                </c:pt>
                <c:pt idx="12">
                  <c:v>5.75</c:v>
                </c:pt>
                <c:pt idx="14">
                  <c:v>0.88200000000000001</c:v>
                </c:pt>
                <c:pt idx="16">
                  <c:v>4.3360000000000003</c:v>
                </c:pt>
                <c:pt idx="18">
                  <c:v>6.7149999999999999</c:v>
                </c:pt>
                <c:pt idx="20">
                  <c:v>11.976000000000001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93-444C-AC73-346B0A168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098354655"/>
        <c:axId val="1"/>
      </c:barChart>
      <c:catAx>
        <c:axId val="10983546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2"/>
        <c:auto val="1"/>
        <c:lblAlgn val="ctr"/>
        <c:lblOffset val="400"/>
        <c:tickLblSkip val="2"/>
        <c:tickMarkSkip val="1"/>
        <c:noMultiLvlLbl val="0"/>
      </c:catAx>
      <c:valAx>
        <c:axId val="1"/>
        <c:scaling>
          <c:orientation val="minMax"/>
          <c:max val="1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  годовых</a:t>
                </a:r>
              </a:p>
            </c:rich>
          </c:tx>
          <c:layout>
            <c:manualLayout>
              <c:xMode val="edge"/>
              <c:yMode val="edge"/>
              <c:x val="2.2887323943661973E-2"/>
              <c:y val="0.20679077152392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835465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ysDash"/>
        </a:ln>
      </c:spPr>
    </c:plotArea>
    <c:legend>
      <c:legendPos val="r"/>
      <c:layout>
        <c:manualLayout>
          <c:xMode val="edge"/>
          <c:yMode val="edge"/>
          <c:x val="0.34683128406903685"/>
          <c:y val="0.919755858639138"/>
          <c:w val="0.3714791925815572"/>
          <c:h val="6.172858111672067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200" verticalDpi="200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34030270166132"/>
          <c:y val="7.5471929883825561E-2"/>
          <c:w val="0.7210896329746509"/>
          <c:h val="0.512580190460981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2.5.3 - 2.5.4'!$B$20</c:f>
              <c:strCache>
                <c:ptCount val="1"/>
                <c:pt idx="0">
                  <c:v>Индекс доходности рынка недвижимости, Республика Казахстан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2.5.3 - 2.5.4'!$C$3:$J$3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2.5.3 - 2.5.4'!$C$20:$J$20</c:f>
              <c:numCache>
                <c:formatCode>0.00</c:formatCode>
                <c:ptCount val="8"/>
                <c:pt idx="0">
                  <c:v>5.8248059065237738</c:v>
                </c:pt>
                <c:pt idx="1">
                  <c:v>6.3160106481311518</c:v>
                </c:pt>
                <c:pt idx="2">
                  <c:v>6.7444789841928445</c:v>
                </c:pt>
                <c:pt idx="3">
                  <c:v>6.4520303132317336</c:v>
                </c:pt>
                <c:pt idx="4">
                  <c:v>3.8622790761354966</c:v>
                </c:pt>
                <c:pt idx="5">
                  <c:v>2.0402523508192938</c:v>
                </c:pt>
                <c:pt idx="6">
                  <c:v>0.60880950851834725</c:v>
                </c:pt>
                <c:pt idx="7">
                  <c:v>-0.29565568246960938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CB-4875-8220-3935F8CE0F01}"/>
            </c:ext>
          </c:extLst>
        </c:ser>
        <c:ser>
          <c:idx val="1"/>
          <c:order val="1"/>
          <c:tx>
            <c:strRef>
              <c:f>'График 2.5.3 - 2.5.4'!$B$21</c:f>
              <c:strCache>
                <c:ptCount val="1"/>
                <c:pt idx="0">
                  <c:v>Индекс доходности рынка недвижимости, г. Астана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2.5.3 - 2.5.4'!$C$3:$J$3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2.5.3 - 2.5.4'!$C$21:$J$21</c:f>
              <c:numCache>
                <c:formatCode>0.00</c:formatCode>
                <c:ptCount val="8"/>
                <c:pt idx="0">
                  <c:v>8.6421619756058252</c:v>
                </c:pt>
                <c:pt idx="1">
                  <c:v>7.1891267589394463</c:v>
                </c:pt>
                <c:pt idx="2">
                  <c:v>5.4254436964918193</c:v>
                </c:pt>
                <c:pt idx="3">
                  <c:v>5.0108925623488636</c:v>
                </c:pt>
                <c:pt idx="4">
                  <c:v>2.8801524502717695</c:v>
                </c:pt>
                <c:pt idx="5">
                  <c:v>1.2461089745052709</c:v>
                </c:pt>
                <c:pt idx="6">
                  <c:v>-1.0996085795820412E-3</c:v>
                </c:pt>
                <c:pt idx="7">
                  <c:v>-0.57130737160148981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CB-4875-8220-3935F8CE0F01}"/>
            </c:ext>
          </c:extLst>
        </c:ser>
        <c:ser>
          <c:idx val="2"/>
          <c:order val="2"/>
          <c:tx>
            <c:strRef>
              <c:f>'График 2.5.3 - 2.5.4'!$B$22</c:f>
              <c:strCache>
                <c:ptCount val="1"/>
                <c:pt idx="0">
                  <c:v>Индекс доходности рынка недвижимости, г. Алматы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2.5.3 - 2.5.4'!$C$3:$J$3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2.5.3 - 2.5.4'!$C$22:$J$22</c:f>
              <c:numCache>
                <c:formatCode>0.00</c:formatCode>
                <c:ptCount val="8"/>
                <c:pt idx="0">
                  <c:v>7.3718104034328436</c:v>
                </c:pt>
                <c:pt idx="1">
                  <c:v>9.7256074157139434</c:v>
                </c:pt>
                <c:pt idx="2">
                  <c:v>10.98371186290353</c:v>
                </c:pt>
                <c:pt idx="3">
                  <c:v>8.7673878799185285</c:v>
                </c:pt>
                <c:pt idx="4">
                  <c:v>4.0192923471212376</c:v>
                </c:pt>
                <c:pt idx="5">
                  <c:v>0.35991202317420196</c:v>
                </c:pt>
                <c:pt idx="6">
                  <c:v>-1.1824564591243376</c:v>
                </c:pt>
                <c:pt idx="7">
                  <c:v>-1.6635273641016048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CB-4875-8220-3935F8CE0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766623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2.5.3 - 2.5.4'!$B$15</c:f>
              <c:strCache>
                <c:ptCount val="1"/>
                <c:pt idx="0">
                  <c:v>Доходность от инвестиций в недвижимость, Республика Казахстан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'График 2.5.3 - 2.5.4'!$C$3:$J$3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2.5.3 - 2.5.4'!$C$15:$J$15</c:f>
              <c:numCache>
                <c:formatCode>0.00%</c:formatCode>
                <c:ptCount val="8"/>
                <c:pt idx="0">
                  <c:v>0.57083097883932987</c:v>
                </c:pt>
                <c:pt idx="1">
                  <c:v>0.66949712870190203</c:v>
                </c:pt>
                <c:pt idx="2">
                  <c:v>0.70817029334024861</c:v>
                </c:pt>
                <c:pt idx="3">
                  <c:v>0.70972333445549074</c:v>
                </c:pt>
                <c:pt idx="4">
                  <c:v>0.44416209375558213</c:v>
                </c:pt>
                <c:pt idx="5">
                  <c:v>0.2325887679933995</c:v>
                </c:pt>
                <c:pt idx="6">
                  <c:v>7.1230712496646628E-2</c:v>
                </c:pt>
                <c:pt idx="7">
                  <c:v>-3.4591714848944299E-2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CB-4875-8220-3935F8CE0F01}"/>
            </c:ext>
          </c:extLst>
        </c:ser>
        <c:ser>
          <c:idx val="4"/>
          <c:order val="4"/>
          <c:tx>
            <c:strRef>
              <c:f>'График 2.5.3 - 2.5.4'!$B$16</c:f>
              <c:strCache>
                <c:ptCount val="1"/>
                <c:pt idx="0">
                  <c:v>Доходность от инвестиций в недвижимость, г. Астана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'График 2.5.3 - 2.5.4'!$C$3:$J$3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2.5.3 - 2.5.4'!$C$16:$J$16</c:f>
              <c:numCache>
                <c:formatCode>0.00%</c:formatCode>
                <c:ptCount val="8"/>
                <c:pt idx="0">
                  <c:v>0.84693187360937083</c:v>
                </c:pt>
                <c:pt idx="1">
                  <c:v>0.76204743644758133</c:v>
                </c:pt>
                <c:pt idx="2">
                  <c:v>0.56967158813164098</c:v>
                </c:pt>
                <c:pt idx="3">
                  <c:v>0.55119818185837499</c:v>
                </c:pt>
                <c:pt idx="4">
                  <c:v>0.33121753178125352</c:v>
                </c:pt>
                <c:pt idx="5">
                  <c:v>0.14205642309360089</c:v>
                </c:pt>
                <c:pt idx="6">
                  <c:v>-1.2865420381109882E-4</c:v>
                </c:pt>
                <c:pt idx="7">
                  <c:v>-6.6842962477374313E-2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CB-4875-8220-3935F8CE0F01}"/>
            </c:ext>
          </c:extLst>
        </c:ser>
        <c:ser>
          <c:idx val="5"/>
          <c:order val="5"/>
          <c:tx>
            <c:strRef>
              <c:f>'График 2.5.3 - 2.5.4'!$B$17</c:f>
              <c:strCache>
                <c:ptCount val="1"/>
                <c:pt idx="0">
                  <c:v>Доходность от инвестиций в недвижимость, г. Алматы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'График 2.5.3 - 2.5.4'!$C$3:$J$3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2.5.3 - 2.5.4'!$C$17:$J$17</c:f>
              <c:numCache>
                <c:formatCode>0.00%</c:formatCode>
                <c:ptCount val="8"/>
                <c:pt idx="0">
                  <c:v>0.72243741953641871</c:v>
                </c:pt>
                <c:pt idx="1">
                  <c:v>1.030914386065678</c:v>
                </c:pt>
                <c:pt idx="2">
                  <c:v>1.1532897456048705</c:v>
                </c:pt>
                <c:pt idx="3">
                  <c:v>0.9644126667910381</c:v>
                </c:pt>
                <c:pt idx="4">
                  <c:v>0.46221861991894236</c:v>
                </c:pt>
                <c:pt idx="5">
                  <c:v>4.1029970641859023E-2</c:v>
                </c:pt>
                <c:pt idx="6">
                  <c:v>-0.1383474057175475</c:v>
                </c:pt>
                <c:pt idx="7">
                  <c:v>-0.19463270159988777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CB-4875-8220-3935F8CE0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17666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Индекс доходности</a:t>
                </a:r>
              </a:p>
            </c:rich>
          </c:tx>
          <c:layout>
            <c:manualLayout>
              <c:xMode val="edge"/>
              <c:yMode val="edge"/>
              <c:x val="2.6143874872783759E-2"/>
              <c:y val="0.1772492117730566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76662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Доходность от инвестиций в недвижимость</a:t>
                </a:r>
              </a:p>
            </c:rich>
          </c:tx>
          <c:layout>
            <c:manualLayout>
              <c:xMode val="edge"/>
              <c:yMode val="edge"/>
              <c:x val="0.9166682736086561"/>
              <c:y val="0.10846597005562984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5034013605442174E-2"/>
          <c:y val="0.5911949685534591"/>
          <c:w val="0.75340136054421769"/>
          <c:h val="0.3805031446540880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29623567921442"/>
          <c:y val="7.7170418006430874E-2"/>
          <c:w val="0.72667757774140751"/>
          <c:h val="0.520900321543408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2.5.5'!$B$5</c:f>
              <c:strCache>
                <c:ptCount val="1"/>
                <c:pt idx="0">
                  <c:v>Количество введённых в эксплуатацию квартир, Республика Казахстан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2.5.5'!$C$3:$J$3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2.5.5'!$C$5:$J$5</c:f>
              <c:numCache>
                <c:formatCode>General</c:formatCode>
                <c:ptCount val="8"/>
                <c:pt idx="0">
                  <c:v>20665</c:v>
                </c:pt>
                <c:pt idx="1">
                  <c:v>15873</c:v>
                </c:pt>
                <c:pt idx="2">
                  <c:v>17513</c:v>
                </c:pt>
                <c:pt idx="3">
                  <c:v>19666</c:v>
                </c:pt>
                <c:pt idx="4">
                  <c:v>21501</c:v>
                </c:pt>
                <c:pt idx="5">
                  <c:v>12208</c:v>
                </c:pt>
                <c:pt idx="6">
                  <c:v>10451</c:v>
                </c:pt>
                <c:pt idx="7">
                  <c:v>13432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0F-48AC-A161-BF818BBE5CC5}"/>
            </c:ext>
          </c:extLst>
        </c:ser>
        <c:ser>
          <c:idx val="1"/>
          <c:order val="1"/>
          <c:tx>
            <c:strRef>
              <c:f>'График 2.5.5'!$B$6</c:f>
              <c:strCache>
                <c:ptCount val="1"/>
                <c:pt idx="0">
                  <c:v>Количество введённых в эксплуатацию квартир, г.Астана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2.5.5'!$C$3:$J$3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2.5.5'!$C$6:$J$6</c:f>
              <c:numCache>
                <c:formatCode>General</c:formatCode>
                <c:ptCount val="8"/>
                <c:pt idx="0">
                  <c:v>4043</c:v>
                </c:pt>
                <c:pt idx="1">
                  <c:v>2845</c:v>
                </c:pt>
                <c:pt idx="2">
                  <c:v>2621</c:v>
                </c:pt>
                <c:pt idx="3">
                  <c:v>3207</c:v>
                </c:pt>
                <c:pt idx="4">
                  <c:v>7204</c:v>
                </c:pt>
                <c:pt idx="5">
                  <c:v>3973</c:v>
                </c:pt>
                <c:pt idx="6">
                  <c:v>177</c:v>
                </c:pt>
                <c:pt idx="7">
                  <c:v>2202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0F-48AC-A161-BF818BBE5CC5}"/>
            </c:ext>
          </c:extLst>
        </c:ser>
        <c:ser>
          <c:idx val="2"/>
          <c:order val="2"/>
          <c:tx>
            <c:strRef>
              <c:f>'График 2.5.5'!$B$7</c:f>
              <c:strCache>
                <c:ptCount val="1"/>
                <c:pt idx="0">
                  <c:v>Количество введённых в эксплуатацию квартир, г.Алматы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2.5.5'!$C$3:$J$3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2.5.5'!$C$7:$J$7</c:f>
              <c:numCache>
                <c:formatCode>General</c:formatCode>
                <c:ptCount val="8"/>
                <c:pt idx="0">
                  <c:v>2525</c:v>
                </c:pt>
                <c:pt idx="1">
                  <c:v>2083</c:v>
                </c:pt>
                <c:pt idx="2">
                  <c:v>1211</c:v>
                </c:pt>
                <c:pt idx="3">
                  <c:v>1764</c:v>
                </c:pt>
                <c:pt idx="4">
                  <c:v>1511</c:v>
                </c:pt>
                <c:pt idx="5">
                  <c:v>1315</c:v>
                </c:pt>
                <c:pt idx="6">
                  <c:v>982</c:v>
                </c:pt>
                <c:pt idx="7">
                  <c:v>1688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0F-48AC-A161-BF818BBE5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757471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2.5.5'!$B$9</c:f>
              <c:strCache>
                <c:ptCount val="1"/>
                <c:pt idx="0">
                  <c:v>Ввод полезной площади, Республика Казахстан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'График 2.5.5'!$C$3:$J$3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2.5.5'!$C$9:$J$9</c:f>
              <c:numCache>
                <c:formatCode>General</c:formatCode>
                <c:ptCount val="8"/>
                <c:pt idx="0">
                  <c:v>1916587</c:v>
                </c:pt>
                <c:pt idx="1">
                  <c:v>1742672</c:v>
                </c:pt>
                <c:pt idx="2">
                  <c:v>1794535</c:v>
                </c:pt>
                <c:pt idx="3">
                  <c:v>1816007</c:v>
                </c:pt>
                <c:pt idx="4">
                  <c:v>2121799</c:v>
                </c:pt>
                <c:pt idx="5">
                  <c:v>1400199</c:v>
                </c:pt>
                <c:pt idx="6">
                  <c:v>1236540</c:v>
                </c:pt>
                <c:pt idx="7">
                  <c:v>1455975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0F-48AC-A161-BF818BBE5CC5}"/>
            </c:ext>
          </c:extLst>
        </c:ser>
        <c:ser>
          <c:idx val="4"/>
          <c:order val="4"/>
          <c:tx>
            <c:strRef>
              <c:f>'График 2.5.5'!$B$10</c:f>
              <c:strCache>
                <c:ptCount val="1"/>
                <c:pt idx="0">
                  <c:v>Ввод полезной площади, г. Астана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'График 2.5.5'!$C$3:$J$3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2.5.5'!$C$10:$J$10</c:f>
              <c:numCache>
                <c:formatCode>General</c:formatCode>
                <c:ptCount val="8"/>
                <c:pt idx="0">
                  <c:v>399950</c:v>
                </c:pt>
                <c:pt idx="1">
                  <c:v>294182</c:v>
                </c:pt>
                <c:pt idx="2">
                  <c:v>261441</c:v>
                </c:pt>
                <c:pt idx="3">
                  <c:v>271964</c:v>
                </c:pt>
                <c:pt idx="4">
                  <c:v>762518</c:v>
                </c:pt>
                <c:pt idx="5">
                  <c:v>373847</c:v>
                </c:pt>
                <c:pt idx="6">
                  <c:v>32762</c:v>
                </c:pt>
                <c:pt idx="7">
                  <c:v>209180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40F-48AC-A161-BF818BBE5CC5}"/>
            </c:ext>
          </c:extLst>
        </c:ser>
        <c:ser>
          <c:idx val="5"/>
          <c:order val="5"/>
          <c:tx>
            <c:strRef>
              <c:f>'График 2.5.5'!$B$11</c:f>
              <c:strCache>
                <c:ptCount val="1"/>
                <c:pt idx="0">
                  <c:v>Ввод полезной площади, г. Алматы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'График 2.5.5'!$C$3:$J$3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2.5.5'!$C$11:$J$11</c:f>
              <c:numCache>
                <c:formatCode>General</c:formatCode>
                <c:ptCount val="8"/>
                <c:pt idx="0">
                  <c:v>197932</c:v>
                </c:pt>
                <c:pt idx="1">
                  <c:v>319538</c:v>
                </c:pt>
                <c:pt idx="2">
                  <c:v>158587</c:v>
                </c:pt>
                <c:pt idx="3">
                  <c:v>191372</c:v>
                </c:pt>
                <c:pt idx="4">
                  <c:v>109099</c:v>
                </c:pt>
                <c:pt idx="5">
                  <c:v>200788</c:v>
                </c:pt>
                <c:pt idx="6">
                  <c:v>133552</c:v>
                </c:pt>
                <c:pt idx="7">
                  <c:v>211050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0F-48AC-A161-BF818BBE5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17574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квартир, единиц</a:t>
                </a:r>
              </a:p>
            </c:rich>
          </c:tx>
          <c:layout>
            <c:manualLayout>
              <c:xMode val="edge"/>
              <c:yMode val="edge"/>
              <c:x val="2.7906920800202756E-2"/>
              <c:y val="0.139480298081710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75747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Полезная площадь, кв. м.</a:t>
                </a:r>
              </a:p>
            </c:rich>
          </c:tx>
          <c:layout>
            <c:manualLayout>
              <c:xMode val="edge"/>
              <c:yMode val="edge"/>
              <c:x val="0.94418753302318392"/>
              <c:y val="0.165484973542294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7823240589198037E-2"/>
          <c:y val="0.61414790996784563"/>
          <c:w val="0.96399345335515552"/>
          <c:h val="0.376205787781350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62984274687425"/>
          <c:y val="7.6452827709371743E-2"/>
          <c:w val="0.72222340958972797"/>
          <c:h val="0.629971300325223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2.5.6'!$B$5</c:f>
              <c:strCache>
                <c:ptCount val="1"/>
                <c:pt idx="0">
                  <c:v>Инвестиции в строительство жилья,Республика Казахстан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2.5.6'!$C$3:$J$3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2.5.6'!$C$5:$J$5</c:f>
              <c:numCache>
                <c:formatCode>0.00</c:formatCode>
                <c:ptCount val="8"/>
                <c:pt idx="0">
                  <c:v>103.277148</c:v>
                </c:pt>
                <c:pt idx="1">
                  <c:v>84.843326000000005</c:v>
                </c:pt>
                <c:pt idx="2">
                  <c:v>128.23190099999999</c:v>
                </c:pt>
                <c:pt idx="3">
                  <c:v>131.80855299999999</c:v>
                </c:pt>
                <c:pt idx="4">
                  <c:v>144.74233599999999</c:v>
                </c:pt>
                <c:pt idx="5">
                  <c:v>124.930959</c:v>
                </c:pt>
                <c:pt idx="6">
                  <c:v>113.85933900000001</c:v>
                </c:pt>
                <c:pt idx="7">
                  <c:v>105.290273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6C-41D4-9D4D-6A58407CE4B7}"/>
            </c:ext>
          </c:extLst>
        </c:ser>
        <c:ser>
          <c:idx val="1"/>
          <c:order val="1"/>
          <c:tx>
            <c:strRef>
              <c:f>'График 2.5.6'!$B$6</c:f>
              <c:strCache>
                <c:ptCount val="1"/>
                <c:pt idx="0">
                  <c:v>Инвестиции в строительство жилья, г.Астана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2.5.6'!$C$3:$J$3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2.5.6'!$C$6:$J$6</c:f>
              <c:numCache>
                <c:formatCode>0.00</c:formatCode>
                <c:ptCount val="8"/>
                <c:pt idx="0">
                  <c:v>44.110931000000001</c:v>
                </c:pt>
                <c:pt idx="1">
                  <c:v>26.476551000000001</c:v>
                </c:pt>
                <c:pt idx="2">
                  <c:v>39.836202</c:v>
                </c:pt>
                <c:pt idx="3">
                  <c:v>57.676234999999998</c:v>
                </c:pt>
                <c:pt idx="4">
                  <c:v>39.974530999999999</c:v>
                </c:pt>
                <c:pt idx="5">
                  <c:v>57.256664000000001</c:v>
                </c:pt>
                <c:pt idx="6">
                  <c:v>22.726761</c:v>
                </c:pt>
                <c:pt idx="7">
                  <c:v>22.107856000000002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6C-41D4-9D4D-6A58407CE4B7}"/>
            </c:ext>
          </c:extLst>
        </c:ser>
        <c:ser>
          <c:idx val="2"/>
          <c:order val="2"/>
          <c:tx>
            <c:strRef>
              <c:f>'График 2.5.6'!$B$7</c:f>
              <c:strCache>
                <c:ptCount val="1"/>
                <c:pt idx="0">
                  <c:v>Инвестиции в строительство жилья, г.Алматы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2.5.6'!$C$3:$J$3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2.5.6'!$C$7:$J$7</c:f>
              <c:numCache>
                <c:formatCode>0.00</c:formatCode>
                <c:ptCount val="8"/>
                <c:pt idx="0">
                  <c:v>19.910124</c:v>
                </c:pt>
                <c:pt idx="1">
                  <c:v>27.480217</c:v>
                </c:pt>
                <c:pt idx="2">
                  <c:v>41.647390999999999</c:v>
                </c:pt>
                <c:pt idx="3">
                  <c:v>33.907414000000003</c:v>
                </c:pt>
                <c:pt idx="4">
                  <c:v>45.988526999999998</c:v>
                </c:pt>
                <c:pt idx="5">
                  <c:v>30.969175</c:v>
                </c:pt>
                <c:pt idx="6">
                  <c:v>31.644801000000001</c:v>
                </c:pt>
                <c:pt idx="7">
                  <c:v>31.862107000000002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6C-41D4-9D4D-6A58407CE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775775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2.5.6'!$B$13</c:f>
              <c:strCache>
                <c:ptCount val="1"/>
                <c:pt idx="0">
                  <c:v>Доля заёмного финансирования, Республика Казахстан</c:v>
                </c:pt>
              </c:strCache>
            </c:strRef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none"/>
          </c:marker>
          <c:cat>
            <c:strRef>
              <c:f>'График 2.5.6'!$C$3:$J$3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2.5.6'!$C$13:$J$13</c:f>
              <c:numCache>
                <c:formatCode>0.00%</c:formatCode>
                <c:ptCount val="8"/>
                <c:pt idx="0">
                  <c:v>0.21928453136602882</c:v>
                </c:pt>
                <c:pt idx="1">
                  <c:v>0.2413339736351213</c:v>
                </c:pt>
                <c:pt idx="2">
                  <c:v>0.29165627046268311</c:v>
                </c:pt>
                <c:pt idx="3">
                  <c:v>0.32547559337822335</c:v>
                </c:pt>
                <c:pt idx="4">
                  <c:v>0.47039228384430665</c:v>
                </c:pt>
                <c:pt idx="5">
                  <c:v>0.66062082337813477</c:v>
                </c:pt>
                <c:pt idx="6">
                  <c:v>0.44874088896651682</c:v>
                </c:pt>
                <c:pt idx="7">
                  <c:v>0.44039919053111393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6C-41D4-9D4D-6A58407CE4B7}"/>
            </c:ext>
          </c:extLst>
        </c:ser>
        <c:ser>
          <c:idx val="4"/>
          <c:order val="4"/>
          <c:tx>
            <c:strRef>
              <c:f>'График 2.5.6'!$B$14</c:f>
              <c:strCache>
                <c:ptCount val="1"/>
                <c:pt idx="0">
                  <c:v>Доля заёмного финансирования, г.Астана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'График 2.5.6'!$C$3:$J$3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2.5.6'!$C$14:$J$14</c:f>
              <c:numCache>
                <c:formatCode>0.00%</c:formatCode>
                <c:ptCount val="8"/>
                <c:pt idx="0">
                  <c:v>4.3083856017457442E-2</c:v>
                </c:pt>
                <c:pt idx="1">
                  <c:v>6.313333636242878E-2</c:v>
                </c:pt>
                <c:pt idx="2">
                  <c:v>3.0307633242747389E-2</c:v>
                </c:pt>
                <c:pt idx="3">
                  <c:v>0.1834375458106792</c:v>
                </c:pt>
                <c:pt idx="4">
                  <c:v>0.28125283070863299</c:v>
                </c:pt>
                <c:pt idx="5">
                  <c:v>0.90916912309106934</c:v>
                </c:pt>
                <c:pt idx="6">
                  <c:v>0.73413945788403379</c:v>
                </c:pt>
                <c:pt idx="7">
                  <c:v>0.74125179755106063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6C-41D4-9D4D-6A58407CE4B7}"/>
            </c:ext>
          </c:extLst>
        </c:ser>
        <c:ser>
          <c:idx val="5"/>
          <c:order val="5"/>
          <c:tx>
            <c:strRef>
              <c:f>'График 2.5.6'!$B$15</c:f>
              <c:strCache>
                <c:ptCount val="1"/>
                <c:pt idx="0">
                  <c:v>Доля заёмного финансирования, г.Алматы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'График 2.5.6'!$C$3:$J$3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2.5.6'!$C$15:$J$15</c:f>
              <c:numCache>
                <c:formatCode>0.00%</c:formatCode>
                <c:ptCount val="8"/>
                <c:pt idx="0">
                  <c:v>0.80049205117959088</c:v>
                </c:pt>
                <c:pt idx="1">
                  <c:v>0.52900877747799446</c:v>
                </c:pt>
                <c:pt idx="2">
                  <c:v>0.77526726704200988</c:v>
                </c:pt>
                <c:pt idx="3">
                  <c:v>0.80446403255641952</c:v>
                </c:pt>
                <c:pt idx="4">
                  <c:v>0.9423828251772447</c:v>
                </c:pt>
                <c:pt idx="5">
                  <c:v>0.59823737635891172</c:v>
                </c:pt>
                <c:pt idx="6">
                  <c:v>0.78792895553364362</c:v>
                </c:pt>
                <c:pt idx="7">
                  <c:v>0.76226299158432931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6C-41D4-9D4D-6A58407CE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17757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Инвестиции в строительство жилья, млрд. тг.</a:t>
                </a:r>
              </a:p>
            </c:rich>
          </c:tx>
          <c:layout>
            <c:manualLayout>
              <c:xMode val="edge"/>
              <c:yMode val="edge"/>
              <c:x val="2.1592477707963274E-2"/>
              <c:y val="7.4380473083066459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7757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Доля заёмных средств в инвестициях в жилищное строительство</a:t>
                </a:r>
              </a:p>
            </c:rich>
          </c:tx>
          <c:layout>
            <c:manualLayout>
              <c:xMode val="edge"/>
              <c:yMode val="edge"/>
              <c:x val="0.93117544650353046"/>
              <c:y val="9.6419048536364155E-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043771043771042"/>
          <c:y val="0.12844036697247707"/>
          <c:w val="0.27441077441077444"/>
          <c:h val="0.737003058103975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174027951858"/>
          <c:y val="5.1724137931034482E-2"/>
          <c:w val="0.87546547857505241"/>
          <c:h val="0.5655172413793103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2.5.7'!$B$6</c:f>
              <c:strCache>
                <c:ptCount val="1"/>
                <c:pt idx="0">
                  <c:v>Кредиты строительной отрасли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2.5.7'!$C$4:$DN$4</c:f>
              <c:numCache>
                <c:formatCode>mmm\-yy</c:formatCode>
                <c:ptCount val="116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</c:numCache>
            </c:numRef>
          </c:cat>
          <c:val>
            <c:numRef>
              <c:f>'График 2.5.7'!$C$6:$AU$6</c:f>
              <c:numCache>
                <c:formatCode>0.00%</c:formatCode>
                <c:ptCount val="45"/>
                <c:pt idx="0">
                  <c:v>1.892198240036624</c:v>
                </c:pt>
                <c:pt idx="1">
                  <c:v>1.8771580900949996</c:v>
                </c:pt>
                <c:pt idx="2">
                  <c:v>1.592515212267787</c:v>
                </c:pt>
                <c:pt idx="3">
                  <c:v>1.7668501387120803</c:v>
                </c:pt>
                <c:pt idx="4">
                  <c:v>1.7642660474275424</c:v>
                </c:pt>
                <c:pt idx="5">
                  <c:v>1.8133051049553226</c:v>
                </c:pt>
                <c:pt idx="6">
                  <c:v>1.8305058099002198</c:v>
                </c:pt>
                <c:pt idx="7">
                  <c:v>1.8722962499762272</c:v>
                </c:pt>
                <c:pt idx="8">
                  <c:v>1.9470410963348268</c:v>
                </c:pt>
                <c:pt idx="9">
                  <c:v>1.8536137526448973</c:v>
                </c:pt>
                <c:pt idx="10">
                  <c:v>1.9312328796251215</c:v>
                </c:pt>
                <c:pt idx="11">
                  <c:v>2.0964204174021726</c:v>
                </c:pt>
                <c:pt idx="12">
                  <c:v>2.2371798237063794</c:v>
                </c:pt>
                <c:pt idx="13">
                  <c:v>2.2551654189790442</c:v>
                </c:pt>
                <c:pt idx="14">
                  <c:v>2.0682945076617698</c:v>
                </c:pt>
                <c:pt idx="15">
                  <c:v>1.6636600482265502</c:v>
                </c:pt>
                <c:pt idx="16">
                  <c:v>1.6472059836876032</c:v>
                </c:pt>
                <c:pt idx="17">
                  <c:v>1.6682627862477628</c:v>
                </c:pt>
                <c:pt idx="18">
                  <c:v>1.5919669294420609</c:v>
                </c:pt>
                <c:pt idx="19">
                  <c:v>1.6463532386608535</c:v>
                </c:pt>
                <c:pt idx="20">
                  <c:v>1.5915349078477994</c:v>
                </c:pt>
                <c:pt idx="21">
                  <c:v>1.5005945616809262</c:v>
                </c:pt>
                <c:pt idx="22">
                  <c:v>1.4681159762198281</c:v>
                </c:pt>
                <c:pt idx="23">
                  <c:v>1.6118652237515858</c:v>
                </c:pt>
                <c:pt idx="24">
                  <c:v>1.564779172061209</c:v>
                </c:pt>
                <c:pt idx="25">
                  <c:v>1.7372707220765806</c:v>
                </c:pt>
                <c:pt idx="26">
                  <c:v>1.831805069097141</c:v>
                </c:pt>
                <c:pt idx="27">
                  <c:v>2.0344197663015602</c:v>
                </c:pt>
                <c:pt idx="28">
                  <c:v>2.2620920831475049</c:v>
                </c:pt>
                <c:pt idx="29">
                  <c:v>2.5014955279414197</c:v>
                </c:pt>
                <c:pt idx="30">
                  <c:v>2.6233579626286825</c:v>
                </c:pt>
                <c:pt idx="31">
                  <c:v>2.7379655515484957</c:v>
                </c:pt>
                <c:pt idx="32">
                  <c:v>2.6302732349812605</c:v>
                </c:pt>
                <c:pt idx="33">
                  <c:v>2.8636030095653111</c:v>
                </c:pt>
                <c:pt idx="34">
                  <c:v>2.5205927457822872</c:v>
                </c:pt>
                <c:pt idx="35">
                  <c:v>2.2724502688207417</c:v>
                </c:pt>
                <c:pt idx="36">
                  <c:v>2.3194372216197943</c:v>
                </c:pt>
                <c:pt idx="37">
                  <c:v>1.6457091506251909</c:v>
                </c:pt>
                <c:pt idx="38">
                  <c:v>1.5845849352524308</c:v>
                </c:pt>
                <c:pt idx="39">
                  <c:v>1.4856242692191048</c:v>
                </c:pt>
                <c:pt idx="40">
                  <c:v>1.3113644537851838</c:v>
                </c:pt>
                <c:pt idx="41">
                  <c:v>1.1172054492391168</c:v>
                </c:pt>
                <c:pt idx="42">
                  <c:v>0.98268663628860253</c:v>
                </c:pt>
                <c:pt idx="43">
                  <c:v>0.89673176706779201</c:v>
                </c:pt>
                <c:pt idx="44">
                  <c:v>0.85370447665107452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44-4351-866B-88F53D617C78}"/>
            </c:ext>
          </c:extLst>
        </c:ser>
        <c:ser>
          <c:idx val="1"/>
          <c:order val="1"/>
          <c:tx>
            <c:strRef>
              <c:f>'График 2.5.7'!$B$7</c:f>
              <c:strCache>
                <c:ptCount val="1"/>
                <c:pt idx="0">
                  <c:v>Кредиты на строительство и приобретение жилья гражданами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 2.5.7'!$C$4:$DN$4</c:f>
              <c:numCache>
                <c:formatCode>mmm\-yy</c:formatCode>
                <c:ptCount val="116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</c:numCache>
            </c:numRef>
          </c:cat>
          <c:val>
            <c:numRef>
              <c:f>'График 2.5.7'!$C$7:$DN$7</c:f>
              <c:numCache>
                <c:formatCode>0.00%</c:formatCode>
                <c:ptCount val="116"/>
                <c:pt idx="0">
                  <c:v>3.3343244372505874</c:v>
                </c:pt>
                <c:pt idx="1">
                  <c:v>3.352189212936127</c:v>
                </c:pt>
                <c:pt idx="2">
                  <c:v>3.3417922330040604</c:v>
                </c:pt>
                <c:pt idx="3">
                  <c:v>3.0988744119083091</c:v>
                </c:pt>
                <c:pt idx="4">
                  <c:v>2.9698127871356466</c:v>
                </c:pt>
                <c:pt idx="5">
                  <c:v>2.7885857481268426</c:v>
                </c:pt>
                <c:pt idx="6">
                  <c:v>2.5412410109876076</c:v>
                </c:pt>
                <c:pt idx="7">
                  <c:v>2.3639708195168416</c:v>
                </c:pt>
                <c:pt idx="8">
                  <c:v>2.2909125126584668</c:v>
                </c:pt>
                <c:pt idx="9">
                  <c:v>1.8666239723762474</c:v>
                </c:pt>
                <c:pt idx="10">
                  <c:v>2.2239162809422619</c:v>
                </c:pt>
                <c:pt idx="11">
                  <c:v>2.1066774675564668</c:v>
                </c:pt>
                <c:pt idx="12">
                  <c:v>2.1412749105614401</c:v>
                </c:pt>
                <c:pt idx="13">
                  <c:v>1.7173733128093098</c:v>
                </c:pt>
                <c:pt idx="14">
                  <c:v>1.9468076658068854</c:v>
                </c:pt>
                <c:pt idx="15">
                  <c:v>1.8947606751281185</c:v>
                </c:pt>
                <c:pt idx="16">
                  <c:v>1.8637444611063496</c:v>
                </c:pt>
                <c:pt idx="17">
                  <c:v>1.7935462780637992</c:v>
                </c:pt>
                <c:pt idx="18">
                  <c:v>1.8151449056672957</c:v>
                </c:pt>
                <c:pt idx="19">
                  <c:v>1.9130445462770584</c:v>
                </c:pt>
                <c:pt idx="20">
                  <c:v>1.9681381834216818</c:v>
                </c:pt>
                <c:pt idx="21">
                  <c:v>2.3967633630750376</c:v>
                </c:pt>
                <c:pt idx="22">
                  <c:v>1.996097359505548</c:v>
                </c:pt>
                <c:pt idx="23">
                  <c:v>1.9636006667251409</c:v>
                </c:pt>
                <c:pt idx="24">
                  <c:v>2.0181754876237821</c:v>
                </c:pt>
                <c:pt idx="25">
                  <c:v>2.4150238272267712</c:v>
                </c:pt>
                <c:pt idx="26">
                  <c:v>2.0734567886116388</c:v>
                </c:pt>
                <c:pt idx="27">
                  <c:v>2.0763031958356351</c:v>
                </c:pt>
                <c:pt idx="28">
                  <c:v>2.149257475135808</c:v>
                </c:pt>
                <c:pt idx="29">
                  <c:v>2.2261988566828808</c:v>
                </c:pt>
                <c:pt idx="30">
                  <c:v>2.0384382308987421</c:v>
                </c:pt>
                <c:pt idx="31">
                  <c:v>2.088878704348256</c:v>
                </c:pt>
                <c:pt idx="32">
                  <c:v>1.8802814687411828</c:v>
                </c:pt>
                <c:pt idx="33">
                  <c:v>1.7784824907068157</c:v>
                </c:pt>
                <c:pt idx="34">
                  <c:v>1.6140651738633194</c:v>
                </c:pt>
                <c:pt idx="35">
                  <c:v>1.5721027860465664</c:v>
                </c:pt>
                <c:pt idx="36">
                  <c:v>1.4890542919405887</c:v>
                </c:pt>
                <c:pt idx="37">
                  <c:v>1.4101109294361418</c:v>
                </c:pt>
                <c:pt idx="38">
                  <c:v>1.3265580123583713</c:v>
                </c:pt>
                <c:pt idx="39">
                  <c:v>1.273076156361578</c:v>
                </c:pt>
                <c:pt idx="40">
                  <c:v>1.1678715007978793</c:v>
                </c:pt>
                <c:pt idx="41">
                  <c:v>1.0805731090402639</c:v>
                </c:pt>
                <c:pt idx="42">
                  <c:v>1.0923428262150983</c:v>
                </c:pt>
                <c:pt idx="43">
                  <c:v>0.93907635873944717</c:v>
                </c:pt>
                <c:pt idx="44">
                  <c:v>0.95901151414109032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4-4351-866B-88F53D617C78}"/>
            </c:ext>
          </c:extLst>
        </c:ser>
        <c:ser>
          <c:idx val="2"/>
          <c:order val="2"/>
          <c:tx>
            <c:strRef>
              <c:f>'График 2.5.7'!$B$8</c:f>
              <c:strCache>
                <c:ptCount val="1"/>
                <c:pt idx="0">
                  <c:v>Средняя цена одного квадратного метра</c:v>
                </c:pt>
              </c:strCache>
            </c:strRef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'График 2.5.7'!$C$4:$DN$4</c:f>
              <c:numCache>
                <c:formatCode>mmm\-yy</c:formatCode>
                <c:ptCount val="116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</c:numCache>
            </c:numRef>
          </c:cat>
          <c:val>
            <c:numRef>
              <c:f>'График 2.5.7'!$C$8:$DN$8</c:f>
              <c:numCache>
                <c:formatCode>0.00%</c:formatCode>
                <c:ptCount val="116"/>
                <c:pt idx="0">
                  <c:v>1.327921605171962</c:v>
                </c:pt>
                <c:pt idx="1">
                  <c:v>1.3171655358355687</c:v>
                </c:pt>
                <c:pt idx="2">
                  <c:v>1.3227972815377811</c:v>
                </c:pt>
                <c:pt idx="3">
                  <c:v>1.3168266171618244</c:v>
                </c:pt>
                <c:pt idx="4">
                  <c:v>1.3198239807045904</c:v>
                </c:pt>
                <c:pt idx="5">
                  <c:v>1.3281019704589303</c:v>
                </c:pt>
                <c:pt idx="6">
                  <c:v>1.3607472821045601</c:v>
                </c:pt>
                <c:pt idx="7">
                  <c:v>1.3679115221316676</c:v>
                </c:pt>
                <c:pt idx="8">
                  <c:v>1.3751792238333203</c:v>
                </c:pt>
                <c:pt idx="9">
                  <c:v>1.3751727935146787</c:v>
                </c:pt>
                <c:pt idx="10">
                  <c:v>1.365085569585833</c:v>
                </c:pt>
                <c:pt idx="11">
                  <c:v>1.3914572752631051</c:v>
                </c:pt>
                <c:pt idx="12">
                  <c:v>1.4149223127446573</c:v>
                </c:pt>
                <c:pt idx="13">
                  <c:v>1.4087355432693252</c:v>
                </c:pt>
                <c:pt idx="14">
                  <c:v>1.3882898645705166</c:v>
                </c:pt>
                <c:pt idx="15">
                  <c:v>1.4043618393850783</c:v>
                </c:pt>
                <c:pt idx="16">
                  <c:v>1.3961656426916766</c:v>
                </c:pt>
                <c:pt idx="17">
                  <c:v>1.39961293108648</c:v>
                </c:pt>
                <c:pt idx="18">
                  <c:v>1.3640412468585399</c:v>
                </c:pt>
                <c:pt idx="19">
                  <c:v>1.38694231999191</c:v>
                </c:pt>
                <c:pt idx="20">
                  <c:v>1.386083845918946</c:v>
                </c:pt>
                <c:pt idx="21">
                  <c:v>1.3971276647076349</c:v>
                </c:pt>
                <c:pt idx="22">
                  <c:v>1.5365337450045442</c:v>
                </c:pt>
                <c:pt idx="23">
                  <c:v>1.5062476289359663</c:v>
                </c:pt>
                <c:pt idx="24">
                  <c:v>1.5478671259575556</c:v>
                </c:pt>
                <c:pt idx="25">
                  <c:v>1.5912179300807172</c:v>
                </c:pt>
                <c:pt idx="26">
                  <c:v>1.6115012790836598</c:v>
                </c:pt>
                <c:pt idx="27">
                  <c:v>1.6191484606953208</c:v>
                </c:pt>
                <c:pt idx="28">
                  <c:v>1.6392452598568583</c:v>
                </c:pt>
                <c:pt idx="29">
                  <c:v>1.6533882913766917</c:v>
                </c:pt>
                <c:pt idx="30">
                  <c:v>1.6695263955754718</c:v>
                </c:pt>
                <c:pt idx="31">
                  <c:v>1.6730000867266916</c:v>
                </c:pt>
                <c:pt idx="32">
                  <c:v>1.6564620497778002</c:v>
                </c:pt>
                <c:pt idx="33">
                  <c:v>1.6034509978194749</c:v>
                </c:pt>
                <c:pt idx="34">
                  <c:v>1.4139827201106259</c:v>
                </c:pt>
                <c:pt idx="35">
                  <c:v>1.3861877530243618</c:v>
                </c:pt>
                <c:pt idx="36">
                  <c:v>1.3178821043777786</c:v>
                </c:pt>
                <c:pt idx="37">
                  <c:v>1.2087186543353499</c:v>
                </c:pt>
                <c:pt idx="38">
                  <c:v>1.1719722839736346</c:v>
                </c:pt>
                <c:pt idx="39">
                  <c:v>1.1180281251985391</c:v>
                </c:pt>
                <c:pt idx="40">
                  <c:v>1.0553516937752372</c:v>
                </c:pt>
                <c:pt idx="41">
                  <c:v>1.0061808818716773</c:v>
                </c:pt>
                <c:pt idx="42">
                  <c:v>0.96118738774695667</c:v>
                </c:pt>
                <c:pt idx="43">
                  <c:v>0.91120361935292915</c:v>
                </c:pt>
                <c:pt idx="44">
                  <c:v>0.89775056953018273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44-4351-866B-88F53D617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1774111"/>
        <c:axId val="1"/>
      </c:lineChart>
      <c:dateAx>
        <c:axId val="1101774111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7741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54275092936803"/>
          <c:y val="0.76896551724137929"/>
          <c:w val="0.75650557620817849"/>
          <c:h val="0.220689655172413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9965730014"/>
          <c:y val="8.4805800032092038E-2"/>
          <c:w val="0.68739552208797439"/>
          <c:h val="0.484099775183192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2.5.8 - 2.5.9'!$B$9</c:f>
              <c:strCache>
                <c:ptCount val="1"/>
                <c:pt idx="0">
                  <c:v>Гипотетически равновесная цена, Республика Казахстан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2.5.8 - 2.5.9'!$C$3:$J$3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2.5.8 - 2.5.9'!$C$9:$J$9</c:f>
              <c:numCache>
                <c:formatCode>0</c:formatCode>
                <c:ptCount val="8"/>
                <c:pt idx="0">
                  <c:v>133.90199999999999</c:v>
                </c:pt>
                <c:pt idx="1">
                  <c:v>101.82</c:v>
                </c:pt>
                <c:pt idx="2">
                  <c:v>103.628</c:v>
                </c:pt>
                <c:pt idx="3">
                  <c:v>106.01</c:v>
                </c:pt>
                <c:pt idx="4">
                  <c:v>133.90199999999999</c:v>
                </c:pt>
                <c:pt idx="5">
                  <c:v>117.19799999999999</c:v>
                </c:pt>
                <c:pt idx="6">
                  <c:v>125.996</c:v>
                </c:pt>
                <c:pt idx="7" formatCode="General">
                  <c:v>125.018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DB-4970-B42B-A11CE560E2F9}"/>
            </c:ext>
          </c:extLst>
        </c:ser>
        <c:ser>
          <c:idx val="1"/>
          <c:order val="1"/>
          <c:tx>
            <c:strRef>
              <c:f>'График 2.5.8 - 2.5.9'!$B$10</c:f>
              <c:strCache>
                <c:ptCount val="1"/>
                <c:pt idx="0">
                  <c:v>Гипотетически равновесная цена, Астана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2.5.8 - 2.5.9'!$C$3:$J$3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2.5.8 - 2.5.9'!$C$10:$J$10</c:f>
              <c:numCache>
                <c:formatCode>0</c:formatCode>
                <c:ptCount val="8"/>
                <c:pt idx="0">
                  <c:v>228.87</c:v>
                </c:pt>
                <c:pt idx="1">
                  <c:v>176.09100000000001</c:v>
                </c:pt>
                <c:pt idx="2">
                  <c:v>174.06299999999999</c:v>
                </c:pt>
                <c:pt idx="3">
                  <c:v>173.751</c:v>
                </c:pt>
                <c:pt idx="4">
                  <c:v>228.87</c:v>
                </c:pt>
                <c:pt idx="5">
                  <c:v>195.03399999999999</c:v>
                </c:pt>
                <c:pt idx="6">
                  <c:v>208.56</c:v>
                </c:pt>
                <c:pt idx="7" formatCode="General">
                  <c:v>214.054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DB-4970-B42B-A11CE560E2F9}"/>
            </c:ext>
          </c:extLst>
        </c:ser>
        <c:ser>
          <c:idx val="2"/>
          <c:order val="2"/>
          <c:tx>
            <c:strRef>
              <c:f>'График 2.5.8 - 2.5.9'!$B$11</c:f>
              <c:strCache>
                <c:ptCount val="1"/>
                <c:pt idx="0">
                  <c:v>Гипотетически равновесная цена, Алматы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2.5.8 - 2.5.9'!$C$3:$J$3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2.5.8 - 2.5.9'!$C$11:$J$11</c:f>
              <c:numCache>
                <c:formatCode>0</c:formatCode>
                <c:ptCount val="8"/>
                <c:pt idx="0">
                  <c:v>213.376</c:v>
                </c:pt>
                <c:pt idx="1">
                  <c:v>173.16200000000001</c:v>
                </c:pt>
                <c:pt idx="2">
                  <c:v>170.46700000000001</c:v>
                </c:pt>
                <c:pt idx="3">
                  <c:v>173.32</c:v>
                </c:pt>
                <c:pt idx="4">
                  <c:v>213.376</c:v>
                </c:pt>
                <c:pt idx="5">
                  <c:v>192.453</c:v>
                </c:pt>
                <c:pt idx="6">
                  <c:v>208.03800000000001</c:v>
                </c:pt>
                <c:pt idx="7" formatCode="General">
                  <c:v>212.43799999999999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DB-4970-B42B-A11CE560E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753727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2.5.8 - 2.5.9'!$B$13</c:f>
              <c:strCache>
                <c:ptCount val="1"/>
                <c:pt idx="0">
                  <c:v>Возможная коррекция в сторону равновесной цены, Республика Казахстан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cat>
            <c:strRef>
              <c:f>'График 2.5.8 - 2.5.9'!$C$3:$J$3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2.5.8 - 2.5.9'!$C$13:$J$13</c:f>
              <c:numCache>
                <c:formatCode>0.00%</c:formatCode>
                <c:ptCount val="8"/>
                <c:pt idx="1">
                  <c:v>-7.7610526690186976E-2</c:v>
                </c:pt>
                <c:pt idx="2">
                  <c:v>-0.14683659460783405</c:v>
                </c:pt>
                <c:pt idx="3">
                  <c:v>-0.19431666828168137</c:v>
                </c:pt>
                <c:pt idx="4">
                  <c:v>2.4396961281586416E-2</c:v>
                </c:pt>
                <c:pt idx="5">
                  <c:v>-9.4091979833153983E-2</c:v>
                </c:pt>
                <c:pt idx="6">
                  <c:v>3.094571816649494E-2</c:v>
                </c:pt>
                <c:pt idx="7">
                  <c:v>5.8362398835122502E-2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DB-4970-B42B-A11CE560E2F9}"/>
            </c:ext>
          </c:extLst>
        </c:ser>
        <c:ser>
          <c:idx val="4"/>
          <c:order val="4"/>
          <c:tx>
            <c:strRef>
              <c:f>'График 2.5.8 - 2.5.9'!$B$14</c:f>
              <c:strCache>
                <c:ptCount val="1"/>
                <c:pt idx="0">
                  <c:v>Возможная коррекция в сторону равновесной цены, Астана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'График 2.5.8 - 2.5.9'!$C$3:$J$3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2.5.8 - 2.5.9'!$C$14:$J$14</c:f>
              <c:numCache>
                <c:formatCode>0.00%</c:formatCode>
                <c:ptCount val="8"/>
                <c:pt idx="0">
                  <c:v>0.32505537155513498</c:v>
                </c:pt>
                <c:pt idx="1">
                  <c:v>-0.28083915252726355</c:v>
                </c:pt>
                <c:pt idx="2">
                  <c:v>-0.25007796075994848</c:v>
                </c:pt>
                <c:pt idx="3">
                  <c:v>-0.30830392786446781</c:v>
                </c:pt>
                <c:pt idx="4">
                  <c:v>6.003412089328708E-2</c:v>
                </c:pt>
                <c:pt idx="5">
                  <c:v>-0.19318208602756393</c:v>
                </c:pt>
                <c:pt idx="6">
                  <c:v>-3.615640724157454E-2</c:v>
                </c:pt>
                <c:pt idx="7">
                  <c:v>-3.11143088120703E-2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DB-4970-B42B-A11CE560E2F9}"/>
            </c:ext>
          </c:extLst>
        </c:ser>
        <c:ser>
          <c:idx val="5"/>
          <c:order val="5"/>
          <c:tx>
            <c:strRef>
              <c:f>'График 2.5.8 - 2.5.9'!$B$15</c:f>
              <c:strCache>
                <c:ptCount val="1"/>
                <c:pt idx="0">
                  <c:v>Возможная коррекция в сторону равновесной цены, Алматы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'График 2.5.8 - 2.5.9'!$C$3:$J$3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2.5.8 - 2.5.9'!$C$15:$J$15</c:f>
              <c:numCache>
                <c:formatCode>0.00%</c:formatCode>
                <c:ptCount val="8"/>
                <c:pt idx="0">
                  <c:v>-0.1694242993824665</c:v>
                </c:pt>
                <c:pt idx="1">
                  <c:v>-0.57314560868011233</c:v>
                </c:pt>
                <c:pt idx="2">
                  <c:v>-0.60343399401829723</c:v>
                </c:pt>
                <c:pt idx="3">
                  <c:v>-0.60015649151161821</c:v>
                </c:pt>
                <c:pt idx="4">
                  <c:v>-0.41042050219456361</c:v>
                </c:pt>
                <c:pt idx="5">
                  <c:v>-0.47805063667768855</c:v>
                </c:pt>
                <c:pt idx="6">
                  <c:v>-0.39860976082387489</c:v>
                </c:pt>
                <c:pt idx="7">
                  <c:v>-0.37276571099623201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DB-4970-B42B-A11CE560E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01753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Гипотетически равновесная цена, тыс. тг. за кв. м.</a:t>
                </a:r>
              </a:p>
            </c:rich>
          </c:tx>
          <c:layout>
            <c:manualLayout>
              <c:xMode val="edge"/>
              <c:yMode val="edge"/>
              <c:x val="1.9536028584662208E-2"/>
              <c:y val="9.456275562727804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75372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Возможная коррекция в сторону равновесной цены</a:t>
                </a:r>
              </a:p>
            </c:rich>
          </c:tx>
          <c:layout>
            <c:manualLayout>
              <c:xMode val="edge"/>
              <c:yMode val="edge"/>
              <c:x val="0.9328461589360153"/>
              <c:y val="0.10165511996512804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07563025210084E-2"/>
          <c:y val="0.65017667844522964"/>
          <c:w val="0.8252100840336134"/>
          <c:h val="0.339222614840989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90850222949488"/>
          <c:y val="8.5106677702092001E-2"/>
          <c:w val="0.86577370353944605"/>
          <c:h val="0.5141861777834725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2.5.8 - 2.5.9'!$B$5</c:f>
              <c:strCache>
                <c:ptCount val="1"/>
                <c:pt idx="0">
                  <c:v>Индекс доступности жилья, Республика Казахстан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'График 2.5.8 - 2.5.9'!$C$3:$J$3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2.5.8 - 2.5.9'!$C$5:$J$5</c:f>
              <c:numCache>
                <c:formatCode>0.00</c:formatCode>
                <c:ptCount val="8"/>
                <c:pt idx="0">
                  <c:v>2.1126663530044363</c:v>
                </c:pt>
                <c:pt idx="1">
                  <c:v>3.2524221999575631</c:v>
                </c:pt>
                <c:pt idx="2">
                  <c:v>3.516325220982746</c:v>
                </c:pt>
                <c:pt idx="3">
                  <c:v>3.7235473068578435</c:v>
                </c:pt>
                <c:pt idx="4">
                  <c:v>2.9285522247613929</c:v>
                </c:pt>
                <c:pt idx="5">
                  <c:v>3.3115944811344904</c:v>
                </c:pt>
                <c:pt idx="6">
                  <c:v>2.9099495222070542</c:v>
                </c:pt>
                <c:pt idx="7">
                  <c:v>2.8345678222335984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9-4B32-B605-471B8E63A1D7}"/>
            </c:ext>
          </c:extLst>
        </c:ser>
        <c:ser>
          <c:idx val="1"/>
          <c:order val="1"/>
          <c:tx>
            <c:strRef>
              <c:f>'График 2.5.8 - 2.5.9'!$B$6</c:f>
              <c:strCache>
                <c:ptCount val="1"/>
                <c:pt idx="0">
                  <c:v>Индекс доступности жилья, Астана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'График 2.5.8 - 2.5.9'!$C$3:$J$3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2.5.8 - 2.5.9'!$C$6:$J$6</c:f>
              <c:numCache>
                <c:formatCode>0.00</c:formatCode>
                <c:ptCount val="8"/>
                <c:pt idx="0">
                  <c:v>2.2640563288152151</c:v>
                </c:pt>
                <c:pt idx="1">
                  <c:v>4.1715285398844388</c:v>
                </c:pt>
                <c:pt idx="2">
                  <c:v>4.0004158339446985</c:v>
                </c:pt>
                <c:pt idx="3">
                  <c:v>4.3371650076569681</c:v>
                </c:pt>
                <c:pt idx="4">
                  <c:v>2.8300975797570649</c:v>
                </c:pt>
                <c:pt idx="5">
                  <c:v>3.7183110935517618</c:v>
                </c:pt>
                <c:pt idx="6">
                  <c:v>3.1125381986659217</c:v>
                </c:pt>
                <c:pt idx="7">
                  <c:v>3.0963404943278348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9-4B32-B605-471B8E63A1D7}"/>
            </c:ext>
          </c:extLst>
        </c:ser>
        <c:ser>
          <c:idx val="2"/>
          <c:order val="2"/>
          <c:tx>
            <c:strRef>
              <c:f>'График 2.5.8 - 2.5.9'!$B$7</c:f>
              <c:strCache>
                <c:ptCount val="1"/>
                <c:pt idx="0">
                  <c:v>Индекс доступности жилья, Алматы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'График 2.5.8 - 2.5.9'!$C$3:$J$3</c:f>
              <c:strCache>
                <c:ptCount val="8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</c:strCache>
            </c:strRef>
          </c:cat>
          <c:val>
            <c:numRef>
              <c:f>'График 2.5.8 - 2.5.9'!$C$7:$J$7</c:f>
              <c:numCache>
                <c:formatCode>0.00</c:formatCode>
                <c:ptCount val="8"/>
                <c:pt idx="0">
                  <c:v>3.6119525261448153</c:v>
                </c:pt>
                <c:pt idx="1">
                  <c:v>7.0281577535693653</c:v>
                </c:pt>
                <c:pt idx="2">
                  <c:v>7.5649449391746844</c:v>
                </c:pt>
                <c:pt idx="3">
                  <c:v>7.50293536424181</c:v>
                </c:pt>
                <c:pt idx="4">
                  <c:v>5.0883723249650927</c:v>
                </c:pt>
                <c:pt idx="5">
                  <c:v>5.7476839916125266</c:v>
                </c:pt>
                <c:pt idx="6">
                  <c:v>4.9884414554347467</c:v>
                </c:pt>
                <c:pt idx="7">
                  <c:v>4.782901784219864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09-4B32-B605-471B8E63A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1750815"/>
        <c:axId val="1"/>
      </c:lineChart>
      <c:catAx>
        <c:axId val="1101750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75081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371364653243847"/>
          <c:y val="0.77304964539007093"/>
          <c:w val="0.61968680089485462"/>
          <c:h val="0.205673758865248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22150106665856"/>
          <c:y val="7.2507659831210811E-2"/>
          <c:w val="0.80752589623698123"/>
          <c:h val="0.764351580720680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'Графики 3.1.1 - 3.1.3'!$B$5</c:f>
              <c:strCache>
                <c:ptCount val="1"/>
                <c:pt idx="0">
                  <c:v>Покупка долларов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3.1.1 - 3.1.3'!$C$3:$V$3</c:f>
              <c:numCache>
                <c:formatCode>mmm\-yy</c:formatCode>
                <c:ptCount val="2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</c:numCache>
            </c:numRef>
          </c:cat>
          <c:val>
            <c:numRef>
              <c:f>'Графики 3.1.1 - 3.1.3'!$C$5:$V$5</c:f>
              <c:numCache>
                <c:formatCode>#,##0</c:formatCode>
                <c:ptCount val="20"/>
                <c:pt idx="0">
                  <c:v>27809.478179999998</c:v>
                </c:pt>
                <c:pt idx="1">
                  <c:v>26752.728999999999</c:v>
                </c:pt>
                <c:pt idx="2">
                  <c:v>27177.084583600001</c:v>
                </c:pt>
                <c:pt idx="3">
                  <c:v>36681.944000000003</c:v>
                </c:pt>
                <c:pt idx="4">
                  <c:v>34682.660556900002</c:v>
                </c:pt>
                <c:pt idx="5">
                  <c:v>42067.564280400002</c:v>
                </c:pt>
                <c:pt idx="6">
                  <c:v>35537.662035099995</c:v>
                </c:pt>
                <c:pt idx="7">
                  <c:v>47291.534549199998</c:v>
                </c:pt>
                <c:pt idx="8">
                  <c:v>35385.399418599998</c:v>
                </c:pt>
                <c:pt idx="9">
                  <c:v>32847.181614200003</c:v>
                </c:pt>
                <c:pt idx="10">
                  <c:v>46862.8621642</c:v>
                </c:pt>
                <c:pt idx="11">
                  <c:v>26327.164088900001</c:v>
                </c:pt>
                <c:pt idx="12">
                  <c:v>29389.855961500001</c:v>
                </c:pt>
                <c:pt idx="13">
                  <c:v>38798.638859899998</c:v>
                </c:pt>
                <c:pt idx="14">
                  <c:v>32980.264625999996</c:v>
                </c:pt>
                <c:pt idx="15">
                  <c:v>36098.781284500001</c:v>
                </c:pt>
                <c:pt idx="16">
                  <c:v>31105.527813899997</c:v>
                </c:pt>
                <c:pt idx="17">
                  <c:v>36065.109428500007</c:v>
                </c:pt>
                <c:pt idx="18">
                  <c:v>38722.669288800003</c:v>
                </c:pt>
                <c:pt idx="19">
                  <c:v>29429.6455303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81-48EA-AED8-EF607D699B46}"/>
            </c:ext>
          </c:extLst>
        </c:ser>
        <c:ser>
          <c:idx val="1"/>
          <c:order val="1"/>
          <c:tx>
            <c:strRef>
              <c:f>'Графики 3.1.1 - 3.1.3'!$B$6</c:f>
              <c:strCache>
                <c:ptCount val="1"/>
                <c:pt idx="0">
                  <c:v>Покупка евро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3.1.1 - 3.1.3'!$C$3:$V$3</c:f>
              <c:numCache>
                <c:formatCode>mmm\-yy</c:formatCode>
                <c:ptCount val="2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</c:numCache>
            </c:numRef>
          </c:cat>
          <c:val>
            <c:numRef>
              <c:f>'Графики 3.1.1 - 3.1.3'!$C$6:$V$6</c:f>
              <c:numCache>
                <c:formatCode>#,##0</c:formatCode>
                <c:ptCount val="20"/>
                <c:pt idx="0">
                  <c:v>5968.2154499999997</c:v>
                </c:pt>
                <c:pt idx="1">
                  <c:v>4144.0171200000004</c:v>
                </c:pt>
                <c:pt idx="2">
                  <c:v>4576.3696</c:v>
                </c:pt>
                <c:pt idx="3">
                  <c:v>6907.3945200000035</c:v>
                </c:pt>
                <c:pt idx="4">
                  <c:v>8130.7810899999986</c:v>
                </c:pt>
                <c:pt idx="5">
                  <c:v>9138.3051199999973</c:v>
                </c:pt>
                <c:pt idx="6">
                  <c:v>8362.5452300000015</c:v>
                </c:pt>
                <c:pt idx="7">
                  <c:v>9925.4167199999974</c:v>
                </c:pt>
                <c:pt idx="8">
                  <c:v>9116.4244999999955</c:v>
                </c:pt>
                <c:pt idx="9">
                  <c:v>10372.528259999999</c:v>
                </c:pt>
                <c:pt idx="10">
                  <c:v>10254.975</c:v>
                </c:pt>
                <c:pt idx="11">
                  <c:v>5425.9018199999991</c:v>
                </c:pt>
                <c:pt idx="12">
                  <c:v>2197.5510800000002</c:v>
                </c:pt>
                <c:pt idx="13">
                  <c:v>3304.4788199999998</c:v>
                </c:pt>
                <c:pt idx="14">
                  <c:v>4542.1143000000002</c:v>
                </c:pt>
                <c:pt idx="15">
                  <c:v>3612.1746400000002</c:v>
                </c:pt>
                <c:pt idx="16">
                  <c:v>3429.4315699999997</c:v>
                </c:pt>
                <c:pt idx="17">
                  <c:v>6582.0050700000011</c:v>
                </c:pt>
                <c:pt idx="18">
                  <c:v>5823.2789599999996</c:v>
                </c:pt>
                <c:pt idx="19">
                  <c:v>4364.0210099999995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81-48EA-AED8-EF607D699B46}"/>
            </c:ext>
          </c:extLst>
        </c:ser>
        <c:ser>
          <c:idx val="2"/>
          <c:order val="2"/>
          <c:tx>
            <c:strRef>
              <c:f>'Графики 3.1.1 - 3.1.3'!$B$7</c:f>
              <c:strCache>
                <c:ptCount val="1"/>
                <c:pt idx="0">
                  <c:v>Покупка рубля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3.1.1 - 3.1.3'!$C$3:$V$3</c:f>
              <c:numCache>
                <c:formatCode>mmm\-yy</c:formatCode>
                <c:ptCount val="2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</c:numCache>
            </c:numRef>
          </c:cat>
          <c:val>
            <c:numRef>
              <c:f>'Графики 3.1.1 - 3.1.3'!$C$7:$V$7</c:f>
              <c:numCache>
                <c:formatCode>#,##0</c:formatCode>
                <c:ptCount val="20"/>
                <c:pt idx="0">
                  <c:v>747.48109999999997</c:v>
                </c:pt>
                <c:pt idx="1">
                  <c:v>900.60073999999997</c:v>
                </c:pt>
                <c:pt idx="2">
                  <c:v>954.56984</c:v>
                </c:pt>
                <c:pt idx="3">
                  <c:v>1062.5119399999999</c:v>
                </c:pt>
                <c:pt idx="4">
                  <c:v>1467.8075800000001</c:v>
                </c:pt>
                <c:pt idx="5">
                  <c:v>1358.0088799999999</c:v>
                </c:pt>
                <c:pt idx="6">
                  <c:v>1413.3199099999999</c:v>
                </c:pt>
                <c:pt idx="7">
                  <c:v>2108.68129</c:v>
                </c:pt>
                <c:pt idx="8">
                  <c:v>1389.8746799999999</c:v>
                </c:pt>
                <c:pt idx="9">
                  <c:v>1644.8633500000001</c:v>
                </c:pt>
                <c:pt idx="10">
                  <c:v>1803.27153</c:v>
                </c:pt>
                <c:pt idx="11">
                  <c:v>1064.0032200000001</c:v>
                </c:pt>
                <c:pt idx="12">
                  <c:v>847.43259</c:v>
                </c:pt>
                <c:pt idx="13">
                  <c:v>1171.3298200000002</c:v>
                </c:pt>
                <c:pt idx="14">
                  <c:v>1059.64968</c:v>
                </c:pt>
                <c:pt idx="15">
                  <c:v>1811.09274</c:v>
                </c:pt>
                <c:pt idx="16">
                  <c:v>1618.8875399999999</c:v>
                </c:pt>
                <c:pt idx="17">
                  <c:v>2073.6104500000001</c:v>
                </c:pt>
                <c:pt idx="18">
                  <c:v>2067.6817099999998</c:v>
                </c:pt>
                <c:pt idx="19">
                  <c:v>1693.06367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81-48EA-AED8-EF607D699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0785407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'Графики 3.1.1 - 3.1.3'!$B$8</c:f>
              <c:strCache>
                <c:ptCount val="1"/>
                <c:pt idx="0">
                  <c:v>Доля покупки доллара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'Графики 3.1.1 - 3.1.3'!$C$3:$V$3</c:f>
              <c:numCache>
                <c:formatCode>mmm\-yy</c:formatCode>
                <c:ptCount val="2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</c:numCache>
            </c:numRef>
          </c:cat>
          <c:val>
            <c:numRef>
              <c:f>'Графики 3.1.1 - 3.1.3'!$C$8:$V$8</c:f>
              <c:numCache>
                <c:formatCode>0.00%</c:formatCode>
                <c:ptCount val="20"/>
                <c:pt idx="0">
                  <c:v>0.80548406771234915</c:v>
                </c:pt>
                <c:pt idx="1">
                  <c:v>0.84135098182213552</c:v>
                </c:pt>
                <c:pt idx="2">
                  <c:v>0.83089961545799196</c:v>
                </c:pt>
                <c:pt idx="3">
                  <c:v>0.8215100521502553</c:v>
                </c:pt>
                <c:pt idx="4">
                  <c:v>0.78323582018167093</c:v>
                </c:pt>
                <c:pt idx="5">
                  <c:v>0.80031317430559801</c:v>
                </c:pt>
                <c:pt idx="6">
                  <c:v>0.78426165983009399</c:v>
                </c:pt>
                <c:pt idx="7">
                  <c:v>0.7971517960977258</c:v>
                </c:pt>
                <c:pt idx="8">
                  <c:v>0.77106318787859141</c:v>
                </c:pt>
                <c:pt idx="9">
                  <c:v>0.73214073496373289</c:v>
                </c:pt>
                <c:pt idx="10">
                  <c:v>0.7953492933647569</c:v>
                </c:pt>
                <c:pt idx="11">
                  <c:v>0.80223995584405383</c:v>
                </c:pt>
                <c:pt idx="12">
                  <c:v>0.90611997146911183</c:v>
                </c:pt>
                <c:pt idx="13">
                  <c:v>0.89657155900117869</c:v>
                </c:pt>
                <c:pt idx="14">
                  <c:v>0.85480898277264616</c:v>
                </c:pt>
                <c:pt idx="15">
                  <c:v>0.86938825143671883</c:v>
                </c:pt>
                <c:pt idx="16">
                  <c:v>0.86036564461242049</c:v>
                </c:pt>
                <c:pt idx="17">
                  <c:v>0.80645180662952731</c:v>
                </c:pt>
                <c:pt idx="18">
                  <c:v>0.83071559376571791</c:v>
                </c:pt>
                <c:pt idx="19">
                  <c:v>0.82931409447687188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81-48EA-AED8-EF607D699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090785407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долл.</a:t>
                </a:r>
              </a:p>
            </c:rich>
          </c:tx>
          <c:layout>
            <c:manualLayout>
              <c:xMode val="edge"/>
              <c:yMode val="edge"/>
              <c:x val="2.2503503993983386E-2"/>
              <c:y val="0.3514649792642989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0785407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4457308248914617"/>
          <c:y val="0.90634441087613293"/>
          <c:w val="0.59623733719247463"/>
          <c:h val="8.459214501510574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12509775169201"/>
          <c:y val="7.8176020103859337E-2"/>
          <c:w val="0.79062560319946529"/>
          <c:h val="0.745929525157657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'Графики 3.1.1 - 3.1.3'!$B$10</c:f>
              <c:strCache>
                <c:ptCount val="1"/>
                <c:pt idx="0">
                  <c:v>Продажа долларов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3.1.1 - 3.1.3'!$C$3:$V$3</c:f>
              <c:numCache>
                <c:formatCode>mmm\-yy</c:formatCode>
                <c:ptCount val="2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</c:numCache>
            </c:numRef>
          </c:cat>
          <c:val>
            <c:numRef>
              <c:f>'Графики 3.1.1 - 3.1.3'!$C$10:$V$10</c:f>
              <c:numCache>
                <c:formatCode>#,##0</c:formatCode>
                <c:ptCount val="20"/>
                <c:pt idx="0">
                  <c:v>28161.429120000001</c:v>
                </c:pt>
                <c:pt idx="1">
                  <c:v>25334.383000000002</c:v>
                </c:pt>
                <c:pt idx="2">
                  <c:v>26745.762531599998</c:v>
                </c:pt>
                <c:pt idx="3">
                  <c:v>37118.737999999998</c:v>
                </c:pt>
                <c:pt idx="4">
                  <c:v>31903.963214299998</c:v>
                </c:pt>
                <c:pt idx="5">
                  <c:v>44352.684650900002</c:v>
                </c:pt>
                <c:pt idx="6">
                  <c:v>34674.501362999996</c:v>
                </c:pt>
                <c:pt idx="7">
                  <c:v>43207.3660399</c:v>
                </c:pt>
                <c:pt idx="8">
                  <c:v>36080.456144100004</c:v>
                </c:pt>
                <c:pt idx="9">
                  <c:v>34287.483827100004</c:v>
                </c:pt>
                <c:pt idx="10">
                  <c:v>46370.1814543</c:v>
                </c:pt>
                <c:pt idx="11">
                  <c:v>24572.5521893</c:v>
                </c:pt>
                <c:pt idx="12">
                  <c:v>29366.1084706</c:v>
                </c:pt>
                <c:pt idx="13">
                  <c:v>38643.834454700002</c:v>
                </c:pt>
                <c:pt idx="14">
                  <c:v>32383.013072500002</c:v>
                </c:pt>
                <c:pt idx="15">
                  <c:v>35603.358349599999</c:v>
                </c:pt>
                <c:pt idx="16">
                  <c:v>30469.509689400002</c:v>
                </c:pt>
                <c:pt idx="17">
                  <c:v>34456.480998899999</c:v>
                </c:pt>
                <c:pt idx="18">
                  <c:v>36511.045538300001</c:v>
                </c:pt>
                <c:pt idx="19">
                  <c:v>30363.205267900001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1C-4732-A366-3C2F8C16F3E9}"/>
            </c:ext>
          </c:extLst>
        </c:ser>
        <c:ser>
          <c:idx val="1"/>
          <c:order val="1"/>
          <c:tx>
            <c:strRef>
              <c:f>'Графики 3.1.1 - 3.1.3'!$B$11</c:f>
              <c:strCache>
                <c:ptCount val="1"/>
                <c:pt idx="0">
                  <c:v>Продажа евро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3.1.1 - 3.1.3'!$C$3:$V$3</c:f>
              <c:numCache>
                <c:formatCode>mmm\-yy</c:formatCode>
                <c:ptCount val="2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</c:numCache>
            </c:numRef>
          </c:cat>
          <c:val>
            <c:numRef>
              <c:f>'Графики 3.1.1 - 3.1.3'!$C$11:$V$11</c:f>
              <c:numCache>
                <c:formatCode>#,##0</c:formatCode>
                <c:ptCount val="20"/>
                <c:pt idx="0">
                  <c:v>5940.6389700000009</c:v>
                </c:pt>
                <c:pt idx="1">
                  <c:v>5100.1658099999995</c:v>
                </c:pt>
                <c:pt idx="2">
                  <c:v>5419.2285600000005</c:v>
                </c:pt>
                <c:pt idx="3">
                  <c:v>6797.5013999999992</c:v>
                </c:pt>
                <c:pt idx="4">
                  <c:v>8434.0596800000003</c:v>
                </c:pt>
                <c:pt idx="5">
                  <c:v>8974.9391699999996</c:v>
                </c:pt>
                <c:pt idx="6">
                  <c:v>8724.3883499999974</c:v>
                </c:pt>
                <c:pt idx="7">
                  <c:v>9968.3054900000025</c:v>
                </c:pt>
                <c:pt idx="8">
                  <c:v>8896.9094400000031</c:v>
                </c:pt>
                <c:pt idx="9">
                  <c:v>10699.988399999997</c:v>
                </c:pt>
                <c:pt idx="10">
                  <c:v>10165.419090000001</c:v>
                </c:pt>
                <c:pt idx="11">
                  <c:v>5202.6519600000001</c:v>
                </c:pt>
                <c:pt idx="12">
                  <c:v>2361.27792</c:v>
                </c:pt>
                <c:pt idx="13">
                  <c:v>3793.9522299999999</c:v>
                </c:pt>
                <c:pt idx="14">
                  <c:v>3929.0412700000002</c:v>
                </c:pt>
                <c:pt idx="15">
                  <c:v>3519.37817</c:v>
                </c:pt>
                <c:pt idx="16">
                  <c:v>3908.99379</c:v>
                </c:pt>
                <c:pt idx="17">
                  <c:v>6701.274290000003</c:v>
                </c:pt>
                <c:pt idx="18">
                  <c:v>5784.5589099999988</c:v>
                </c:pt>
                <c:pt idx="19">
                  <c:v>4211.9062999999996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1C-4732-A366-3C2F8C16F3E9}"/>
            </c:ext>
          </c:extLst>
        </c:ser>
        <c:ser>
          <c:idx val="2"/>
          <c:order val="2"/>
          <c:tx>
            <c:strRef>
              <c:f>'Графики 3.1.1 - 3.1.3'!$B$12</c:f>
              <c:strCache>
                <c:ptCount val="1"/>
                <c:pt idx="0">
                  <c:v>Продажа рубля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3.1.1 - 3.1.3'!$C$3:$V$3</c:f>
              <c:numCache>
                <c:formatCode>mmm\-yy</c:formatCode>
                <c:ptCount val="2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</c:numCache>
            </c:numRef>
          </c:cat>
          <c:val>
            <c:numRef>
              <c:f>'Графики 3.1.1 - 3.1.3'!$C$12:$V$12</c:f>
              <c:numCache>
                <c:formatCode>#,##0</c:formatCode>
                <c:ptCount val="20"/>
                <c:pt idx="0">
                  <c:v>918.73550999999998</c:v>
                </c:pt>
                <c:pt idx="1">
                  <c:v>1215.8570400000001</c:v>
                </c:pt>
                <c:pt idx="2">
                  <c:v>1021.641</c:v>
                </c:pt>
                <c:pt idx="3">
                  <c:v>1046.51602</c:v>
                </c:pt>
                <c:pt idx="4">
                  <c:v>1827.85582</c:v>
                </c:pt>
                <c:pt idx="5">
                  <c:v>1419.9484</c:v>
                </c:pt>
                <c:pt idx="6">
                  <c:v>1464.4587900000001</c:v>
                </c:pt>
                <c:pt idx="7">
                  <c:v>2074.7450800000001</c:v>
                </c:pt>
                <c:pt idx="8">
                  <c:v>1315.87446</c:v>
                </c:pt>
                <c:pt idx="9">
                  <c:v>1572.96243</c:v>
                </c:pt>
                <c:pt idx="10">
                  <c:v>1520.1242</c:v>
                </c:pt>
                <c:pt idx="11">
                  <c:v>1256.0249899999999</c:v>
                </c:pt>
                <c:pt idx="12">
                  <c:v>903.11005</c:v>
                </c:pt>
                <c:pt idx="13">
                  <c:v>1217.9868600000002</c:v>
                </c:pt>
                <c:pt idx="14">
                  <c:v>1082.8752099999999</c:v>
                </c:pt>
                <c:pt idx="15">
                  <c:v>1960.79575</c:v>
                </c:pt>
                <c:pt idx="16">
                  <c:v>1510.8693600000001</c:v>
                </c:pt>
                <c:pt idx="17">
                  <c:v>1925.4792600000001</c:v>
                </c:pt>
                <c:pt idx="18">
                  <c:v>2070.5849600000001</c:v>
                </c:pt>
                <c:pt idx="19">
                  <c:v>1752.48416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1C-4732-A366-3C2F8C16F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0796223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'Графики 3.1.1 - 3.1.3'!$B$13</c:f>
              <c:strCache>
                <c:ptCount val="1"/>
                <c:pt idx="0">
                  <c:v>Доля продажи доллара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'Графики 3.1.1 - 3.1.3'!$C$3:$V$3</c:f>
              <c:numCache>
                <c:formatCode>mmm\-yy</c:formatCode>
                <c:ptCount val="2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</c:numCache>
            </c:numRef>
          </c:cat>
          <c:val>
            <c:numRef>
              <c:f>'Графики 3.1.1 - 3.1.3'!$C$13:$V$13</c:f>
              <c:numCache>
                <c:formatCode>0.00%</c:formatCode>
                <c:ptCount val="20"/>
                <c:pt idx="0">
                  <c:v>0.80413429233816902</c:v>
                </c:pt>
                <c:pt idx="1">
                  <c:v>0.80044417503101317</c:v>
                </c:pt>
                <c:pt idx="2">
                  <c:v>0.80591975882872813</c:v>
                </c:pt>
                <c:pt idx="3">
                  <c:v>0.82554411208279987</c:v>
                </c:pt>
                <c:pt idx="4">
                  <c:v>0.75662986725520787</c:v>
                </c:pt>
                <c:pt idx="5">
                  <c:v>0.81013062043997397</c:v>
                </c:pt>
                <c:pt idx="6">
                  <c:v>0.77289151434341385</c:v>
                </c:pt>
                <c:pt idx="7">
                  <c:v>0.78202787763518722</c:v>
                </c:pt>
                <c:pt idx="8">
                  <c:v>0.77938930413444663</c:v>
                </c:pt>
                <c:pt idx="9">
                  <c:v>0.73640815597221898</c:v>
                </c:pt>
                <c:pt idx="10">
                  <c:v>0.79871850120780197</c:v>
                </c:pt>
                <c:pt idx="11">
                  <c:v>0.7918652554493788</c:v>
                </c:pt>
                <c:pt idx="12">
                  <c:v>0.89995898542510877</c:v>
                </c:pt>
                <c:pt idx="13">
                  <c:v>0.88519412936600061</c:v>
                </c:pt>
                <c:pt idx="14">
                  <c:v>0.86597336751327214</c:v>
                </c:pt>
                <c:pt idx="15">
                  <c:v>0.86660898863228741</c:v>
                </c:pt>
                <c:pt idx="16">
                  <c:v>0.84898417773269153</c:v>
                </c:pt>
                <c:pt idx="17">
                  <c:v>0.79976541593671358</c:v>
                </c:pt>
                <c:pt idx="18">
                  <c:v>0.82294751983972592</c:v>
                </c:pt>
                <c:pt idx="19">
                  <c:v>0.83581653724968974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31C-4732-A366-3C2F8C16F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090796223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долл.</a:t>
                </a:r>
              </a:p>
            </c:rich>
          </c:tx>
          <c:layout>
            <c:manualLayout>
              <c:xMode val="edge"/>
              <c:yMode val="edge"/>
              <c:x val="2.0539206036745406E-2"/>
              <c:y val="0.355932527977976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0796223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281249999999999"/>
          <c:y val="0.88599348534201949"/>
          <c:w val="0.68593749999999998"/>
          <c:h val="0.104234527687296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21402720559897"/>
          <c:y val="0.1008405430191025"/>
          <c:w val="0.83962393073151709"/>
          <c:h val="0.7479006940583435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'Графики 3.1.1 - 3.1.3'!$B$16</c:f>
              <c:strCache>
                <c:ptCount val="1"/>
                <c:pt idx="0">
                  <c:v>Сальдо операций по доллару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'Графики 3.1.1 - 3.1.3'!$C$3:$V$3</c:f>
              <c:numCache>
                <c:formatCode>mmm\-yy</c:formatCode>
                <c:ptCount val="2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</c:numCache>
            </c:numRef>
          </c:cat>
          <c:val>
            <c:numRef>
              <c:f>'Графики 3.1.1 - 3.1.3'!$C$16:$V$16</c:f>
              <c:numCache>
                <c:formatCode>#,##0</c:formatCode>
                <c:ptCount val="20"/>
                <c:pt idx="0">
                  <c:v>-351.95094000000245</c:v>
                </c:pt>
                <c:pt idx="1">
                  <c:v>1418.3459999999977</c:v>
                </c:pt>
                <c:pt idx="2">
                  <c:v>431.32205200000317</c:v>
                </c:pt>
                <c:pt idx="3">
                  <c:v>-436.79399999999441</c:v>
                </c:pt>
                <c:pt idx="4">
                  <c:v>2778.697342600004</c:v>
                </c:pt>
                <c:pt idx="5">
                  <c:v>-2285.1203705000007</c:v>
                </c:pt>
                <c:pt idx="6">
                  <c:v>863.16067209999892</c:v>
                </c:pt>
                <c:pt idx="7">
                  <c:v>4084.1685092999978</c:v>
                </c:pt>
                <c:pt idx="8">
                  <c:v>-695.056725500006</c:v>
                </c:pt>
                <c:pt idx="9">
                  <c:v>-1440.3022129000019</c:v>
                </c:pt>
                <c:pt idx="10">
                  <c:v>492.68070989999978</c:v>
                </c:pt>
                <c:pt idx="11">
                  <c:v>1754.6118996000005</c:v>
                </c:pt>
                <c:pt idx="12">
                  <c:v>23.747490900001139</c:v>
                </c:pt>
                <c:pt idx="13">
                  <c:v>154.80440519999684</c:v>
                </c:pt>
                <c:pt idx="14">
                  <c:v>597.25155349999477</c:v>
                </c:pt>
                <c:pt idx="15">
                  <c:v>495.42293490000156</c:v>
                </c:pt>
                <c:pt idx="16">
                  <c:v>636.01812449999488</c:v>
                </c:pt>
                <c:pt idx="17">
                  <c:v>1608.6284296000085</c:v>
                </c:pt>
                <c:pt idx="18">
                  <c:v>2211.6237505000026</c:v>
                </c:pt>
                <c:pt idx="19">
                  <c:v>-933.55973760000052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2D-438F-8212-54C3E25F535B}"/>
            </c:ext>
          </c:extLst>
        </c:ser>
        <c:ser>
          <c:idx val="1"/>
          <c:order val="1"/>
          <c:tx>
            <c:strRef>
              <c:f>'Графики 3.1.1 - 3.1.3'!$B$17</c:f>
              <c:strCache>
                <c:ptCount val="1"/>
                <c:pt idx="0">
                  <c:v>Сальдо операций по евро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'Графики 3.1.1 - 3.1.3'!$C$3:$V$3</c:f>
              <c:numCache>
                <c:formatCode>mmm\-yy</c:formatCode>
                <c:ptCount val="2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</c:numCache>
            </c:numRef>
          </c:cat>
          <c:val>
            <c:numRef>
              <c:f>'Графики 3.1.1 - 3.1.3'!$C$17:$V$17</c:f>
              <c:numCache>
                <c:formatCode>#,##0</c:formatCode>
                <c:ptCount val="20"/>
                <c:pt idx="0">
                  <c:v>27.57647999999881</c:v>
                </c:pt>
                <c:pt idx="1">
                  <c:v>-956.14868999999908</c:v>
                </c:pt>
                <c:pt idx="2">
                  <c:v>-842.85896000000048</c:v>
                </c:pt>
                <c:pt idx="3">
                  <c:v>109.89312000000427</c:v>
                </c:pt>
                <c:pt idx="4">
                  <c:v>-303.27859000000171</c:v>
                </c:pt>
                <c:pt idx="5">
                  <c:v>163.36594999999761</c:v>
                </c:pt>
                <c:pt idx="6">
                  <c:v>-361.84311999999591</c:v>
                </c:pt>
                <c:pt idx="7">
                  <c:v>-42.888770000005024</c:v>
                </c:pt>
                <c:pt idx="8">
                  <c:v>219.51505999999245</c:v>
                </c:pt>
                <c:pt idx="9">
                  <c:v>-327.46013999999741</c:v>
                </c:pt>
                <c:pt idx="10">
                  <c:v>89.55590999999913</c:v>
                </c:pt>
                <c:pt idx="11">
                  <c:v>223.24985999999899</c:v>
                </c:pt>
                <c:pt idx="12">
                  <c:v>-163.72683999999981</c:v>
                </c:pt>
                <c:pt idx="13">
                  <c:v>-489.47341000000006</c:v>
                </c:pt>
                <c:pt idx="14">
                  <c:v>613.07303000000002</c:v>
                </c:pt>
                <c:pt idx="15">
                  <c:v>92.796470000000227</c:v>
                </c:pt>
                <c:pt idx="16">
                  <c:v>-479.56222000000025</c:v>
                </c:pt>
                <c:pt idx="17">
                  <c:v>-119.26922000000195</c:v>
                </c:pt>
                <c:pt idx="18">
                  <c:v>38.720050000000811</c:v>
                </c:pt>
                <c:pt idx="19">
                  <c:v>152.11470999999983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2D-438F-8212-54C3E25F535B}"/>
            </c:ext>
          </c:extLst>
        </c:ser>
        <c:ser>
          <c:idx val="2"/>
          <c:order val="2"/>
          <c:tx>
            <c:strRef>
              <c:f>'Графики 3.1.1 - 3.1.3'!$B$18</c:f>
              <c:strCache>
                <c:ptCount val="1"/>
                <c:pt idx="0">
                  <c:v>Сальдо операций по рублю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numRef>
              <c:f>'Графики 3.1.1 - 3.1.3'!$C$3:$V$3</c:f>
              <c:numCache>
                <c:formatCode>mmm\-yy</c:formatCode>
                <c:ptCount val="2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</c:numCache>
            </c:numRef>
          </c:cat>
          <c:val>
            <c:numRef>
              <c:f>'Графики 3.1.1 - 3.1.3'!$C$18:$V$18</c:f>
              <c:numCache>
                <c:formatCode>#,##0</c:formatCode>
                <c:ptCount val="20"/>
                <c:pt idx="0">
                  <c:v>-171.25441000000001</c:v>
                </c:pt>
                <c:pt idx="1">
                  <c:v>-315.25630000000012</c:v>
                </c:pt>
                <c:pt idx="2">
                  <c:v>-67.071159999999963</c:v>
                </c:pt>
                <c:pt idx="3">
                  <c:v>15.995919999999842</c:v>
                </c:pt>
                <c:pt idx="4">
                  <c:v>-360.04823999999985</c:v>
                </c:pt>
                <c:pt idx="5">
                  <c:v>-61.93952000000013</c:v>
                </c:pt>
                <c:pt idx="6">
                  <c:v>-51.138880000000199</c:v>
                </c:pt>
                <c:pt idx="7">
                  <c:v>33.936209999999846</c:v>
                </c:pt>
                <c:pt idx="8">
                  <c:v>74.000219999999899</c:v>
                </c:pt>
                <c:pt idx="9">
                  <c:v>71.900920000000042</c:v>
                </c:pt>
                <c:pt idx="10">
                  <c:v>283.14733000000001</c:v>
                </c:pt>
                <c:pt idx="11">
                  <c:v>-192.02176999999983</c:v>
                </c:pt>
                <c:pt idx="12">
                  <c:v>-55.677459999999996</c:v>
                </c:pt>
                <c:pt idx="13">
                  <c:v>-46.657040000000052</c:v>
                </c:pt>
                <c:pt idx="14">
                  <c:v>-23.225529999999935</c:v>
                </c:pt>
                <c:pt idx="15">
                  <c:v>-149.70300999999995</c:v>
                </c:pt>
                <c:pt idx="16">
                  <c:v>108.0181799999998</c:v>
                </c:pt>
                <c:pt idx="17">
                  <c:v>148.13119000000006</c:v>
                </c:pt>
                <c:pt idx="18">
                  <c:v>-2.9032500000002983</c:v>
                </c:pt>
                <c:pt idx="19">
                  <c:v>-59.420489999999972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2D-438F-8212-54C3E25F5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797055"/>
        <c:axId val="1"/>
      </c:lineChart>
      <c:dateAx>
        <c:axId val="1090797055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долл.</a:t>
                </a:r>
              </a:p>
            </c:rich>
          </c:tx>
          <c:layout>
            <c:manualLayout>
              <c:xMode val="edge"/>
              <c:yMode val="edge"/>
              <c:x val="2.2160649730104492E-2"/>
              <c:y val="0.3878047596991552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079705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1761006289308172E-2"/>
          <c:y val="0.89915966386554624"/>
          <c:w val="0.91194968553459121"/>
          <c:h val="8.823529411764706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18994461403816"/>
          <c:y val="5.4945054945054944E-2"/>
          <c:w val="0.82278531867170113"/>
          <c:h val="0.725274725274725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3.1.4'!$B$5</c:f>
              <c:strCache>
                <c:ptCount val="1"/>
                <c:pt idx="0">
                  <c:v>Покупка инвалюты банками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3.1.4'!$C$4:$BJ$4</c:f>
              <c:numCache>
                <c:formatCode>mmm\-yy</c:formatCode>
                <c:ptCount val="6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</c:numCache>
            </c:numRef>
          </c:cat>
          <c:val>
            <c:numRef>
              <c:f>'График 3.1.4'!$C$5:$V$5</c:f>
              <c:numCache>
                <c:formatCode>#,##0</c:formatCode>
                <c:ptCount val="20"/>
                <c:pt idx="0">
                  <c:v>27809.478179999998</c:v>
                </c:pt>
                <c:pt idx="1">
                  <c:v>26752.728999999999</c:v>
                </c:pt>
                <c:pt idx="2">
                  <c:v>27177.084583600001</c:v>
                </c:pt>
                <c:pt idx="3">
                  <c:v>36681.944000000003</c:v>
                </c:pt>
                <c:pt idx="4">
                  <c:v>34682.660556900002</c:v>
                </c:pt>
                <c:pt idx="5">
                  <c:v>42067.564280400002</c:v>
                </c:pt>
                <c:pt idx="6">
                  <c:v>35537.662035099995</c:v>
                </c:pt>
                <c:pt idx="7">
                  <c:v>47291.534549199998</c:v>
                </c:pt>
                <c:pt idx="8">
                  <c:v>35385.399418599998</c:v>
                </c:pt>
                <c:pt idx="9">
                  <c:v>32847.181614200003</c:v>
                </c:pt>
                <c:pt idx="10">
                  <c:v>46862.8621642</c:v>
                </c:pt>
                <c:pt idx="11">
                  <c:v>26327.164088900001</c:v>
                </c:pt>
                <c:pt idx="12">
                  <c:v>29389.855961500001</c:v>
                </c:pt>
                <c:pt idx="13">
                  <c:v>38798.638859899998</c:v>
                </c:pt>
                <c:pt idx="14">
                  <c:v>32980.264625999996</c:v>
                </c:pt>
                <c:pt idx="15">
                  <c:v>36098.781284500001</c:v>
                </c:pt>
                <c:pt idx="16">
                  <c:v>31105.527813899997</c:v>
                </c:pt>
                <c:pt idx="17">
                  <c:v>36065.109428500007</c:v>
                </c:pt>
                <c:pt idx="18">
                  <c:v>38722.669288800003</c:v>
                </c:pt>
                <c:pt idx="19">
                  <c:v>29429.6455303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0E-4FA4-83F5-049B83F72D85}"/>
            </c:ext>
          </c:extLst>
        </c:ser>
        <c:ser>
          <c:idx val="1"/>
          <c:order val="1"/>
          <c:tx>
            <c:strRef>
              <c:f>'График 3.1.4'!$B$6</c:f>
              <c:strCache>
                <c:ptCount val="1"/>
                <c:pt idx="0">
                  <c:v>Продажа инвалюты банками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3.1.4'!$C$4:$BJ$4</c:f>
              <c:numCache>
                <c:formatCode>mmm\-yy</c:formatCode>
                <c:ptCount val="6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</c:numCache>
            </c:numRef>
          </c:cat>
          <c:val>
            <c:numRef>
              <c:f>'График 3.1.4'!$C$6:$BJ$6</c:f>
              <c:numCache>
                <c:formatCode>#,##0</c:formatCode>
                <c:ptCount val="60"/>
                <c:pt idx="0">
                  <c:v>28161.429120000001</c:v>
                </c:pt>
                <c:pt idx="1">
                  <c:v>25334.383000000002</c:v>
                </c:pt>
                <c:pt idx="2">
                  <c:v>26745.762531599998</c:v>
                </c:pt>
                <c:pt idx="3">
                  <c:v>37118.737999999998</c:v>
                </c:pt>
                <c:pt idx="4">
                  <c:v>31903.963214299998</c:v>
                </c:pt>
                <c:pt idx="5">
                  <c:v>44352.684650900002</c:v>
                </c:pt>
                <c:pt idx="6">
                  <c:v>34674.501362999996</c:v>
                </c:pt>
                <c:pt idx="7">
                  <c:v>43207.3660399</c:v>
                </c:pt>
                <c:pt idx="8">
                  <c:v>36080.456144100004</c:v>
                </c:pt>
                <c:pt idx="9">
                  <c:v>34287.483827100004</c:v>
                </c:pt>
                <c:pt idx="10">
                  <c:v>46370.1814543</c:v>
                </c:pt>
                <c:pt idx="11">
                  <c:v>24572.5521893</c:v>
                </c:pt>
                <c:pt idx="12">
                  <c:v>29366.1084706</c:v>
                </c:pt>
                <c:pt idx="13">
                  <c:v>38643.834454700002</c:v>
                </c:pt>
                <c:pt idx="14">
                  <c:v>32383.013072500002</c:v>
                </c:pt>
                <c:pt idx="15">
                  <c:v>35603.358349599999</c:v>
                </c:pt>
                <c:pt idx="16">
                  <c:v>30469.509689400002</c:v>
                </c:pt>
                <c:pt idx="17">
                  <c:v>34456.480998899999</c:v>
                </c:pt>
                <c:pt idx="18">
                  <c:v>36511.045538300001</c:v>
                </c:pt>
                <c:pt idx="19">
                  <c:v>30363.205267900001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0E-4FA4-83F5-049B83F72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763295"/>
        <c:axId val="1"/>
      </c:barChart>
      <c:lineChart>
        <c:grouping val="standard"/>
        <c:varyColors val="0"/>
        <c:ser>
          <c:idx val="3"/>
          <c:order val="2"/>
          <c:tx>
            <c:strRef>
              <c:f>'График 3.1.4'!$B$8</c:f>
              <c:strCache>
                <c:ptCount val="1"/>
                <c:pt idx="0">
                  <c:v>Доля продажи на КФБ</c:v>
                </c:pt>
              </c:strCache>
            </c:strRef>
          </c:tx>
          <c:spPr>
            <a:ln w="381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'График 3.1.4'!$C$4:$BJ$4</c:f>
              <c:numCache>
                <c:formatCode>mmm\-yy</c:formatCode>
                <c:ptCount val="6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</c:numCache>
            </c:numRef>
          </c:cat>
          <c:val>
            <c:numRef>
              <c:f>'График 3.1.4'!$C$8:$V$8</c:f>
              <c:numCache>
                <c:formatCode>0.00%</c:formatCode>
                <c:ptCount val="20"/>
                <c:pt idx="0">
                  <c:v>0.13776555811383481</c:v>
                </c:pt>
                <c:pt idx="1">
                  <c:v>0.1124921810805497</c:v>
                </c:pt>
                <c:pt idx="2">
                  <c:v>8.9393413150033338E-2</c:v>
                </c:pt>
                <c:pt idx="3">
                  <c:v>6.6187190954606276E-2</c:v>
                </c:pt>
                <c:pt idx="4">
                  <c:v>8.8330875417285737E-2</c:v>
                </c:pt>
                <c:pt idx="5">
                  <c:v>6.9042134089573354E-2</c:v>
                </c:pt>
                <c:pt idx="6">
                  <c:v>7.7860240057578134E-2</c:v>
                </c:pt>
                <c:pt idx="7">
                  <c:v>4.9217881000573054E-2</c:v>
                </c:pt>
                <c:pt idx="8">
                  <c:v>7.6340331995786243E-2</c:v>
                </c:pt>
                <c:pt idx="9">
                  <c:v>6.742451595625093E-2</c:v>
                </c:pt>
                <c:pt idx="10">
                  <c:v>7.4424056420852688E-2</c:v>
                </c:pt>
                <c:pt idx="11">
                  <c:v>9.8185731100027415E-2</c:v>
                </c:pt>
                <c:pt idx="12">
                  <c:v>8.9541213938255107E-2</c:v>
                </c:pt>
                <c:pt idx="13">
                  <c:v>7.5204493588925905E-2</c:v>
                </c:pt>
                <c:pt idx="14">
                  <c:v>9.4856769316767536E-2</c:v>
                </c:pt>
                <c:pt idx="15">
                  <c:v>0.10533481039555173</c:v>
                </c:pt>
                <c:pt idx="16">
                  <c:v>0.10730599324797942</c:v>
                </c:pt>
                <c:pt idx="17">
                  <c:v>0.11118012896390372</c:v>
                </c:pt>
                <c:pt idx="18">
                  <c:v>8.418857788598734E-2</c:v>
                </c:pt>
                <c:pt idx="19">
                  <c:v>0.14744207547260799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90E-4FA4-83F5-049B83F72D85}"/>
            </c:ext>
          </c:extLst>
        </c:ser>
        <c:ser>
          <c:idx val="2"/>
          <c:order val="3"/>
          <c:tx>
            <c:strRef>
              <c:f>'График 3.1.4'!$B$7</c:f>
              <c:strCache>
                <c:ptCount val="1"/>
                <c:pt idx="0">
                  <c:v>Доля покупки на КФБ</c:v>
                </c:pt>
              </c:strCache>
            </c:strRef>
          </c:tx>
          <c:spPr>
            <a:ln w="38100">
              <a:solidFill>
                <a:srgbClr val="660066"/>
              </a:solidFill>
              <a:prstDash val="solid"/>
            </a:ln>
          </c:spPr>
          <c:marker>
            <c:symbol val="none"/>
          </c:marker>
          <c:cat>
            <c:numRef>
              <c:f>'График 3.1.4'!$C$4:$BJ$4</c:f>
              <c:numCache>
                <c:formatCode>mmm\-yy</c:formatCode>
                <c:ptCount val="6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</c:numCache>
            </c:numRef>
          </c:cat>
          <c:val>
            <c:numRef>
              <c:f>'График 3.1.4'!$C$7:$V$7</c:f>
              <c:numCache>
                <c:formatCode>0.00%</c:formatCode>
                <c:ptCount val="20"/>
                <c:pt idx="0">
                  <c:v>6.4215156733300485E-2</c:v>
                </c:pt>
                <c:pt idx="1">
                  <c:v>7.4436331336515241E-2</c:v>
                </c:pt>
                <c:pt idx="2">
                  <c:v>7.8051602388581678E-2</c:v>
                </c:pt>
                <c:pt idx="3">
                  <c:v>5.9980463412735149E-2</c:v>
                </c:pt>
                <c:pt idx="4">
                  <c:v>8.1345835489506982E-2</c:v>
                </c:pt>
                <c:pt idx="5">
                  <c:v>0.11191617772349985</c:v>
                </c:pt>
                <c:pt idx="6">
                  <c:v>0.10558854424339571</c:v>
                </c:pt>
                <c:pt idx="7">
                  <c:v>0.12727817056640262</c:v>
                </c:pt>
                <c:pt idx="8">
                  <c:v>0.13181368810685987</c:v>
                </c:pt>
                <c:pt idx="9">
                  <c:v>8.0056457545910051E-2</c:v>
                </c:pt>
                <c:pt idx="10">
                  <c:v>7.8016575011779665E-2</c:v>
                </c:pt>
                <c:pt idx="11">
                  <c:v>9.2173391418300332E-2</c:v>
                </c:pt>
                <c:pt idx="12">
                  <c:v>5.618673334987382E-2</c:v>
                </c:pt>
                <c:pt idx="13">
                  <c:v>6.7525719385681374E-2</c:v>
                </c:pt>
                <c:pt idx="14">
                  <c:v>7.5033812738091898E-2</c:v>
                </c:pt>
                <c:pt idx="15">
                  <c:v>5.890140676336271E-2</c:v>
                </c:pt>
                <c:pt idx="16">
                  <c:v>7.6451170198029203E-2</c:v>
                </c:pt>
                <c:pt idx="17">
                  <c:v>9.6257991668719192E-2</c:v>
                </c:pt>
                <c:pt idx="18">
                  <c:v>0.10667149442858065</c:v>
                </c:pt>
                <c:pt idx="19">
                  <c:v>0.11634407890760269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90E-4FA4-83F5-049B83F72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101763295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Объёмы операций, USD млн.</a:t>
                </a:r>
              </a:p>
            </c:rich>
          </c:tx>
          <c:layout>
            <c:manualLayout>
              <c:xMode val="edge"/>
              <c:yMode val="edge"/>
              <c:x val="2.0356290906674641E-2"/>
              <c:y val="0.234568371261284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763295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5949367088607597E-2"/>
          <c:y val="0.93846153846153846"/>
          <c:w val="0.9"/>
          <c:h val="4.835164835164835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56521739130432E-2"/>
          <c:y val="8.4210814867101386E-2"/>
          <c:w val="0.89340813464235624"/>
          <c:h val="0.58245813616411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1.1.7'!$C$3</c:f>
              <c:strCache>
                <c:ptCount val="1"/>
                <c:pt idx="0">
                  <c:v>Списания и убытки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1987461945938393E-2"/>
                  <c:y val="-6.46928162137111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903-4D38-A80A-76B82F990D66}"/>
                </c:ext>
              </c:extLst>
            </c:dLbl>
            <c:dLbl>
              <c:idx val="1"/>
              <c:layout>
                <c:manualLayout>
                  <c:x val="2.1442060275424904E-2"/>
                  <c:y val="-2.58076916398323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903-4D38-A80A-76B82F990D66}"/>
                </c:ext>
              </c:extLst>
            </c:dLbl>
            <c:dLbl>
              <c:idx val="2"/>
              <c:layout>
                <c:manualLayout>
                  <c:x val="1.4351544065406958E-2"/>
                  <c:y val="-4.65111267709207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903-4D38-A80A-76B82F990D66}"/>
                </c:ext>
              </c:extLst>
            </c:dLbl>
            <c:dLbl>
              <c:idx val="3"/>
              <c:layout>
                <c:manualLayout>
                  <c:x val="1.5208666939073022E-2"/>
                  <c:y val="-2.31588262148102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903-4D38-A80A-76B82F990D66}"/>
                </c:ext>
              </c:extLst>
            </c:dLbl>
            <c:dLbl>
              <c:idx val="4"/>
              <c:layout>
                <c:manualLayout>
                  <c:x val="2.0273363445277599E-2"/>
                  <c:y val="-6.37384003285775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903-4D38-A80A-76B82F990D66}"/>
                </c:ext>
              </c:extLst>
            </c:dLbl>
            <c:dLbl>
              <c:idx val="5"/>
              <c:layout>
                <c:manualLayout>
                  <c:x val="1.6922912686405094E-2"/>
                  <c:y val="-2.02456445314649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903-4D38-A80A-76B82F990D66}"/>
                </c:ext>
              </c:extLst>
            </c:dLbl>
            <c:dLbl>
              <c:idx val="6"/>
              <c:layout>
                <c:manualLayout>
                  <c:x val="1.2169790136681732E-2"/>
                  <c:y val="-2.71507618765305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903-4D38-A80A-76B82F990D66}"/>
                </c:ext>
              </c:extLst>
            </c:dLbl>
            <c:dLbl>
              <c:idx val="7"/>
              <c:layout>
                <c:manualLayout>
                  <c:x val="1.4429437554527262E-2"/>
                  <c:y val="-2.47787591455545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903-4D38-A80A-76B82F990D66}"/>
                </c:ext>
              </c:extLst>
            </c:dLbl>
            <c:dLbl>
              <c:idx val="8"/>
              <c:layout>
                <c:manualLayout>
                  <c:x val="1.1078986795654758E-2"/>
                  <c:y val="-9.36091206574806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903-4D38-A80A-76B82F990D66}"/>
                </c:ext>
              </c:extLst>
            </c:dLbl>
            <c:dLbl>
              <c:idx val="9"/>
              <c:layout>
                <c:manualLayout>
                  <c:x val="1.6143683301859335E-2"/>
                  <c:y val="-6.48311645801425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903-4D38-A80A-76B82F990D66}"/>
                </c:ext>
              </c:extLst>
            </c:dLbl>
            <c:dLbl>
              <c:idx val="10"/>
              <c:layout>
                <c:manualLayout>
                  <c:x val="1.2793232542986829E-2"/>
                  <c:y val="-6.54968182155434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6903-4D38-A80A-76B82F990D66}"/>
                </c:ext>
              </c:extLst>
            </c:dLbl>
            <c:dLbl>
              <c:idx val="11"/>
              <c:layout>
                <c:manualLayout>
                  <c:x val="1.3650355416652864E-2"/>
                  <c:y val="-7.61896755765326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903-4D38-A80A-76B82F990D66}"/>
                </c:ext>
              </c:extLst>
            </c:dLbl>
            <c:dLbl>
              <c:idx val="12"/>
              <c:layout>
                <c:manualLayout>
                  <c:x val="1.5909855587827145E-2"/>
                  <c:y val="-4.52762736367705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903-4D38-A80A-76B82F990D66}"/>
                </c:ext>
              </c:extLst>
            </c:dLbl>
            <c:dLbl>
              <c:idx val="13"/>
              <c:layout>
                <c:manualLayout>
                  <c:x val="1.8169503005672622E-2"/>
                  <c:y val="-5.59691309977598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903-4D38-A80A-76B82F990D66}"/>
                </c:ext>
              </c:extLst>
            </c:dLbl>
            <c:dLbl>
              <c:idx val="14"/>
              <c:layout>
                <c:manualLayout>
                  <c:x val="9.2089540700820236E-3"/>
                  <c:y val="-4.77583724025822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903-4D38-A80A-76B82F990D66}"/>
                </c:ext>
              </c:extLst>
            </c:dLbl>
            <c:dLbl>
              <c:idx val="15"/>
              <c:layout>
                <c:manualLayout>
                  <c:x val="1.2871126032107161E-2"/>
                  <c:y val="-6.22926563465649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903-4D38-A80A-76B82F990D66}"/>
                </c:ext>
              </c:extLst>
            </c:dLbl>
            <c:dLbl>
              <c:idx val="16"/>
              <c:layout>
                <c:manualLayout>
                  <c:x val="1.0923199817414096E-2"/>
                  <c:y val="-8.06687352485468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903-4D38-A80A-76B82F990D66}"/>
                </c:ext>
              </c:extLst>
            </c:dLbl>
            <c:dLbl>
              <c:idx val="17"/>
              <c:layout>
                <c:manualLayout>
                  <c:x val="1.2247830872473315E-2"/>
                  <c:y val="-8.56753319747460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903-4D38-A80A-76B82F990D6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1.1.7'!$B$4:$B$21</c:f>
              <c:strCache>
                <c:ptCount val="18"/>
                <c:pt idx="0">
                  <c:v>Америка </c:v>
                </c:pt>
                <c:pt idx="1">
                  <c:v>Европа</c:v>
                </c:pt>
                <c:pt idx="2">
                  <c:v>Азия</c:v>
                </c:pt>
                <c:pt idx="3">
                  <c:v>Citigroup</c:v>
                </c:pt>
                <c:pt idx="4">
                  <c:v>Merrill Lynch</c:v>
                </c:pt>
                <c:pt idx="5">
                  <c:v>UBS </c:v>
                </c:pt>
                <c:pt idx="6">
                  <c:v>HSBC</c:v>
                </c:pt>
                <c:pt idx="7">
                  <c:v>Wachovia</c:v>
                </c:pt>
                <c:pt idx="8">
                  <c:v>Bank of America </c:v>
                </c:pt>
                <c:pt idx="9">
                  <c:v>IKB Deutsche</c:v>
                </c:pt>
                <c:pt idx="10">
                  <c:v>Royal Bank of Scotland</c:v>
                </c:pt>
                <c:pt idx="11">
                  <c:v>Washington Mutual</c:v>
                </c:pt>
                <c:pt idx="12">
                  <c:v>Morgan Stanley</c:v>
                </c:pt>
                <c:pt idx="13">
                  <c:v>JPMorgan Chase</c:v>
                </c:pt>
                <c:pt idx="14">
                  <c:v>Deutsche Bank</c:v>
                </c:pt>
                <c:pt idx="15">
                  <c:v>Credit Suisse</c:v>
                </c:pt>
                <c:pt idx="16">
                  <c:v>Wells Fargo</c:v>
                </c:pt>
                <c:pt idx="17">
                  <c:v>Barclays</c:v>
                </c:pt>
              </c:strCache>
            </c:strRef>
          </c:cat>
          <c:val>
            <c:numRef>
              <c:f>'График 1.1.7'!$C$4:$C$21</c:f>
              <c:numCache>
                <c:formatCode>General</c:formatCode>
                <c:ptCount val="18"/>
                <c:pt idx="0">
                  <c:v>332.9</c:v>
                </c:pt>
                <c:pt idx="1">
                  <c:v>226.4</c:v>
                </c:pt>
                <c:pt idx="2">
                  <c:v>24.2</c:v>
                </c:pt>
                <c:pt idx="3">
                  <c:v>55.1</c:v>
                </c:pt>
                <c:pt idx="4">
                  <c:v>51.8</c:v>
                </c:pt>
                <c:pt idx="5">
                  <c:v>44.2</c:v>
                </c:pt>
                <c:pt idx="6">
                  <c:v>27.4</c:v>
                </c:pt>
                <c:pt idx="7">
                  <c:v>22.5</c:v>
                </c:pt>
                <c:pt idx="8">
                  <c:v>21.2</c:v>
                </c:pt>
                <c:pt idx="9">
                  <c:v>15.3</c:v>
                </c:pt>
                <c:pt idx="10">
                  <c:v>14.9</c:v>
                </c:pt>
                <c:pt idx="11">
                  <c:v>14.8</c:v>
                </c:pt>
                <c:pt idx="12">
                  <c:v>14.4</c:v>
                </c:pt>
                <c:pt idx="13">
                  <c:v>14.3</c:v>
                </c:pt>
                <c:pt idx="14">
                  <c:v>10.8</c:v>
                </c:pt>
                <c:pt idx="15">
                  <c:v>10.5</c:v>
                </c:pt>
                <c:pt idx="16">
                  <c:v>10</c:v>
                </c:pt>
                <c:pt idx="17">
                  <c:v>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903-4D38-A80A-76B82F990D66}"/>
            </c:ext>
          </c:extLst>
        </c:ser>
        <c:ser>
          <c:idx val="1"/>
          <c:order val="1"/>
          <c:tx>
            <c:strRef>
              <c:f>'График 1.1.7'!$D$3</c:f>
              <c:strCache>
                <c:ptCount val="1"/>
                <c:pt idx="0">
                  <c:v>Увеличение капитала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039248600236337E-2"/>
                  <c:y val="-9.5540263655711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6903-4D38-A80A-76B82F990D66}"/>
                </c:ext>
              </c:extLst>
            </c:dLbl>
            <c:dLbl>
              <c:idx val="1"/>
              <c:layout>
                <c:manualLayout>
                  <c:x val="3.2506469650620463E-2"/>
                  <c:y val="-4.15168153238357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6903-4D38-A80A-76B82F990D66}"/>
                </c:ext>
              </c:extLst>
            </c:dLbl>
            <c:dLbl>
              <c:idx val="2"/>
              <c:layout>
                <c:manualLayout>
                  <c:x val="1.8403330719704906E-2"/>
                  <c:y val="1.08082285152035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6903-4D38-A80A-76B82F990D66}"/>
                </c:ext>
              </c:extLst>
            </c:dLbl>
            <c:dLbl>
              <c:idx val="3"/>
              <c:layout>
                <c:manualLayout>
                  <c:x val="1.9260453593370939E-2"/>
                  <c:y val="5.452624359926149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6903-4D38-A80A-76B82F990D66}"/>
                </c:ext>
              </c:extLst>
            </c:dLbl>
            <c:dLbl>
              <c:idx val="4"/>
              <c:layout>
                <c:manualLayout>
                  <c:x val="2.151995376454522E-2"/>
                  <c:y val="-1.597276665593214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6903-4D38-A80A-76B82F990D66}"/>
                </c:ext>
              </c:extLst>
            </c:dLbl>
            <c:dLbl>
              <c:idx val="5"/>
              <c:layout>
                <c:manualLayout>
                  <c:x val="1.816950300567266E-2"/>
                  <c:y val="2.417322519239865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6903-4D38-A80A-76B82F990D66}"/>
                </c:ext>
              </c:extLst>
            </c:dLbl>
            <c:dLbl>
              <c:idx val="6"/>
              <c:layout>
                <c:manualLayout>
                  <c:x val="1.809160951655233E-2"/>
                  <c:y val="1.09346893489196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6903-4D38-A80A-76B82F990D66}"/>
                </c:ext>
              </c:extLst>
            </c:dLbl>
            <c:dLbl>
              <c:idx val="7"/>
              <c:layout>
                <c:manualLayout>
                  <c:x val="1.2871126032107145E-2"/>
                  <c:y val="1.22235974251454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6903-4D38-A80A-76B82F990D66}"/>
                </c:ext>
              </c:extLst>
            </c:dLbl>
            <c:dLbl>
              <c:idx val="8"/>
              <c:layout>
                <c:manualLayout>
                  <c:x val="1.3728248905773181E-2"/>
                  <c:y val="-4.18095205035448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6903-4D38-A80A-76B82F990D66}"/>
                </c:ext>
              </c:extLst>
            </c:dLbl>
            <c:dLbl>
              <c:idx val="9"/>
              <c:layout>
                <c:manualLayout>
                  <c:x val="1.8792945411977756E-2"/>
                  <c:y val="-2.37100431390002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6903-4D38-A80A-76B82F990D66}"/>
                </c:ext>
              </c:extLst>
            </c:dLbl>
            <c:dLbl>
              <c:idx val="10"/>
              <c:layout>
                <c:manualLayout>
                  <c:x val="1.8247396494792938E-2"/>
                  <c:y val="-7.748366162570128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6903-4D38-A80A-76B82F990D66}"/>
                </c:ext>
              </c:extLst>
            </c:dLbl>
            <c:dLbl>
              <c:idx val="11"/>
              <c:layout>
                <c:manualLayout>
                  <c:x val="1.3494421191740881E-2"/>
                  <c:y val="-2.10334183242068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6903-4D38-A80A-76B82F990D66}"/>
                </c:ext>
              </c:extLst>
            </c:dLbl>
            <c:dLbl>
              <c:idx val="12"/>
              <c:layout>
                <c:manualLayout>
                  <c:x val="1.4819052246800211E-2"/>
                  <c:y val="-1.07980466514522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6903-4D38-A80A-76B82F990D66}"/>
                </c:ext>
              </c:extLst>
            </c:dLbl>
            <c:dLbl>
              <c:idx val="13"/>
              <c:layout>
                <c:manualLayout>
                  <c:x val="1.5676175120466249E-2"/>
                  <c:y val="-1.39878298722348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6903-4D38-A80A-76B82F990D66}"/>
                </c:ext>
              </c:extLst>
            </c:dLbl>
            <c:dLbl>
              <c:idx val="14"/>
              <c:layout>
                <c:manualLayout>
                  <c:x val="1.232572436159363E-2"/>
                  <c:y val="-4.265616605469642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6903-4D38-A80A-76B82F990D66}"/>
                </c:ext>
              </c:extLst>
            </c:dLbl>
            <c:dLbl>
              <c:idx val="15"/>
              <c:layout>
                <c:manualLayout>
                  <c:x val="1.5987896323618769E-2"/>
                  <c:y val="-8.60655969626798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6903-4D38-A80A-76B82F990D66}"/>
                </c:ext>
              </c:extLst>
            </c:dLbl>
            <c:dLbl>
              <c:idx val="16"/>
              <c:layout>
                <c:manualLayout>
                  <c:x val="1.4039822862254397E-2"/>
                  <c:y val="-3.78556433600252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6903-4D38-A80A-76B82F990D66}"/>
                </c:ext>
              </c:extLst>
            </c:dLbl>
            <c:dLbl>
              <c:idx val="17"/>
              <c:layout>
                <c:manualLayout>
                  <c:x val="8.8193393778091562E-3"/>
                  <c:y val="-2.42515904663753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6903-4D38-A80A-76B82F990D6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1.1.7'!$B$4:$B$21</c:f>
              <c:strCache>
                <c:ptCount val="18"/>
                <c:pt idx="0">
                  <c:v>Америка </c:v>
                </c:pt>
                <c:pt idx="1">
                  <c:v>Европа</c:v>
                </c:pt>
                <c:pt idx="2">
                  <c:v>Азия</c:v>
                </c:pt>
                <c:pt idx="3">
                  <c:v>Citigroup</c:v>
                </c:pt>
                <c:pt idx="4">
                  <c:v>Merrill Lynch</c:v>
                </c:pt>
                <c:pt idx="5">
                  <c:v>UBS </c:v>
                </c:pt>
                <c:pt idx="6">
                  <c:v>HSBC</c:v>
                </c:pt>
                <c:pt idx="7">
                  <c:v>Wachovia</c:v>
                </c:pt>
                <c:pt idx="8">
                  <c:v>Bank of America </c:v>
                </c:pt>
                <c:pt idx="9">
                  <c:v>IKB Deutsche</c:v>
                </c:pt>
                <c:pt idx="10">
                  <c:v>Royal Bank of Scotland</c:v>
                </c:pt>
                <c:pt idx="11">
                  <c:v>Washington Mutual</c:v>
                </c:pt>
                <c:pt idx="12">
                  <c:v>Morgan Stanley</c:v>
                </c:pt>
                <c:pt idx="13">
                  <c:v>JPMorgan Chase</c:v>
                </c:pt>
                <c:pt idx="14">
                  <c:v>Deutsche Bank</c:v>
                </c:pt>
                <c:pt idx="15">
                  <c:v>Credit Suisse</c:v>
                </c:pt>
                <c:pt idx="16">
                  <c:v>Wells Fargo</c:v>
                </c:pt>
                <c:pt idx="17">
                  <c:v>Barclays</c:v>
                </c:pt>
              </c:strCache>
            </c:strRef>
          </c:cat>
          <c:val>
            <c:numRef>
              <c:f>'График 1.1.7'!$D$4:$D$21</c:f>
              <c:numCache>
                <c:formatCode>General</c:formatCode>
                <c:ptCount val="18"/>
                <c:pt idx="0">
                  <c:v>235.1</c:v>
                </c:pt>
                <c:pt idx="1">
                  <c:v>176.9</c:v>
                </c:pt>
                <c:pt idx="2">
                  <c:v>22.8</c:v>
                </c:pt>
                <c:pt idx="3">
                  <c:v>49.1</c:v>
                </c:pt>
                <c:pt idx="4">
                  <c:v>29.9</c:v>
                </c:pt>
                <c:pt idx="5">
                  <c:v>28.3</c:v>
                </c:pt>
                <c:pt idx="6">
                  <c:v>3.9</c:v>
                </c:pt>
                <c:pt idx="7">
                  <c:v>11</c:v>
                </c:pt>
                <c:pt idx="8">
                  <c:v>20.7</c:v>
                </c:pt>
                <c:pt idx="9">
                  <c:v>12.6</c:v>
                </c:pt>
                <c:pt idx="10">
                  <c:v>24.3</c:v>
                </c:pt>
                <c:pt idx="11">
                  <c:v>12.1</c:v>
                </c:pt>
                <c:pt idx="12">
                  <c:v>5.6</c:v>
                </c:pt>
                <c:pt idx="13">
                  <c:v>7.9</c:v>
                </c:pt>
                <c:pt idx="14">
                  <c:v>3.2</c:v>
                </c:pt>
                <c:pt idx="15">
                  <c:v>2.7</c:v>
                </c:pt>
                <c:pt idx="16">
                  <c:v>4.0999999999999996</c:v>
                </c:pt>
                <c:pt idx="17">
                  <c:v>18.600000000000001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6903-4D38-A80A-76B82F990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8350911"/>
        <c:axId val="1"/>
      </c:barChart>
      <c:catAx>
        <c:axId val="10983509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долл. США</a:t>
                </a:r>
              </a:p>
            </c:rich>
          </c:tx>
          <c:layout>
            <c:manualLayout>
              <c:xMode val="edge"/>
              <c:yMode val="edge"/>
              <c:x val="2.244039270687237E-2"/>
              <c:y val="0.214035824469309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8350911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7307152875175315"/>
          <c:y val="0.90877504377413576"/>
          <c:w val="0.31977559607293127"/>
          <c:h val="7.017567905591781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56478405315617E-2"/>
          <c:y val="6.097560975609756E-2"/>
          <c:w val="0.82225913621262459"/>
          <c:h val="0.73170731707317072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3.1.5'!$E$3</c:f>
              <c:strCache>
                <c:ptCount val="1"/>
                <c:pt idx="0">
                  <c:v>Дневной индекс ликвидности (значение, сглаженное по 7 точкам)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trendline>
            <c:name>Тренд индекса ликвидности</c:nam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ly"/>
            <c:order val="3"/>
            <c:dispRSqr val="0"/>
            <c:dispEq val="0"/>
          </c:trendline>
          <c:cat>
            <c:numRef>
              <c:f>'График 3.1.5'!$B$4:$B$496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39000</c:v>
                </c:pt>
                <c:pt idx="3">
                  <c:v>39001</c:v>
                </c:pt>
                <c:pt idx="4">
                  <c:v>39002</c:v>
                </c:pt>
                <c:pt idx="5">
                  <c:v>39003</c:v>
                </c:pt>
                <c:pt idx="6">
                  <c:v>39006</c:v>
                </c:pt>
                <c:pt idx="7">
                  <c:v>39007</c:v>
                </c:pt>
                <c:pt idx="8">
                  <c:v>39008</c:v>
                </c:pt>
                <c:pt idx="9">
                  <c:v>39009</c:v>
                </c:pt>
                <c:pt idx="10">
                  <c:v>39010</c:v>
                </c:pt>
                <c:pt idx="11">
                  <c:v>39013</c:v>
                </c:pt>
                <c:pt idx="12">
                  <c:v>39014</c:v>
                </c:pt>
                <c:pt idx="13">
                  <c:v>39016</c:v>
                </c:pt>
                <c:pt idx="14">
                  <c:v>39017</c:v>
                </c:pt>
                <c:pt idx="15">
                  <c:v>39020</c:v>
                </c:pt>
                <c:pt idx="16">
                  <c:v>39021</c:v>
                </c:pt>
                <c:pt idx="17">
                  <c:v>39022</c:v>
                </c:pt>
                <c:pt idx="18">
                  <c:v>39023</c:v>
                </c:pt>
                <c:pt idx="19">
                  <c:v>39024</c:v>
                </c:pt>
                <c:pt idx="20">
                  <c:v>39027</c:v>
                </c:pt>
                <c:pt idx="21">
                  <c:v>39028</c:v>
                </c:pt>
                <c:pt idx="22">
                  <c:v>39029</c:v>
                </c:pt>
                <c:pt idx="23">
                  <c:v>39030</c:v>
                </c:pt>
                <c:pt idx="24">
                  <c:v>39031</c:v>
                </c:pt>
                <c:pt idx="25">
                  <c:v>39034</c:v>
                </c:pt>
                <c:pt idx="26">
                  <c:v>39035</c:v>
                </c:pt>
                <c:pt idx="27">
                  <c:v>39036</c:v>
                </c:pt>
                <c:pt idx="28">
                  <c:v>39037</c:v>
                </c:pt>
                <c:pt idx="29">
                  <c:v>39038</c:v>
                </c:pt>
                <c:pt idx="30">
                  <c:v>39041</c:v>
                </c:pt>
                <c:pt idx="31">
                  <c:v>39042</c:v>
                </c:pt>
                <c:pt idx="32">
                  <c:v>39043</c:v>
                </c:pt>
                <c:pt idx="33">
                  <c:v>39045</c:v>
                </c:pt>
                <c:pt idx="34">
                  <c:v>39048</c:v>
                </c:pt>
                <c:pt idx="35">
                  <c:v>39049</c:v>
                </c:pt>
                <c:pt idx="36">
                  <c:v>39050</c:v>
                </c:pt>
                <c:pt idx="37">
                  <c:v>39051</c:v>
                </c:pt>
                <c:pt idx="38">
                  <c:v>39052</c:v>
                </c:pt>
                <c:pt idx="39">
                  <c:v>39055</c:v>
                </c:pt>
                <c:pt idx="40">
                  <c:v>39056</c:v>
                </c:pt>
                <c:pt idx="41">
                  <c:v>39057</c:v>
                </c:pt>
                <c:pt idx="42">
                  <c:v>39058</c:v>
                </c:pt>
                <c:pt idx="43">
                  <c:v>39059</c:v>
                </c:pt>
                <c:pt idx="44">
                  <c:v>39062</c:v>
                </c:pt>
                <c:pt idx="45">
                  <c:v>39063</c:v>
                </c:pt>
                <c:pt idx="46">
                  <c:v>39064</c:v>
                </c:pt>
                <c:pt idx="47">
                  <c:v>39065</c:v>
                </c:pt>
                <c:pt idx="48">
                  <c:v>39066</c:v>
                </c:pt>
                <c:pt idx="49">
                  <c:v>39071</c:v>
                </c:pt>
                <c:pt idx="50">
                  <c:v>39072</c:v>
                </c:pt>
                <c:pt idx="51">
                  <c:v>39073</c:v>
                </c:pt>
                <c:pt idx="52">
                  <c:v>39077</c:v>
                </c:pt>
                <c:pt idx="53">
                  <c:v>39078</c:v>
                </c:pt>
                <c:pt idx="54">
                  <c:v>39079</c:v>
                </c:pt>
                <c:pt idx="55">
                  <c:v>39080</c:v>
                </c:pt>
                <c:pt idx="56">
                  <c:v>39085</c:v>
                </c:pt>
                <c:pt idx="57">
                  <c:v>39086</c:v>
                </c:pt>
                <c:pt idx="58">
                  <c:v>39087</c:v>
                </c:pt>
                <c:pt idx="59">
                  <c:v>39090</c:v>
                </c:pt>
                <c:pt idx="60">
                  <c:v>39091</c:v>
                </c:pt>
                <c:pt idx="61">
                  <c:v>39092</c:v>
                </c:pt>
                <c:pt idx="62">
                  <c:v>39093</c:v>
                </c:pt>
                <c:pt idx="63">
                  <c:v>39094</c:v>
                </c:pt>
                <c:pt idx="64">
                  <c:v>39098</c:v>
                </c:pt>
                <c:pt idx="65">
                  <c:v>39099</c:v>
                </c:pt>
                <c:pt idx="66">
                  <c:v>39100</c:v>
                </c:pt>
                <c:pt idx="67">
                  <c:v>39101</c:v>
                </c:pt>
                <c:pt idx="68">
                  <c:v>39104</c:v>
                </c:pt>
                <c:pt idx="69">
                  <c:v>39105</c:v>
                </c:pt>
                <c:pt idx="70">
                  <c:v>39106</c:v>
                </c:pt>
                <c:pt idx="71">
                  <c:v>39107</c:v>
                </c:pt>
                <c:pt idx="72">
                  <c:v>39108</c:v>
                </c:pt>
                <c:pt idx="73">
                  <c:v>39111</c:v>
                </c:pt>
                <c:pt idx="74">
                  <c:v>39112</c:v>
                </c:pt>
                <c:pt idx="75">
                  <c:v>39113</c:v>
                </c:pt>
                <c:pt idx="76">
                  <c:v>39114</c:v>
                </c:pt>
                <c:pt idx="77">
                  <c:v>39115</c:v>
                </c:pt>
                <c:pt idx="78">
                  <c:v>39118</c:v>
                </c:pt>
                <c:pt idx="79">
                  <c:v>39119</c:v>
                </c:pt>
                <c:pt idx="80">
                  <c:v>39120</c:v>
                </c:pt>
                <c:pt idx="81">
                  <c:v>39121</c:v>
                </c:pt>
                <c:pt idx="82">
                  <c:v>39122</c:v>
                </c:pt>
                <c:pt idx="83">
                  <c:v>39125</c:v>
                </c:pt>
                <c:pt idx="84">
                  <c:v>39126</c:v>
                </c:pt>
                <c:pt idx="85">
                  <c:v>39127</c:v>
                </c:pt>
                <c:pt idx="86">
                  <c:v>39128</c:v>
                </c:pt>
                <c:pt idx="87">
                  <c:v>39129</c:v>
                </c:pt>
                <c:pt idx="88">
                  <c:v>39133</c:v>
                </c:pt>
                <c:pt idx="89">
                  <c:v>39134</c:v>
                </c:pt>
                <c:pt idx="90">
                  <c:v>39135</c:v>
                </c:pt>
                <c:pt idx="91">
                  <c:v>39136</c:v>
                </c:pt>
                <c:pt idx="92">
                  <c:v>39139</c:v>
                </c:pt>
                <c:pt idx="93">
                  <c:v>39140</c:v>
                </c:pt>
                <c:pt idx="94">
                  <c:v>39141</c:v>
                </c:pt>
                <c:pt idx="95">
                  <c:v>39142</c:v>
                </c:pt>
                <c:pt idx="96">
                  <c:v>39143</c:v>
                </c:pt>
                <c:pt idx="97">
                  <c:v>39146</c:v>
                </c:pt>
                <c:pt idx="98">
                  <c:v>39147</c:v>
                </c:pt>
                <c:pt idx="99">
                  <c:v>39148</c:v>
                </c:pt>
                <c:pt idx="100">
                  <c:v>39153</c:v>
                </c:pt>
                <c:pt idx="101">
                  <c:v>39154</c:v>
                </c:pt>
                <c:pt idx="102">
                  <c:v>39155</c:v>
                </c:pt>
                <c:pt idx="103">
                  <c:v>39156</c:v>
                </c:pt>
                <c:pt idx="104">
                  <c:v>39157</c:v>
                </c:pt>
                <c:pt idx="105">
                  <c:v>39160</c:v>
                </c:pt>
                <c:pt idx="106">
                  <c:v>39161</c:v>
                </c:pt>
                <c:pt idx="107">
                  <c:v>39162</c:v>
                </c:pt>
                <c:pt idx="108">
                  <c:v>39167</c:v>
                </c:pt>
                <c:pt idx="109">
                  <c:v>39168</c:v>
                </c:pt>
                <c:pt idx="110">
                  <c:v>39169</c:v>
                </c:pt>
                <c:pt idx="111">
                  <c:v>39170</c:v>
                </c:pt>
                <c:pt idx="112">
                  <c:v>39171</c:v>
                </c:pt>
                <c:pt idx="113">
                  <c:v>39174</c:v>
                </c:pt>
                <c:pt idx="114">
                  <c:v>39175</c:v>
                </c:pt>
                <c:pt idx="115">
                  <c:v>39176</c:v>
                </c:pt>
                <c:pt idx="116">
                  <c:v>39177</c:v>
                </c:pt>
                <c:pt idx="117">
                  <c:v>39178</c:v>
                </c:pt>
                <c:pt idx="118">
                  <c:v>39181</c:v>
                </c:pt>
                <c:pt idx="119">
                  <c:v>39182</c:v>
                </c:pt>
                <c:pt idx="120">
                  <c:v>39183</c:v>
                </c:pt>
                <c:pt idx="121">
                  <c:v>39184</c:v>
                </c:pt>
                <c:pt idx="122">
                  <c:v>39185</c:v>
                </c:pt>
                <c:pt idx="123">
                  <c:v>39188</c:v>
                </c:pt>
                <c:pt idx="124">
                  <c:v>39189</c:v>
                </c:pt>
                <c:pt idx="125">
                  <c:v>39190</c:v>
                </c:pt>
                <c:pt idx="126">
                  <c:v>39191</c:v>
                </c:pt>
                <c:pt idx="127">
                  <c:v>39192</c:v>
                </c:pt>
                <c:pt idx="128">
                  <c:v>39195</c:v>
                </c:pt>
                <c:pt idx="129">
                  <c:v>39196</c:v>
                </c:pt>
                <c:pt idx="130">
                  <c:v>39197</c:v>
                </c:pt>
                <c:pt idx="131">
                  <c:v>39198</c:v>
                </c:pt>
                <c:pt idx="132">
                  <c:v>39199</c:v>
                </c:pt>
                <c:pt idx="133">
                  <c:v>39202</c:v>
                </c:pt>
                <c:pt idx="134">
                  <c:v>39204</c:v>
                </c:pt>
                <c:pt idx="135">
                  <c:v>39205</c:v>
                </c:pt>
                <c:pt idx="136">
                  <c:v>39206</c:v>
                </c:pt>
                <c:pt idx="137">
                  <c:v>39209</c:v>
                </c:pt>
                <c:pt idx="138">
                  <c:v>39210</c:v>
                </c:pt>
                <c:pt idx="139">
                  <c:v>39212</c:v>
                </c:pt>
                <c:pt idx="140">
                  <c:v>39213</c:v>
                </c:pt>
                <c:pt idx="141">
                  <c:v>39216</c:v>
                </c:pt>
                <c:pt idx="142">
                  <c:v>39217</c:v>
                </c:pt>
                <c:pt idx="143">
                  <c:v>39218</c:v>
                </c:pt>
                <c:pt idx="144">
                  <c:v>39219</c:v>
                </c:pt>
                <c:pt idx="145">
                  <c:v>39220</c:v>
                </c:pt>
                <c:pt idx="146">
                  <c:v>39223</c:v>
                </c:pt>
                <c:pt idx="147">
                  <c:v>39224</c:v>
                </c:pt>
                <c:pt idx="148">
                  <c:v>39225</c:v>
                </c:pt>
                <c:pt idx="149">
                  <c:v>39226</c:v>
                </c:pt>
                <c:pt idx="150">
                  <c:v>39227</c:v>
                </c:pt>
                <c:pt idx="151">
                  <c:v>39231</c:v>
                </c:pt>
                <c:pt idx="152">
                  <c:v>39232</c:v>
                </c:pt>
                <c:pt idx="153">
                  <c:v>39233</c:v>
                </c:pt>
                <c:pt idx="154">
                  <c:v>39234</c:v>
                </c:pt>
                <c:pt idx="155">
                  <c:v>39237</c:v>
                </c:pt>
                <c:pt idx="156">
                  <c:v>39238</c:v>
                </c:pt>
                <c:pt idx="157">
                  <c:v>39239</c:v>
                </c:pt>
                <c:pt idx="158">
                  <c:v>39240</c:v>
                </c:pt>
                <c:pt idx="159">
                  <c:v>39241</c:v>
                </c:pt>
                <c:pt idx="160">
                  <c:v>39244</c:v>
                </c:pt>
                <c:pt idx="161">
                  <c:v>39245</c:v>
                </c:pt>
                <c:pt idx="162">
                  <c:v>39246</c:v>
                </c:pt>
                <c:pt idx="163">
                  <c:v>39247</c:v>
                </c:pt>
                <c:pt idx="164">
                  <c:v>39248</c:v>
                </c:pt>
                <c:pt idx="165">
                  <c:v>39251</c:v>
                </c:pt>
                <c:pt idx="166">
                  <c:v>39252</c:v>
                </c:pt>
                <c:pt idx="167">
                  <c:v>39253</c:v>
                </c:pt>
                <c:pt idx="168">
                  <c:v>39254</c:v>
                </c:pt>
                <c:pt idx="169">
                  <c:v>39255</c:v>
                </c:pt>
                <c:pt idx="170">
                  <c:v>39258</c:v>
                </c:pt>
                <c:pt idx="171">
                  <c:v>39259</c:v>
                </c:pt>
                <c:pt idx="172">
                  <c:v>39260</c:v>
                </c:pt>
                <c:pt idx="173">
                  <c:v>39261</c:v>
                </c:pt>
                <c:pt idx="174">
                  <c:v>39262</c:v>
                </c:pt>
                <c:pt idx="175">
                  <c:v>39265</c:v>
                </c:pt>
                <c:pt idx="176">
                  <c:v>39266</c:v>
                </c:pt>
                <c:pt idx="177">
                  <c:v>39268</c:v>
                </c:pt>
                <c:pt idx="178">
                  <c:v>39269</c:v>
                </c:pt>
                <c:pt idx="179">
                  <c:v>39272</c:v>
                </c:pt>
                <c:pt idx="180">
                  <c:v>39273</c:v>
                </c:pt>
                <c:pt idx="181">
                  <c:v>39274</c:v>
                </c:pt>
                <c:pt idx="182">
                  <c:v>39275</c:v>
                </c:pt>
                <c:pt idx="183">
                  <c:v>39276</c:v>
                </c:pt>
                <c:pt idx="184">
                  <c:v>39279</c:v>
                </c:pt>
                <c:pt idx="185">
                  <c:v>39280</c:v>
                </c:pt>
                <c:pt idx="186">
                  <c:v>39281</c:v>
                </c:pt>
                <c:pt idx="187">
                  <c:v>39282</c:v>
                </c:pt>
                <c:pt idx="188">
                  <c:v>39283</c:v>
                </c:pt>
                <c:pt idx="189">
                  <c:v>39286</c:v>
                </c:pt>
                <c:pt idx="190">
                  <c:v>39287</c:v>
                </c:pt>
                <c:pt idx="191">
                  <c:v>39288</c:v>
                </c:pt>
                <c:pt idx="192">
                  <c:v>39289</c:v>
                </c:pt>
                <c:pt idx="193">
                  <c:v>39290</c:v>
                </c:pt>
                <c:pt idx="194">
                  <c:v>39293</c:v>
                </c:pt>
                <c:pt idx="195">
                  <c:v>39294</c:v>
                </c:pt>
                <c:pt idx="196">
                  <c:v>39295</c:v>
                </c:pt>
                <c:pt idx="197">
                  <c:v>39296</c:v>
                </c:pt>
                <c:pt idx="198">
                  <c:v>39297</c:v>
                </c:pt>
                <c:pt idx="199">
                  <c:v>39300</c:v>
                </c:pt>
                <c:pt idx="200">
                  <c:v>39301</c:v>
                </c:pt>
                <c:pt idx="201">
                  <c:v>39302</c:v>
                </c:pt>
                <c:pt idx="202">
                  <c:v>39303</c:v>
                </c:pt>
                <c:pt idx="203">
                  <c:v>39304</c:v>
                </c:pt>
                <c:pt idx="204">
                  <c:v>39307</c:v>
                </c:pt>
                <c:pt idx="205">
                  <c:v>39308</c:v>
                </c:pt>
                <c:pt idx="206">
                  <c:v>39309</c:v>
                </c:pt>
                <c:pt idx="207">
                  <c:v>39310</c:v>
                </c:pt>
                <c:pt idx="208">
                  <c:v>39311</c:v>
                </c:pt>
                <c:pt idx="209">
                  <c:v>39314</c:v>
                </c:pt>
                <c:pt idx="210">
                  <c:v>39315</c:v>
                </c:pt>
                <c:pt idx="211">
                  <c:v>39316</c:v>
                </c:pt>
                <c:pt idx="212">
                  <c:v>39317</c:v>
                </c:pt>
                <c:pt idx="213">
                  <c:v>39318</c:v>
                </c:pt>
                <c:pt idx="214">
                  <c:v>39321</c:v>
                </c:pt>
                <c:pt idx="215">
                  <c:v>39322</c:v>
                </c:pt>
                <c:pt idx="216">
                  <c:v>39323</c:v>
                </c:pt>
                <c:pt idx="217">
                  <c:v>39329</c:v>
                </c:pt>
                <c:pt idx="218">
                  <c:v>39330</c:v>
                </c:pt>
                <c:pt idx="219">
                  <c:v>39331</c:v>
                </c:pt>
                <c:pt idx="220">
                  <c:v>39332</c:v>
                </c:pt>
                <c:pt idx="221">
                  <c:v>39335</c:v>
                </c:pt>
                <c:pt idx="222">
                  <c:v>39336</c:v>
                </c:pt>
                <c:pt idx="223">
                  <c:v>39337</c:v>
                </c:pt>
                <c:pt idx="224">
                  <c:v>39338</c:v>
                </c:pt>
                <c:pt idx="225">
                  <c:v>39339</c:v>
                </c:pt>
                <c:pt idx="226">
                  <c:v>39342</c:v>
                </c:pt>
                <c:pt idx="227">
                  <c:v>39343</c:v>
                </c:pt>
                <c:pt idx="228">
                  <c:v>39344</c:v>
                </c:pt>
                <c:pt idx="229">
                  <c:v>39345</c:v>
                </c:pt>
                <c:pt idx="230">
                  <c:v>39346</c:v>
                </c:pt>
                <c:pt idx="231">
                  <c:v>39349</c:v>
                </c:pt>
                <c:pt idx="232">
                  <c:v>39350</c:v>
                </c:pt>
                <c:pt idx="233">
                  <c:v>39351</c:v>
                </c:pt>
                <c:pt idx="234">
                  <c:v>39352</c:v>
                </c:pt>
                <c:pt idx="235">
                  <c:v>39353</c:v>
                </c:pt>
                <c:pt idx="236">
                  <c:v>39356</c:v>
                </c:pt>
                <c:pt idx="237">
                  <c:v>39357</c:v>
                </c:pt>
                <c:pt idx="238">
                  <c:v>39358</c:v>
                </c:pt>
                <c:pt idx="239">
                  <c:v>39359</c:v>
                </c:pt>
                <c:pt idx="240">
                  <c:v>39360</c:v>
                </c:pt>
                <c:pt idx="241">
                  <c:v>39364</c:v>
                </c:pt>
                <c:pt idx="242">
                  <c:v>39365</c:v>
                </c:pt>
                <c:pt idx="243">
                  <c:v>39366</c:v>
                </c:pt>
                <c:pt idx="244">
                  <c:v>39367</c:v>
                </c:pt>
                <c:pt idx="245">
                  <c:v>39370</c:v>
                </c:pt>
                <c:pt idx="246">
                  <c:v>39371</c:v>
                </c:pt>
                <c:pt idx="247">
                  <c:v>39372</c:v>
                </c:pt>
                <c:pt idx="248">
                  <c:v>39373</c:v>
                </c:pt>
                <c:pt idx="249">
                  <c:v>39374</c:v>
                </c:pt>
                <c:pt idx="250">
                  <c:v>39377</c:v>
                </c:pt>
                <c:pt idx="251">
                  <c:v>39378</c:v>
                </c:pt>
                <c:pt idx="252">
                  <c:v>39379</c:v>
                </c:pt>
                <c:pt idx="253">
                  <c:v>39384</c:v>
                </c:pt>
                <c:pt idx="254">
                  <c:v>39385</c:v>
                </c:pt>
                <c:pt idx="255">
                  <c:v>39386</c:v>
                </c:pt>
                <c:pt idx="256">
                  <c:v>39387</c:v>
                </c:pt>
                <c:pt idx="257">
                  <c:v>39388</c:v>
                </c:pt>
                <c:pt idx="258">
                  <c:v>39391</c:v>
                </c:pt>
                <c:pt idx="259">
                  <c:v>39392</c:v>
                </c:pt>
                <c:pt idx="260">
                  <c:v>39393</c:v>
                </c:pt>
                <c:pt idx="261">
                  <c:v>39394</c:v>
                </c:pt>
                <c:pt idx="262">
                  <c:v>39395</c:v>
                </c:pt>
                <c:pt idx="263">
                  <c:v>39399</c:v>
                </c:pt>
                <c:pt idx="264">
                  <c:v>39400</c:v>
                </c:pt>
                <c:pt idx="265">
                  <c:v>39401</c:v>
                </c:pt>
                <c:pt idx="266">
                  <c:v>39402</c:v>
                </c:pt>
                <c:pt idx="267">
                  <c:v>39405</c:v>
                </c:pt>
                <c:pt idx="268">
                  <c:v>39406</c:v>
                </c:pt>
                <c:pt idx="269">
                  <c:v>39407</c:v>
                </c:pt>
                <c:pt idx="270">
                  <c:v>39409</c:v>
                </c:pt>
                <c:pt idx="271">
                  <c:v>39412</c:v>
                </c:pt>
                <c:pt idx="272">
                  <c:v>39413</c:v>
                </c:pt>
                <c:pt idx="273">
                  <c:v>39414</c:v>
                </c:pt>
                <c:pt idx="274">
                  <c:v>39415</c:v>
                </c:pt>
                <c:pt idx="275">
                  <c:v>39416</c:v>
                </c:pt>
                <c:pt idx="276">
                  <c:v>39419</c:v>
                </c:pt>
                <c:pt idx="277">
                  <c:v>39420</c:v>
                </c:pt>
                <c:pt idx="278">
                  <c:v>39421</c:v>
                </c:pt>
                <c:pt idx="279">
                  <c:v>39422</c:v>
                </c:pt>
                <c:pt idx="280">
                  <c:v>39423</c:v>
                </c:pt>
                <c:pt idx="281">
                  <c:v>39426</c:v>
                </c:pt>
                <c:pt idx="282">
                  <c:v>39427</c:v>
                </c:pt>
                <c:pt idx="283">
                  <c:v>39428</c:v>
                </c:pt>
                <c:pt idx="284">
                  <c:v>39429</c:v>
                </c:pt>
                <c:pt idx="285">
                  <c:v>39430</c:v>
                </c:pt>
                <c:pt idx="286">
                  <c:v>39435</c:v>
                </c:pt>
                <c:pt idx="287">
                  <c:v>39437</c:v>
                </c:pt>
                <c:pt idx="288">
                  <c:v>39440</c:v>
                </c:pt>
                <c:pt idx="289">
                  <c:v>39442</c:v>
                </c:pt>
                <c:pt idx="290">
                  <c:v>39443</c:v>
                </c:pt>
                <c:pt idx="291">
                  <c:v>39444</c:v>
                </c:pt>
                <c:pt idx="292">
                  <c:v>39450</c:v>
                </c:pt>
                <c:pt idx="293">
                  <c:v>39451</c:v>
                </c:pt>
                <c:pt idx="294">
                  <c:v>39455</c:v>
                </c:pt>
                <c:pt idx="295">
                  <c:v>39456</c:v>
                </c:pt>
                <c:pt idx="296">
                  <c:v>39457</c:v>
                </c:pt>
                <c:pt idx="297">
                  <c:v>39458</c:v>
                </c:pt>
                <c:pt idx="298">
                  <c:v>39461</c:v>
                </c:pt>
                <c:pt idx="299">
                  <c:v>39462</c:v>
                </c:pt>
                <c:pt idx="300">
                  <c:v>39463</c:v>
                </c:pt>
                <c:pt idx="301">
                  <c:v>39464</c:v>
                </c:pt>
                <c:pt idx="302">
                  <c:v>39465</c:v>
                </c:pt>
                <c:pt idx="303">
                  <c:v>39469</c:v>
                </c:pt>
                <c:pt idx="304">
                  <c:v>39470</c:v>
                </c:pt>
                <c:pt idx="305">
                  <c:v>39471</c:v>
                </c:pt>
                <c:pt idx="306">
                  <c:v>39472</c:v>
                </c:pt>
                <c:pt idx="307">
                  <c:v>39475</c:v>
                </c:pt>
                <c:pt idx="308">
                  <c:v>39476</c:v>
                </c:pt>
                <c:pt idx="309">
                  <c:v>39477</c:v>
                </c:pt>
                <c:pt idx="310">
                  <c:v>39478</c:v>
                </c:pt>
                <c:pt idx="311">
                  <c:v>39479</c:v>
                </c:pt>
                <c:pt idx="312">
                  <c:v>39482</c:v>
                </c:pt>
                <c:pt idx="313">
                  <c:v>39483</c:v>
                </c:pt>
                <c:pt idx="314">
                  <c:v>39484</c:v>
                </c:pt>
                <c:pt idx="315">
                  <c:v>39485</c:v>
                </c:pt>
                <c:pt idx="316">
                  <c:v>39486</c:v>
                </c:pt>
                <c:pt idx="317">
                  <c:v>39489</c:v>
                </c:pt>
                <c:pt idx="318">
                  <c:v>39490</c:v>
                </c:pt>
                <c:pt idx="319">
                  <c:v>39491</c:v>
                </c:pt>
                <c:pt idx="320">
                  <c:v>39492</c:v>
                </c:pt>
                <c:pt idx="321">
                  <c:v>39493</c:v>
                </c:pt>
                <c:pt idx="322">
                  <c:v>39497</c:v>
                </c:pt>
                <c:pt idx="323">
                  <c:v>39498</c:v>
                </c:pt>
                <c:pt idx="324">
                  <c:v>39499</c:v>
                </c:pt>
                <c:pt idx="325">
                  <c:v>39500</c:v>
                </c:pt>
                <c:pt idx="326">
                  <c:v>39503</c:v>
                </c:pt>
                <c:pt idx="327">
                  <c:v>39504</c:v>
                </c:pt>
                <c:pt idx="328">
                  <c:v>39505</c:v>
                </c:pt>
                <c:pt idx="329">
                  <c:v>39506</c:v>
                </c:pt>
                <c:pt idx="330">
                  <c:v>39507</c:v>
                </c:pt>
                <c:pt idx="331">
                  <c:v>39510</c:v>
                </c:pt>
                <c:pt idx="332">
                  <c:v>39511</c:v>
                </c:pt>
                <c:pt idx="333">
                  <c:v>39512</c:v>
                </c:pt>
                <c:pt idx="334">
                  <c:v>39513</c:v>
                </c:pt>
                <c:pt idx="335">
                  <c:v>39514</c:v>
                </c:pt>
                <c:pt idx="336">
                  <c:v>39518</c:v>
                </c:pt>
                <c:pt idx="337">
                  <c:v>39519</c:v>
                </c:pt>
                <c:pt idx="338">
                  <c:v>39520</c:v>
                </c:pt>
                <c:pt idx="339">
                  <c:v>39521</c:v>
                </c:pt>
                <c:pt idx="340">
                  <c:v>39524</c:v>
                </c:pt>
                <c:pt idx="341">
                  <c:v>39525</c:v>
                </c:pt>
                <c:pt idx="342">
                  <c:v>39526</c:v>
                </c:pt>
                <c:pt idx="343">
                  <c:v>39527</c:v>
                </c:pt>
                <c:pt idx="344">
                  <c:v>39528</c:v>
                </c:pt>
                <c:pt idx="345">
                  <c:v>39532</c:v>
                </c:pt>
                <c:pt idx="346">
                  <c:v>39533</c:v>
                </c:pt>
                <c:pt idx="347">
                  <c:v>39534</c:v>
                </c:pt>
                <c:pt idx="348">
                  <c:v>39535</c:v>
                </c:pt>
                <c:pt idx="349">
                  <c:v>39538</c:v>
                </c:pt>
                <c:pt idx="350">
                  <c:v>39539</c:v>
                </c:pt>
                <c:pt idx="351">
                  <c:v>39540</c:v>
                </c:pt>
                <c:pt idx="352">
                  <c:v>39541</c:v>
                </c:pt>
                <c:pt idx="353">
                  <c:v>39542</c:v>
                </c:pt>
                <c:pt idx="354">
                  <c:v>39545</c:v>
                </c:pt>
                <c:pt idx="355">
                  <c:v>39546</c:v>
                </c:pt>
                <c:pt idx="356">
                  <c:v>39547</c:v>
                </c:pt>
                <c:pt idx="357">
                  <c:v>39548</c:v>
                </c:pt>
                <c:pt idx="358">
                  <c:v>39549</c:v>
                </c:pt>
                <c:pt idx="359">
                  <c:v>39552</c:v>
                </c:pt>
                <c:pt idx="360">
                  <c:v>39553</c:v>
                </c:pt>
                <c:pt idx="361">
                  <c:v>39554</c:v>
                </c:pt>
                <c:pt idx="362">
                  <c:v>39555</c:v>
                </c:pt>
                <c:pt idx="363">
                  <c:v>39556</c:v>
                </c:pt>
                <c:pt idx="364">
                  <c:v>39559</c:v>
                </c:pt>
                <c:pt idx="365">
                  <c:v>39560</c:v>
                </c:pt>
                <c:pt idx="366">
                  <c:v>39561</c:v>
                </c:pt>
                <c:pt idx="367">
                  <c:v>39562</c:v>
                </c:pt>
                <c:pt idx="368">
                  <c:v>39563</c:v>
                </c:pt>
                <c:pt idx="369">
                  <c:v>39566</c:v>
                </c:pt>
                <c:pt idx="370">
                  <c:v>39567</c:v>
                </c:pt>
                <c:pt idx="371">
                  <c:v>39568</c:v>
                </c:pt>
                <c:pt idx="372">
                  <c:v>39573</c:v>
                </c:pt>
                <c:pt idx="373">
                  <c:v>39574</c:v>
                </c:pt>
                <c:pt idx="374">
                  <c:v>39575</c:v>
                </c:pt>
                <c:pt idx="375">
                  <c:v>39576</c:v>
                </c:pt>
                <c:pt idx="376">
                  <c:v>39580</c:v>
                </c:pt>
                <c:pt idx="377">
                  <c:v>39581</c:v>
                </c:pt>
                <c:pt idx="378">
                  <c:v>39582</c:v>
                </c:pt>
                <c:pt idx="379">
                  <c:v>39583</c:v>
                </c:pt>
                <c:pt idx="380">
                  <c:v>39584</c:v>
                </c:pt>
                <c:pt idx="381">
                  <c:v>39587</c:v>
                </c:pt>
                <c:pt idx="382">
                  <c:v>39588</c:v>
                </c:pt>
                <c:pt idx="383">
                  <c:v>39589</c:v>
                </c:pt>
                <c:pt idx="384">
                  <c:v>39590</c:v>
                </c:pt>
                <c:pt idx="385">
                  <c:v>39591</c:v>
                </c:pt>
                <c:pt idx="386">
                  <c:v>39595</c:v>
                </c:pt>
                <c:pt idx="387">
                  <c:v>39596</c:v>
                </c:pt>
                <c:pt idx="388">
                  <c:v>39597</c:v>
                </c:pt>
                <c:pt idx="389">
                  <c:v>39598</c:v>
                </c:pt>
                <c:pt idx="390">
                  <c:v>39601</c:v>
                </c:pt>
                <c:pt idx="391">
                  <c:v>39602</c:v>
                </c:pt>
                <c:pt idx="392">
                  <c:v>39603</c:v>
                </c:pt>
                <c:pt idx="393">
                  <c:v>39604</c:v>
                </c:pt>
                <c:pt idx="394">
                  <c:v>39605</c:v>
                </c:pt>
                <c:pt idx="395">
                  <c:v>39608</c:v>
                </c:pt>
                <c:pt idx="396">
                  <c:v>39609</c:v>
                </c:pt>
                <c:pt idx="397">
                  <c:v>39610</c:v>
                </c:pt>
                <c:pt idx="398">
                  <c:v>39611</c:v>
                </c:pt>
                <c:pt idx="399">
                  <c:v>39612</c:v>
                </c:pt>
                <c:pt idx="400">
                  <c:v>39615</c:v>
                </c:pt>
                <c:pt idx="401">
                  <c:v>39616</c:v>
                </c:pt>
                <c:pt idx="402">
                  <c:v>39617</c:v>
                </c:pt>
                <c:pt idx="403">
                  <c:v>39618</c:v>
                </c:pt>
                <c:pt idx="404">
                  <c:v>39619</c:v>
                </c:pt>
                <c:pt idx="405">
                  <c:v>39622</c:v>
                </c:pt>
                <c:pt idx="406">
                  <c:v>39623</c:v>
                </c:pt>
                <c:pt idx="407">
                  <c:v>39624</c:v>
                </c:pt>
                <c:pt idx="408">
                  <c:v>39625</c:v>
                </c:pt>
                <c:pt idx="409">
                  <c:v>39626</c:v>
                </c:pt>
                <c:pt idx="410">
                  <c:v>39629</c:v>
                </c:pt>
                <c:pt idx="411">
                  <c:v>39630</c:v>
                </c:pt>
                <c:pt idx="412">
                  <c:v>39631</c:v>
                </c:pt>
                <c:pt idx="413">
                  <c:v>39632</c:v>
                </c:pt>
                <c:pt idx="414">
                  <c:v>39637</c:v>
                </c:pt>
                <c:pt idx="415">
                  <c:v>39638</c:v>
                </c:pt>
                <c:pt idx="416">
                  <c:v>39639</c:v>
                </c:pt>
                <c:pt idx="417">
                  <c:v>39640</c:v>
                </c:pt>
                <c:pt idx="418">
                  <c:v>39643</c:v>
                </c:pt>
                <c:pt idx="419">
                  <c:v>39644</c:v>
                </c:pt>
                <c:pt idx="420">
                  <c:v>39645</c:v>
                </c:pt>
                <c:pt idx="421">
                  <c:v>39646</c:v>
                </c:pt>
                <c:pt idx="422">
                  <c:v>39647</c:v>
                </c:pt>
                <c:pt idx="423">
                  <c:v>39650</c:v>
                </c:pt>
                <c:pt idx="424">
                  <c:v>39651</c:v>
                </c:pt>
                <c:pt idx="425">
                  <c:v>39652</c:v>
                </c:pt>
                <c:pt idx="426">
                  <c:v>39653</c:v>
                </c:pt>
                <c:pt idx="427">
                  <c:v>39654</c:v>
                </c:pt>
                <c:pt idx="428">
                  <c:v>39657</c:v>
                </c:pt>
                <c:pt idx="429">
                  <c:v>39658</c:v>
                </c:pt>
                <c:pt idx="430">
                  <c:v>39659</c:v>
                </c:pt>
                <c:pt idx="431">
                  <c:v>39660</c:v>
                </c:pt>
                <c:pt idx="432">
                  <c:v>39661</c:v>
                </c:pt>
                <c:pt idx="433">
                  <c:v>39664</c:v>
                </c:pt>
                <c:pt idx="434">
                  <c:v>39665</c:v>
                </c:pt>
                <c:pt idx="435">
                  <c:v>39666</c:v>
                </c:pt>
                <c:pt idx="436">
                  <c:v>39667</c:v>
                </c:pt>
                <c:pt idx="437">
                  <c:v>39668</c:v>
                </c:pt>
                <c:pt idx="438">
                  <c:v>39671</c:v>
                </c:pt>
                <c:pt idx="439">
                  <c:v>39672</c:v>
                </c:pt>
                <c:pt idx="440">
                  <c:v>39673</c:v>
                </c:pt>
                <c:pt idx="441">
                  <c:v>39674</c:v>
                </c:pt>
                <c:pt idx="442">
                  <c:v>39675</c:v>
                </c:pt>
                <c:pt idx="443">
                  <c:v>39678</c:v>
                </c:pt>
                <c:pt idx="444">
                  <c:v>39679</c:v>
                </c:pt>
                <c:pt idx="445">
                  <c:v>39680</c:v>
                </c:pt>
                <c:pt idx="446">
                  <c:v>39681</c:v>
                </c:pt>
                <c:pt idx="447">
                  <c:v>39682</c:v>
                </c:pt>
                <c:pt idx="448">
                  <c:v>39685</c:v>
                </c:pt>
                <c:pt idx="449">
                  <c:v>39686</c:v>
                </c:pt>
                <c:pt idx="450">
                  <c:v>39687</c:v>
                </c:pt>
                <c:pt idx="451">
                  <c:v>39688</c:v>
                </c:pt>
                <c:pt idx="452">
                  <c:v>39689</c:v>
                </c:pt>
                <c:pt idx="453">
                  <c:v>39693</c:v>
                </c:pt>
                <c:pt idx="454">
                  <c:v>39694</c:v>
                </c:pt>
                <c:pt idx="455">
                  <c:v>39695</c:v>
                </c:pt>
                <c:pt idx="456">
                  <c:v>39696</c:v>
                </c:pt>
                <c:pt idx="457">
                  <c:v>39699</c:v>
                </c:pt>
                <c:pt idx="458">
                  <c:v>39700</c:v>
                </c:pt>
                <c:pt idx="459">
                  <c:v>39701</c:v>
                </c:pt>
                <c:pt idx="460">
                  <c:v>39702</c:v>
                </c:pt>
                <c:pt idx="461">
                  <c:v>39703</c:v>
                </c:pt>
                <c:pt idx="462">
                  <c:v>39706</c:v>
                </c:pt>
                <c:pt idx="463">
                  <c:v>39707</c:v>
                </c:pt>
                <c:pt idx="464">
                  <c:v>39708</c:v>
                </c:pt>
                <c:pt idx="465">
                  <c:v>39709</c:v>
                </c:pt>
                <c:pt idx="466">
                  <c:v>39710</c:v>
                </c:pt>
                <c:pt idx="467">
                  <c:v>39713</c:v>
                </c:pt>
                <c:pt idx="468">
                  <c:v>39714</c:v>
                </c:pt>
                <c:pt idx="469">
                  <c:v>39715</c:v>
                </c:pt>
                <c:pt idx="470">
                  <c:v>39716</c:v>
                </c:pt>
                <c:pt idx="471">
                  <c:v>39717</c:v>
                </c:pt>
                <c:pt idx="472">
                  <c:v>39720</c:v>
                </c:pt>
                <c:pt idx="473">
                  <c:v>39721</c:v>
                </c:pt>
                <c:pt idx="474">
                  <c:v>39722</c:v>
                </c:pt>
                <c:pt idx="475">
                  <c:v>39723</c:v>
                </c:pt>
                <c:pt idx="476">
                  <c:v>39724</c:v>
                </c:pt>
                <c:pt idx="477">
                  <c:v>39727</c:v>
                </c:pt>
                <c:pt idx="478">
                  <c:v>39728</c:v>
                </c:pt>
                <c:pt idx="479">
                  <c:v>39729</c:v>
                </c:pt>
                <c:pt idx="480">
                  <c:v>39730</c:v>
                </c:pt>
                <c:pt idx="481">
                  <c:v>39731</c:v>
                </c:pt>
                <c:pt idx="482">
                  <c:v>39735</c:v>
                </c:pt>
                <c:pt idx="483">
                  <c:v>39736</c:v>
                </c:pt>
                <c:pt idx="484">
                  <c:v>39737</c:v>
                </c:pt>
                <c:pt idx="485">
                  <c:v>39738</c:v>
                </c:pt>
                <c:pt idx="486">
                  <c:v>39741</c:v>
                </c:pt>
                <c:pt idx="487">
                  <c:v>39742</c:v>
                </c:pt>
                <c:pt idx="488">
                  <c:v>39743</c:v>
                </c:pt>
                <c:pt idx="489">
                  <c:v>39744</c:v>
                </c:pt>
                <c:pt idx="490">
                  <c:v>39745</c:v>
                </c:pt>
                <c:pt idx="491">
                  <c:v>39749</c:v>
                </c:pt>
                <c:pt idx="492">
                  <c:v>39750</c:v>
                </c:pt>
              </c:numCache>
            </c:numRef>
          </c:cat>
          <c:val>
            <c:numRef>
              <c:f>('График 3.1.5'!$E$4:$E$496,'График 3.1.5'!$D$4:$D$499)</c:f>
              <c:numCache>
                <c:formatCode>#,##0.00</c:formatCode>
                <c:ptCount val="989"/>
                <c:pt idx="0">
                  <c:v>0.52700439105422592</c:v>
                </c:pt>
                <c:pt idx="1">
                  <c:v>0.37985278904598374</c:v>
                </c:pt>
                <c:pt idx="2">
                  <c:v>0.37407221420801406</c:v>
                </c:pt>
                <c:pt idx="3">
                  <c:v>0.42539729231969847</c:v>
                </c:pt>
                <c:pt idx="4">
                  <c:v>0.47849580541894304</c:v>
                </c:pt>
                <c:pt idx="5">
                  <c:v>0.44447920384584982</c:v>
                </c:pt>
                <c:pt idx="6">
                  <c:v>0.40581874660613898</c:v>
                </c:pt>
                <c:pt idx="7">
                  <c:v>0.48074765288127497</c:v>
                </c:pt>
                <c:pt idx="8">
                  <c:v>0.42302531809867228</c:v>
                </c:pt>
                <c:pt idx="9">
                  <c:v>0.28631561707126579</c:v>
                </c:pt>
                <c:pt idx="10">
                  <c:v>8.7570431631151052E-2</c:v>
                </c:pt>
                <c:pt idx="11">
                  <c:v>-6.4345834807307975E-2</c:v>
                </c:pt>
                <c:pt idx="12">
                  <c:v>-9.6106422481761281E-2</c:v>
                </c:pt>
                <c:pt idx="13">
                  <c:v>-0.29419506023649661</c:v>
                </c:pt>
                <c:pt idx="14">
                  <c:v>-0.52695387105273639</c:v>
                </c:pt>
                <c:pt idx="15">
                  <c:v>-0.63029739797591666</c:v>
                </c:pt>
                <c:pt idx="16">
                  <c:v>-0.52565297628183516</c:v>
                </c:pt>
                <c:pt idx="17">
                  <c:v>-0.55054220584156077</c:v>
                </c:pt>
                <c:pt idx="18">
                  <c:v>-0.54407604905220064</c:v>
                </c:pt>
                <c:pt idx="19">
                  <c:v>-0.89128421019960313</c:v>
                </c:pt>
                <c:pt idx="20">
                  <c:v>-1.1415817216961339</c:v>
                </c:pt>
                <c:pt idx="21">
                  <c:v>-0.8021645947660454</c:v>
                </c:pt>
                <c:pt idx="22">
                  <c:v>-0.94301141419716417</c:v>
                </c:pt>
                <c:pt idx="23">
                  <c:v>-0.96558721571293671</c:v>
                </c:pt>
                <c:pt idx="24">
                  <c:v>-0.90841971719048686</c:v>
                </c:pt>
                <c:pt idx="25">
                  <c:v>-0.86527380359761641</c:v>
                </c:pt>
                <c:pt idx="26">
                  <c:v>-0.55353288502324849</c:v>
                </c:pt>
                <c:pt idx="27">
                  <c:v>-1.6061735117351112E-2</c:v>
                </c:pt>
                <c:pt idx="28">
                  <c:v>-0.12634590381510871</c:v>
                </c:pt>
                <c:pt idx="29">
                  <c:v>0.10822687430641999</c:v>
                </c:pt>
                <c:pt idx="30">
                  <c:v>0.11705931464148803</c:v>
                </c:pt>
                <c:pt idx="31">
                  <c:v>0.22427035822553185</c:v>
                </c:pt>
                <c:pt idx="32">
                  <c:v>0.31279787720940699</c:v>
                </c:pt>
                <c:pt idx="33">
                  <c:v>0.36733247409823211</c:v>
                </c:pt>
                <c:pt idx="34">
                  <c:v>0.26228490699487933</c:v>
                </c:pt>
                <c:pt idx="35">
                  <c:v>0.3040261595467359</c:v>
                </c:pt>
                <c:pt idx="36">
                  <c:v>0.29153468058390464</c:v>
                </c:pt>
                <c:pt idx="37">
                  <c:v>0.24861831238765827</c:v>
                </c:pt>
                <c:pt idx="38">
                  <c:v>0.20471885923455518</c:v>
                </c:pt>
                <c:pt idx="39">
                  <c:v>-2.6859635476205814E-2</c:v>
                </c:pt>
                <c:pt idx="40">
                  <c:v>1.1689280815127942E-3</c:v>
                </c:pt>
                <c:pt idx="41">
                  <c:v>7.6641276051717083E-2</c:v>
                </c:pt>
                <c:pt idx="42">
                  <c:v>0.10035466850128448</c:v>
                </c:pt>
                <c:pt idx="43">
                  <c:v>0.16006918621517169</c:v>
                </c:pt>
                <c:pt idx="44">
                  <c:v>8.8671642662463857E-2</c:v>
                </c:pt>
                <c:pt idx="45">
                  <c:v>-2.5917831985640412E-2</c:v>
                </c:pt>
                <c:pt idx="46">
                  <c:v>-4.9337589400477687E-2</c:v>
                </c:pt>
                <c:pt idx="47">
                  <c:v>-0.22710244707588326</c:v>
                </c:pt>
                <c:pt idx="48">
                  <c:v>-0.54532918481871595</c:v>
                </c:pt>
                <c:pt idx="49">
                  <c:v>-0.91112437746405939</c:v>
                </c:pt>
                <c:pt idx="50">
                  <c:v>-1.0339494395130362</c:v>
                </c:pt>
                <c:pt idx="51">
                  <c:v>-1.2435370733218849</c:v>
                </c:pt>
                <c:pt idx="52">
                  <c:v>-1.278762651706397</c:v>
                </c:pt>
                <c:pt idx="53">
                  <c:v>-1.325728173652285</c:v>
                </c:pt>
                <c:pt idx="54">
                  <c:v>-1.1783713757803085</c:v>
                </c:pt>
                <c:pt idx="55">
                  <c:v>-0.86459896928646207</c:v>
                </c:pt>
                <c:pt idx="56">
                  <c:v>-0.61861571153872663</c:v>
                </c:pt>
                <c:pt idx="57">
                  <c:v>-0.48831276364048476</c:v>
                </c:pt>
                <c:pt idx="58">
                  <c:v>-0.27094732555716788</c:v>
                </c:pt>
                <c:pt idx="59">
                  <c:v>-0.64430033446704216</c:v>
                </c:pt>
                <c:pt idx="60">
                  <c:v>-0.50290079095880991</c:v>
                </c:pt>
                <c:pt idx="61">
                  <c:v>-0.53382628735126081</c:v>
                </c:pt>
                <c:pt idx="62">
                  <c:v>-0.46692312121234103</c:v>
                </c:pt>
                <c:pt idx="63">
                  <c:v>-0.77900495010857573</c:v>
                </c:pt>
                <c:pt idx="64">
                  <c:v>-0.99476509512846789</c:v>
                </c:pt>
                <c:pt idx="65">
                  <c:v>-0.85688065414968573</c:v>
                </c:pt>
                <c:pt idx="66">
                  <c:v>-0.37473477547701561</c:v>
                </c:pt>
                <c:pt idx="67">
                  <c:v>-0.35780557094240079</c:v>
                </c:pt>
                <c:pt idx="68">
                  <c:v>-0.61551229804400776</c:v>
                </c:pt>
                <c:pt idx="69">
                  <c:v>-0.794851579828597</c:v>
                </c:pt>
                <c:pt idx="70">
                  <c:v>-0.3431148308563165</c:v>
                </c:pt>
                <c:pt idx="71">
                  <c:v>-0.33630772803941728</c:v>
                </c:pt>
                <c:pt idx="72">
                  <c:v>-0.26463815966192611</c:v>
                </c:pt>
                <c:pt idx="73">
                  <c:v>-5.9721332710517432E-2</c:v>
                </c:pt>
                <c:pt idx="74">
                  <c:v>-1.7585038541029902E-2</c:v>
                </c:pt>
                <c:pt idx="75">
                  <c:v>0.20858562707738518</c:v>
                </c:pt>
                <c:pt idx="76">
                  <c:v>0.36047519595236349</c:v>
                </c:pt>
                <c:pt idx="77">
                  <c:v>0.46226559704283926</c:v>
                </c:pt>
                <c:pt idx="78">
                  <c:v>0.392380932192542</c:v>
                </c:pt>
                <c:pt idx="79">
                  <c:v>2.4207277748653309E-2</c:v>
                </c:pt>
                <c:pt idx="80">
                  <c:v>-0.62212386397245389</c:v>
                </c:pt>
                <c:pt idx="81">
                  <c:v>-0.66408679540274829</c:v>
                </c:pt>
                <c:pt idx="82">
                  <c:v>-0.58381282426183145</c:v>
                </c:pt>
                <c:pt idx="83">
                  <c:v>-0.82467172222494267</c:v>
                </c:pt>
                <c:pt idx="84">
                  <c:v>-0.95620267423141936</c:v>
                </c:pt>
                <c:pt idx="85">
                  <c:v>-0.64228895935088026</c:v>
                </c:pt>
                <c:pt idx="86">
                  <c:v>-0.33281749304873698</c:v>
                </c:pt>
                <c:pt idx="87">
                  <c:v>7.8562337403708091E-2</c:v>
                </c:pt>
                <c:pt idx="88">
                  <c:v>0.2773164487275292</c:v>
                </c:pt>
                <c:pt idx="89">
                  <c:v>0.28110741804765987</c:v>
                </c:pt>
                <c:pt idx="90">
                  <c:v>0.43596967226827565</c:v>
                </c:pt>
                <c:pt idx="91">
                  <c:v>0.48189705910982139</c:v>
                </c:pt>
                <c:pt idx="92">
                  <c:v>0.59513997493187965</c:v>
                </c:pt>
                <c:pt idx="93">
                  <c:v>0.6067678610579883</c:v>
                </c:pt>
                <c:pt idx="94">
                  <c:v>0.66594515765369056</c:v>
                </c:pt>
                <c:pt idx="95">
                  <c:v>0.32161531608707933</c:v>
                </c:pt>
                <c:pt idx="96">
                  <c:v>0.25388916394103594</c:v>
                </c:pt>
                <c:pt idx="97">
                  <c:v>-0.11148200275636214</c:v>
                </c:pt>
                <c:pt idx="98">
                  <c:v>2.2445563829562483E-2</c:v>
                </c:pt>
                <c:pt idx="99">
                  <c:v>-1.2334886692465043E-2</c:v>
                </c:pt>
                <c:pt idx="100">
                  <c:v>-0.26805875624796105</c:v>
                </c:pt>
                <c:pt idx="101">
                  <c:v>-0.22257895449693169</c:v>
                </c:pt>
                <c:pt idx="102">
                  <c:v>0.15122747071630868</c:v>
                </c:pt>
                <c:pt idx="103">
                  <c:v>0.26271099973173306</c:v>
                </c:pt>
                <c:pt idx="104">
                  <c:v>0.76759432948525996</c:v>
                </c:pt>
                <c:pt idx="105">
                  <c:v>0.7094567882103977</c:v>
                </c:pt>
                <c:pt idx="106">
                  <c:v>0.33789135909909701</c:v>
                </c:pt>
                <c:pt idx="107">
                  <c:v>0.51950918571666593</c:v>
                </c:pt>
                <c:pt idx="108">
                  <c:v>0.43579434300270581</c:v>
                </c:pt>
                <c:pt idx="109">
                  <c:v>0.38824174370060405</c:v>
                </c:pt>
                <c:pt idx="110">
                  <c:v>0.23897383039926665</c:v>
                </c:pt>
                <c:pt idx="111">
                  <c:v>9.2140382320727618E-2</c:v>
                </c:pt>
                <c:pt idx="112">
                  <c:v>8.3904934612463539E-2</c:v>
                </c:pt>
                <c:pt idx="113">
                  <c:v>0.37551219903840977</c:v>
                </c:pt>
                <c:pt idx="114">
                  <c:v>0.38242802316422281</c:v>
                </c:pt>
                <c:pt idx="115">
                  <c:v>0.5307022121776972</c:v>
                </c:pt>
                <c:pt idx="116">
                  <c:v>0.36806744476353875</c:v>
                </c:pt>
                <c:pt idx="117">
                  <c:v>0.51525278850571377</c:v>
                </c:pt>
                <c:pt idx="118">
                  <c:v>0.49883159714519082</c:v>
                </c:pt>
                <c:pt idx="119">
                  <c:v>0.41991350942058686</c:v>
                </c:pt>
                <c:pt idx="120">
                  <c:v>-0.29847983018669144</c:v>
                </c:pt>
                <c:pt idx="121">
                  <c:v>-0.51148436315773271</c:v>
                </c:pt>
                <c:pt idx="122">
                  <c:v>-0.50200296011944012</c:v>
                </c:pt>
                <c:pt idx="123">
                  <c:v>-0.71124031368915286</c:v>
                </c:pt>
                <c:pt idx="124">
                  <c:v>-0.8453496973617094</c:v>
                </c:pt>
                <c:pt idx="125">
                  <c:v>-0.92672904783336718</c:v>
                </c:pt>
                <c:pt idx="126">
                  <c:v>-0.95070659194374041</c:v>
                </c:pt>
                <c:pt idx="127">
                  <c:v>-0.15342733439538306</c:v>
                </c:pt>
                <c:pt idx="128">
                  <c:v>0.18450403524741846</c:v>
                </c:pt>
                <c:pt idx="129">
                  <c:v>0.10332076922056044</c:v>
                </c:pt>
                <c:pt idx="130">
                  <c:v>0.46690846793081081</c:v>
                </c:pt>
                <c:pt idx="131">
                  <c:v>0.420732844644916</c:v>
                </c:pt>
                <c:pt idx="132">
                  <c:v>0.6197256967480681</c:v>
                </c:pt>
                <c:pt idx="133">
                  <c:v>0.33255508904440567</c:v>
                </c:pt>
                <c:pt idx="134">
                  <c:v>-0.11724930060587672</c:v>
                </c:pt>
                <c:pt idx="135">
                  <c:v>-0.21254757375223909</c:v>
                </c:pt>
                <c:pt idx="136">
                  <c:v>-0.14168444812518591</c:v>
                </c:pt>
                <c:pt idx="137">
                  <c:v>-0.38018743954875139</c:v>
                </c:pt>
                <c:pt idx="138">
                  <c:v>-0.20514905312304049</c:v>
                </c:pt>
                <c:pt idx="139">
                  <c:v>-0.21074189364123436</c:v>
                </c:pt>
                <c:pt idx="140">
                  <c:v>0.16550388250525874</c:v>
                </c:pt>
                <c:pt idx="141">
                  <c:v>-0.26729050641193941</c:v>
                </c:pt>
                <c:pt idx="142">
                  <c:v>-0.25523715310935763</c:v>
                </c:pt>
                <c:pt idx="143">
                  <c:v>-0.37438338678887462</c:v>
                </c:pt>
                <c:pt idx="144">
                  <c:v>-0.10036920847775217</c:v>
                </c:pt>
                <c:pt idx="145">
                  <c:v>-0.37963143961412638</c:v>
                </c:pt>
                <c:pt idx="146">
                  <c:v>-0.34188617284326867</c:v>
                </c:pt>
                <c:pt idx="147">
                  <c:v>-0.94188407526464013</c:v>
                </c:pt>
                <c:pt idx="148">
                  <c:v>-0.13442157443644909</c:v>
                </c:pt>
                <c:pt idx="149">
                  <c:v>-0.21319243363304577</c:v>
                </c:pt>
                <c:pt idx="150">
                  <c:v>-0.20803203090460887</c:v>
                </c:pt>
                <c:pt idx="151">
                  <c:v>-0.28350476841578082</c:v>
                </c:pt>
                <c:pt idx="152">
                  <c:v>4.0482290604014438E-3</c:v>
                </c:pt>
                <c:pt idx="153">
                  <c:v>3.2179996336843111E-2</c:v>
                </c:pt>
                <c:pt idx="154">
                  <c:v>0.40775778184717831</c:v>
                </c:pt>
                <c:pt idx="155">
                  <c:v>0.30266908034632606</c:v>
                </c:pt>
                <c:pt idx="156">
                  <c:v>0.3303882460537591</c:v>
                </c:pt>
                <c:pt idx="157">
                  <c:v>5.656885847045582E-2</c:v>
                </c:pt>
                <c:pt idx="158">
                  <c:v>4.8331528587944794E-3</c:v>
                </c:pt>
                <c:pt idx="159">
                  <c:v>-7.3018071068719506E-2</c:v>
                </c:pt>
                <c:pt idx="160">
                  <c:v>-0.23788767883624609</c:v>
                </c:pt>
                <c:pt idx="161">
                  <c:v>-0.49612737866599638</c:v>
                </c:pt>
                <c:pt idx="162">
                  <c:v>-0.98848261249878921</c:v>
                </c:pt>
                <c:pt idx="163">
                  <c:v>-0.95035300462517436</c:v>
                </c:pt>
                <c:pt idx="164">
                  <c:v>-3.1065449110936254</c:v>
                </c:pt>
                <c:pt idx="165">
                  <c:v>-3.119216686393929</c:v>
                </c:pt>
                <c:pt idx="166">
                  <c:v>-3.0474001910994928</c:v>
                </c:pt>
                <c:pt idx="167">
                  <c:v>-2.9811557307577869</c:v>
                </c:pt>
                <c:pt idx="168">
                  <c:v>-2.9199372919908835</c:v>
                </c:pt>
                <c:pt idx="169">
                  <c:v>-2.4656150941265387</c:v>
                </c:pt>
                <c:pt idx="170">
                  <c:v>-2.7503821867125531</c:v>
                </c:pt>
                <c:pt idx="171">
                  <c:v>-0.25968675118955709</c:v>
                </c:pt>
                <c:pt idx="172">
                  <c:v>-0.42360126019501321</c:v>
                </c:pt>
                <c:pt idx="173">
                  <c:v>-0.56824126285231624</c:v>
                </c:pt>
                <c:pt idx="174">
                  <c:v>-0.64843552564866458</c:v>
                </c:pt>
                <c:pt idx="175">
                  <c:v>-0.25680353570226327</c:v>
                </c:pt>
                <c:pt idx="176">
                  <c:v>-0.2820167922161832</c:v>
                </c:pt>
                <c:pt idx="177">
                  <c:v>-5.4114866535656739E-2</c:v>
                </c:pt>
                <c:pt idx="178">
                  <c:v>4.0105920974199561E-3</c:v>
                </c:pt>
                <c:pt idx="179">
                  <c:v>9.2760445175273418E-2</c:v>
                </c:pt>
                <c:pt idx="180">
                  <c:v>-7.6199262404123792E-3</c:v>
                </c:pt>
                <c:pt idx="181">
                  <c:v>-0.13492969291956927</c:v>
                </c:pt>
                <c:pt idx="182">
                  <c:v>-0.18275012647327543</c:v>
                </c:pt>
                <c:pt idx="183">
                  <c:v>-0.68542840804783023</c:v>
                </c:pt>
                <c:pt idx="184">
                  <c:v>-0.69495345590597324</c:v>
                </c:pt>
                <c:pt idx="185">
                  <c:v>-0.64541067974083366</c:v>
                </c:pt>
                <c:pt idx="186">
                  <c:v>-0.60807241598141359</c:v>
                </c:pt>
                <c:pt idx="187">
                  <c:v>-0.81255766550707964</c:v>
                </c:pt>
                <c:pt idx="188">
                  <c:v>-0.79537084922059997</c:v>
                </c:pt>
                <c:pt idx="189">
                  <c:v>-0.73003791043262833</c:v>
                </c:pt>
                <c:pt idx="190">
                  <c:v>-4.8734645036354177E-2</c:v>
                </c:pt>
                <c:pt idx="191">
                  <c:v>-0.31461718870771105</c:v>
                </c:pt>
                <c:pt idx="192">
                  <c:v>-0.37429368110863798</c:v>
                </c:pt>
                <c:pt idx="193">
                  <c:v>-0.34305417486830875</c:v>
                </c:pt>
                <c:pt idx="194">
                  <c:v>-0.10783152027929077</c:v>
                </c:pt>
                <c:pt idx="195">
                  <c:v>-2.8494599015289508E-2</c:v>
                </c:pt>
                <c:pt idx="196">
                  <c:v>-0.32235462072977938</c:v>
                </c:pt>
                <c:pt idx="197">
                  <c:v>-0.4349295597009401</c:v>
                </c:pt>
                <c:pt idx="198">
                  <c:v>-0.2395534697924496</c:v>
                </c:pt>
                <c:pt idx="199">
                  <c:v>-0.43951719663693456</c:v>
                </c:pt>
                <c:pt idx="200">
                  <c:v>-0.3484496284262571</c:v>
                </c:pt>
                <c:pt idx="201">
                  <c:v>-1.8233306396837772</c:v>
                </c:pt>
                <c:pt idx="202">
                  <c:v>-1.9327488817490324</c:v>
                </c:pt>
                <c:pt idx="203">
                  <c:v>-1.6745285204165425</c:v>
                </c:pt>
                <c:pt idx="204">
                  <c:v>-2.3327332387039852</c:v>
                </c:pt>
                <c:pt idx="205">
                  <c:v>-2.9553507034852067</c:v>
                </c:pt>
                <c:pt idx="206">
                  <c:v>-2.9379965758543993</c:v>
                </c:pt>
                <c:pt idx="207">
                  <c:v>-3.1031062623792538</c:v>
                </c:pt>
                <c:pt idx="208">
                  <c:v>-1.613111851995334</c:v>
                </c:pt>
                <c:pt idx="209">
                  <c:v>-2.3559921143451183</c:v>
                </c:pt>
                <c:pt idx="210">
                  <c:v>-2.5456003127319549</c:v>
                </c:pt>
                <c:pt idx="211">
                  <c:v>-2.1623410161563066</c:v>
                </c:pt>
                <c:pt idx="212">
                  <c:v>-1.9464202889433424</c:v>
                </c:pt>
                <c:pt idx="213">
                  <c:v>-1.9245717906270574</c:v>
                </c:pt>
                <c:pt idx="214">
                  <c:v>-2.0193788175924317</c:v>
                </c:pt>
                <c:pt idx="215">
                  <c:v>-2.1743423419333108</c:v>
                </c:pt>
                <c:pt idx="216">
                  <c:v>-1.4487598192171025</c:v>
                </c:pt>
                <c:pt idx="217">
                  <c:v>-1.8727994614685051</c:v>
                </c:pt>
                <c:pt idx="218">
                  <c:v>-1.9286863791326974</c:v>
                </c:pt>
                <c:pt idx="219">
                  <c:v>-1.40977469756097</c:v>
                </c:pt>
                <c:pt idx="220">
                  <c:v>-1.2185194782638966</c:v>
                </c:pt>
                <c:pt idx="221">
                  <c:v>-0.97951607705532895</c:v>
                </c:pt>
                <c:pt idx="222">
                  <c:v>-1.2389336001151661</c:v>
                </c:pt>
                <c:pt idx="223">
                  <c:v>-1.0751909145541998</c:v>
                </c:pt>
                <c:pt idx="224">
                  <c:v>-0.44239631757708853</c:v>
                </c:pt>
                <c:pt idx="225">
                  <c:v>-0.11959969788465116</c:v>
                </c:pt>
                <c:pt idx="226">
                  <c:v>-4.4039040923188617E-2</c:v>
                </c:pt>
                <c:pt idx="227">
                  <c:v>-0.65921527700293225</c:v>
                </c:pt>
                <c:pt idx="228">
                  <c:v>-0.703925549688316</c:v>
                </c:pt>
                <c:pt idx="229">
                  <c:v>-8.078726471054086E-2</c:v>
                </c:pt>
                <c:pt idx="230">
                  <c:v>-4.7187002067541076E-2</c:v>
                </c:pt>
                <c:pt idx="231">
                  <c:v>-0.16823227143741751</c:v>
                </c:pt>
                <c:pt idx="232">
                  <c:v>-4.9517702904251615E-2</c:v>
                </c:pt>
                <c:pt idx="233">
                  <c:v>-0.52787647945625926</c:v>
                </c:pt>
                <c:pt idx="234">
                  <c:v>-0.14924356027589339</c:v>
                </c:pt>
                <c:pt idx="235">
                  <c:v>-0.11032411099304158</c:v>
                </c:pt>
                <c:pt idx="236">
                  <c:v>-0.32438147831315822</c:v>
                </c:pt>
                <c:pt idx="237">
                  <c:v>-0.47051430949220435</c:v>
                </c:pt>
                <c:pt idx="238">
                  <c:v>-0.324483293975176</c:v>
                </c:pt>
                <c:pt idx="239">
                  <c:v>-0.43230342553597489</c:v>
                </c:pt>
                <c:pt idx="240">
                  <c:v>-2.9355389022548719E-2</c:v>
                </c:pt>
                <c:pt idx="241">
                  <c:v>0.2012598006783346</c:v>
                </c:pt>
                <c:pt idx="242">
                  <c:v>0.2303242151970728</c:v>
                </c:pt>
                <c:pt idx="243">
                  <c:v>0.4058255154515707</c:v>
                </c:pt>
                <c:pt idx="244">
                  <c:v>0.59339380633717043</c:v>
                </c:pt>
                <c:pt idx="245">
                  <c:v>0.51206076075086349</c:v>
                </c:pt>
                <c:pt idx="246">
                  <c:v>0.63554247863400115</c:v>
                </c:pt>
                <c:pt idx="247">
                  <c:v>6.4079081652487754E-2</c:v>
                </c:pt>
                <c:pt idx="248">
                  <c:v>0.10173097578310118</c:v>
                </c:pt>
                <c:pt idx="249">
                  <c:v>-2.7210179432321718E-2</c:v>
                </c:pt>
                <c:pt idx="250">
                  <c:v>-0.12652564420789242</c:v>
                </c:pt>
                <c:pt idx="251">
                  <c:v>-0.1428477526890109</c:v>
                </c:pt>
                <c:pt idx="252">
                  <c:v>-0.12082851718702846</c:v>
                </c:pt>
                <c:pt idx="253">
                  <c:v>-9.048711081168305E-2</c:v>
                </c:pt>
                <c:pt idx="254">
                  <c:v>0.17372653106672514</c:v>
                </c:pt>
                <c:pt idx="255">
                  <c:v>-7.522935359471318E-2</c:v>
                </c:pt>
                <c:pt idx="256">
                  <c:v>6.6950111184405553E-2</c:v>
                </c:pt>
                <c:pt idx="257">
                  <c:v>0.18045188389766556</c:v>
                </c:pt>
                <c:pt idx="258">
                  <c:v>0.25756708368787595</c:v>
                </c:pt>
                <c:pt idx="259">
                  <c:v>0.12489732159654388</c:v>
                </c:pt>
                <c:pt idx="260">
                  <c:v>1.016730282476427E-2</c:v>
                </c:pt>
                <c:pt idx="261">
                  <c:v>0.36945666985185416</c:v>
                </c:pt>
                <c:pt idx="262">
                  <c:v>0.53194939777646233</c:v>
                </c:pt>
                <c:pt idx="263">
                  <c:v>0.5413118334176108</c:v>
                </c:pt>
                <c:pt idx="264">
                  <c:v>0.50889326949726332</c:v>
                </c:pt>
                <c:pt idx="265">
                  <c:v>0.44140296071782759</c:v>
                </c:pt>
                <c:pt idx="266">
                  <c:v>0.66760090155376317</c:v>
                </c:pt>
                <c:pt idx="267">
                  <c:v>0.7019068015396932</c:v>
                </c:pt>
                <c:pt idx="268">
                  <c:v>0.67083578284229084</c:v>
                </c:pt>
                <c:pt idx="269">
                  <c:v>0.66759362759560326</c:v>
                </c:pt>
                <c:pt idx="270">
                  <c:v>0.34966460592663412</c:v>
                </c:pt>
                <c:pt idx="271">
                  <c:v>0.11503632049586059</c:v>
                </c:pt>
                <c:pt idx="272">
                  <c:v>8.8449178905841405E-2</c:v>
                </c:pt>
                <c:pt idx="273">
                  <c:v>-2.0375121688740956E-2</c:v>
                </c:pt>
                <c:pt idx="274">
                  <c:v>-2.0876506552308709E-2</c:v>
                </c:pt>
                <c:pt idx="275">
                  <c:v>-1.290729330810092E-3</c:v>
                </c:pt>
                <c:pt idx="276">
                  <c:v>6.6326840407755173E-3</c:v>
                </c:pt>
                <c:pt idx="277">
                  <c:v>0.32521798432086946</c:v>
                </c:pt>
                <c:pt idx="278">
                  <c:v>0.574666321215903</c:v>
                </c:pt>
                <c:pt idx="279">
                  <c:v>0.69060994209934601</c:v>
                </c:pt>
                <c:pt idx="280">
                  <c:v>0.72180465659513848</c:v>
                </c:pt>
                <c:pt idx="281">
                  <c:v>0.5756931815417391</c:v>
                </c:pt>
                <c:pt idx="282">
                  <c:v>0.60434835589009006</c:v>
                </c:pt>
                <c:pt idx="283">
                  <c:v>0.61509054741349545</c:v>
                </c:pt>
                <c:pt idx="284">
                  <c:v>0.55967595695837802</c:v>
                </c:pt>
                <c:pt idx="285">
                  <c:v>0.47174527188512966</c:v>
                </c:pt>
                <c:pt idx="286">
                  <c:v>0.24749472993769978</c:v>
                </c:pt>
                <c:pt idx="287">
                  <c:v>0.12687168699397069</c:v>
                </c:pt>
                <c:pt idx="288">
                  <c:v>-8.9654047843059123E-2</c:v>
                </c:pt>
                <c:pt idx="289">
                  <c:v>-0.196181630519184</c:v>
                </c:pt>
                <c:pt idx="290">
                  <c:v>-0.18690200899596837</c:v>
                </c:pt>
                <c:pt idx="291">
                  <c:v>-0.2275697672941813</c:v>
                </c:pt>
                <c:pt idx="292">
                  <c:v>-0.15636536777601018</c:v>
                </c:pt>
                <c:pt idx="293">
                  <c:v>-4.7952900986750757E-3</c:v>
                </c:pt>
                <c:pt idx="294">
                  <c:v>5.2638022096485382E-2</c:v>
                </c:pt>
                <c:pt idx="295">
                  <c:v>0.44568651358291816</c:v>
                </c:pt>
                <c:pt idx="296">
                  <c:v>0.45287182510419555</c:v>
                </c:pt>
                <c:pt idx="297">
                  <c:v>0.37584460064166186</c:v>
                </c:pt>
                <c:pt idx="298">
                  <c:v>0.45173735001335685</c:v>
                </c:pt>
                <c:pt idx="299">
                  <c:v>0.5077791822773845</c:v>
                </c:pt>
                <c:pt idx="300">
                  <c:v>0.52188401172719534</c:v>
                </c:pt>
                <c:pt idx="301">
                  <c:v>0.611761396543823</c:v>
                </c:pt>
                <c:pt idx="302">
                  <c:v>0.54203052220788428</c:v>
                </c:pt>
                <c:pt idx="303">
                  <c:v>0.67178442904177249</c:v>
                </c:pt>
                <c:pt idx="304">
                  <c:v>0.409294705557251</c:v>
                </c:pt>
                <c:pt idx="305">
                  <c:v>0.40465409321506712</c:v>
                </c:pt>
                <c:pt idx="306">
                  <c:v>0.38718670878567529</c:v>
                </c:pt>
                <c:pt idx="307">
                  <c:v>0.35775739437822057</c:v>
                </c:pt>
                <c:pt idx="308">
                  <c:v>0.34245353789577104</c:v>
                </c:pt>
                <c:pt idx="309">
                  <c:v>0.38529011325623991</c:v>
                </c:pt>
                <c:pt idx="310">
                  <c:v>0.33611147989778278</c:v>
                </c:pt>
                <c:pt idx="311">
                  <c:v>0.58211783766983316</c:v>
                </c:pt>
                <c:pt idx="312">
                  <c:v>0.56145297673880001</c:v>
                </c:pt>
                <c:pt idx="313">
                  <c:v>0.54997251452691753</c:v>
                </c:pt>
                <c:pt idx="314">
                  <c:v>0.50280187575592727</c:v>
                </c:pt>
                <c:pt idx="315">
                  <c:v>0.49411425746222154</c:v>
                </c:pt>
                <c:pt idx="316">
                  <c:v>0.5345466773784352</c:v>
                </c:pt>
                <c:pt idx="317">
                  <c:v>0.53976851246444302</c:v>
                </c:pt>
                <c:pt idx="318">
                  <c:v>0.63995206768826518</c:v>
                </c:pt>
                <c:pt idx="319">
                  <c:v>0.51198439685082353</c:v>
                </c:pt>
                <c:pt idx="320">
                  <c:v>0.35354195012443768</c:v>
                </c:pt>
                <c:pt idx="321">
                  <c:v>0.37369933369117803</c:v>
                </c:pt>
                <c:pt idx="322">
                  <c:v>0.3743327006638541</c:v>
                </c:pt>
                <c:pt idx="323">
                  <c:v>0.27114329325607728</c:v>
                </c:pt>
                <c:pt idx="324">
                  <c:v>0.15956373467401347</c:v>
                </c:pt>
                <c:pt idx="325">
                  <c:v>9.4146033775147474E-3</c:v>
                </c:pt>
                <c:pt idx="326">
                  <c:v>3.5525598346017158E-2</c:v>
                </c:pt>
                <c:pt idx="327">
                  <c:v>1.6376724214087472E-2</c:v>
                </c:pt>
                <c:pt idx="328">
                  <c:v>1.6807158020596371E-2</c:v>
                </c:pt>
                <c:pt idx="329">
                  <c:v>-7.2018689619224724E-2</c:v>
                </c:pt>
                <c:pt idx="330">
                  <c:v>-0.21431418232474611</c:v>
                </c:pt>
                <c:pt idx="331">
                  <c:v>-0.10493035027432142</c:v>
                </c:pt>
                <c:pt idx="332">
                  <c:v>4.7465281375754086E-2</c:v>
                </c:pt>
                <c:pt idx="333">
                  <c:v>3.0952488516718311E-2</c:v>
                </c:pt>
                <c:pt idx="334">
                  <c:v>9.5375162074675973E-2</c:v>
                </c:pt>
                <c:pt idx="335">
                  <c:v>-2.7373074889605078E-2</c:v>
                </c:pt>
                <c:pt idx="336">
                  <c:v>-7.7373970505635645E-2</c:v>
                </c:pt>
                <c:pt idx="337">
                  <c:v>9.5907543819319166E-2</c:v>
                </c:pt>
                <c:pt idx="338">
                  <c:v>4.8778056748982182E-2</c:v>
                </c:pt>
                <c:pt idx="339">
                  <c:v>5.4156715697081402E-4</c:v>
                </c:pt>
                <c:pt idx="340">
                  <c:v>0.13476845274218044</c:v>
                </c:pt>
                <c:pt idx="341">
                  <c:v>0.10991689473015812</c:v>
                </c:pt>
                <c:pt idx="342">
                  <c:v>0.22764651335826672</c:v>
                </c:pt>
                <c:pt idx="343">
                  <c:v>0.18696452889751097</c:v>
                </c:pt>
                <c:pt idx="344">
                  <c:v>0.2909661070427817</c:v>
                </c:pt>
                <c:pt idx="345">
                  <c:v>0.23122260855615057</c:v>
                </c:pt>
                <c:pt idx="346">
                  <c:v>0.22399041076142781</c:v>
                </c:pt>
                <c:pt idx="347">
                  <c:v>0.21586401895576898</c:v>
                </c:pt>
                <c:pt idx="348">
                  <c:v>0.32879315288800176</c:v>
                </c:pt>
                <c:pt idx="349">
                  <c:v>0.40973134113531412</c:v>
                </c:pt>
                <c:pt idx="350">
                  <c:v>0.56267379605645995</c:v>
                </c:pt>
                <c:pt idx="351">
                  <c:v>0.51826362332030107</c:v>
                </c:pt>
                <c:pt idx="352">
                  <c:v>0.65144664416422848</c:v>
                </c:pt>
                <c:pt idx="353">
                  <c:v>0.73245703396699213</c:v>
                </c:pt>
                <c:pt idx="354">
                  <c:v>0.62712567510943351</c:v>
                </c:pt>
                <c:pt idx="355">
                  <c:v>0.64917231071482639</c:v>
                </c:pt>
                <c:pt idx="356">
                  <c:v>0.60330997925889818</c:v>
                </c:pt>
                <c:pt idx="357">
                  <c:v>0.65142491998089647</c:v>
                </c:pt>
                <c:pt idx="358">
                  <c:v>0.47335537595283145</c:v>
                </c:pt>
                <c:pt idx="359">
                  <c:v>0.42902321905507207</c:v>
                </c:pt>
                <c:pt idx="360">
                  <c:v>0.26996838557347119</c:v>
                </c:pt>
                <c:pt idx="361">
                  <c:v>0.41264042760437775</c:v>
                </c:pt>
                <c:pt idx="362">
                  <c:v>0.31293645183554863</c:v>
                </c:pt>
                <c:pt idx="363">
                  <c:v>0.32807885979716678</c:v>
                </c:pt>
                <c:pt idx="364">
                  <c:v>0.42759191247471789</c:v>
                </c:pt>
                <c:pt idx="365">
                  <c:v>0.47954906009378989</c:v>
                </c:pt>
                <c:pt idx="366">
                  <c:v>0.47412185190779305</c:v>
                </c:pt>
                <c:pt idx="367">
                  <c:v>0.47477381002752317</c:v>
                </c:pt>
                <c:pt idx="368">
                  <c:v>0.2900483555747565</c:v>
                </c:pt>
                <c:pt idx="369">
                  <c:v>8.4945772323847299E-2</c:v>
                </c:pt>
                <c:pt idx="370">
                  <c:v>4.2125941002506773E-2</c:v>
                </c:pt>
                <c:pt idx="371">
                  <c:v>-0.14356567277360743</c:v>
                </c:pt>
                <c:pt idx="372">
                  <c:v>-5.7856622122162235E-2</c:v>
                </c:pt>
                <c:pt idx="373">
                  <c:v>-0.24321975353363254</c:v>
                </c:pt>
                <c:pt idx="374">
                  <c:v>-0.3219455095360691</c:v>
                </c:pt>
                <c:pt idx="375">
                  <c:v>-0.22030474278826953</c:v>
                </c:pt>
                <c:pt idx="376">
                  <c:v>-0.42374730615109996</c:v>
                </c:pt>
                <c:pt idx="377">
                  <c:v>-0.61947452449951201</c:v>
                </c:pt>
                <c:pt idx="378">
                  <c:v>-0.75398757221927593</c:v>
                </c:pt>
                <c:pt idx="379">
                  <c:v>-0.82340534401544085</c:v>
                </c:pt>
                <c:pt idx="380">
                  <c:v>-0.86925557007052279</c:v>
                </c:pt>
                <c:pt idx="381">
                  <c:v>-1.4009181800081703</c:v>
                </c:pt>
                <c:pt idx="382">
                  <c:v>-1.4407547028119725</c:v>
                </c:pt>
                <c:pt idx="383">
                  <c:v>-0.96926843031822751</c:v>
                </c:pt>
                <c:pt idx="384">
                  <c:v>-0.76892227785951484</c:v>
                </c:pt>
                <c:pt idx="385">
                  <c:v>-0.70809065796807247</c:v>
                </c:pt>
                <c:pt idx="386">
                  <c:v>-0.61480767092087163</c:v>
                </c:pt>
                <c:pt idx="387">
                  <c:v>-0.48377658836232901</c:v>
                </c:pt>
                <c:pt idx="388">
                  <c:v>0.16028830530045893</c:v>
                </c:pt>
                <c:pt idx="389">
                  <c:v>9.1227561544257353E-3</c:v>
                </c:pt>
                <c:pt idx="390">
                  <c:v>9.2636248024748805E-2</c:v>
                </c:pt>
                <c:pt idx="391">
                  <c:v>6.5228985630835429E-2</c:v>
                </c:pt>
                <c:pt idx="392">
                  <c:v>0.10402809558069924</c:v>
                </c:pt>
                <c:pt idx="393">
                  <c:v>0.16785749803805258</c:v>
                </c:pt>
                <c:pt idx="394">
                  <c:v>0.53189158435164352</c:v>
                </c:pt>
                <c:pt idx="395">
                  <c:v>0.8855192041549127</c:v>
                </c:pt>
                <c:pt idx="396">
                  <c:v>1.1744122720170478</c:v>
                </c:pt>
                <c:pt idx="397">
                  <c:v>1.4754307610095165</c:v>
                </c:pt>
                <c:pt idx="398">
                  <c:v>1.8198167934599885</c:v>
                </c:pt>
                <c:pt idx="399">
                  <c:v>1.8598478276064423</c:v>
                </c:pt>
                <c:pt idx="400">
                  <c:v>1.9652141752643455</c:v>
                </c:pt>
                <c:pt idx="401">
                  <c:v>1.6713809949224512</c:v>
                </c:pt>
                <c:pt idx="402">
                  <c:v>1.4758447875325484</c:v>
                </c:pt>
                <c:pt idx="403">
                  <c:v>1.1285254784941212</c:v>
                </c:pt>
                <c:pt idx="404">
                  <c:v>0.52465768770546839</c:v>
                </c:pt>
                <c:pt idx="405">
                  <c:v>0.35955432937407023</c:v>
                </c:pt>
                <c:pt idx="406">
                  <c:v>0.39138597885442156</c:v>
                </c:pt>
                <c:pt idx="407">
                  <c:v>-4.3058063550108265E-2</c:v>
                </c:pt>
                <c:pt idx="408">
                  <c:v>6.6953117587831387E-2</c:v>
                </c:pt>
                <c:pt idx="409">
                  <c:v>0.81245424160645663</c:v>
                </c:pt>
                <c:pt idx="410">
                  <c:v>0.5798905772634243</c:v>
                </c:pt>
                <c:pt idx="411">
                  <c:v>0.92748168695110089</c:v>
                </c:pt>
                <c:pt idx="412">
                  <c:v>1.3290192388363971</c:v>
                </c:pt>
                <c:pt idx="413">
                  <c:v>1.628281171011484</c:v>
                </c:pt>
                <c:pt idx="414">
                  <c:v>1.6427218461198489</c:v>
                </c:pt>
                <c:pt idx="415">
                  <c:v>1.8069251542104769</c:v>
                </c:pt>
                <c:pt idx="416">
                  <c:v>1.5124735908526123</c:v>
                </c:pt>
                <c:pt idx="417">
                  <c:v>2.278070836308145</c:v>
                </c:pt>
                <c:pt idx="418">
                  <c:v>2.1948631147259978</c:v>
                </c:pt>
                <c:pt idx="419">
                  <c:v>1.9232258083583373</c:v>
                </c:pt>
                <c:pt idx="420">
                  <c:v>1.4944465755395193</c:v>
                </c:pt>
                <c:pt idx="421">
                  <c:v>1.8870528349449691</c:v>
                </c:pt>
                <c:pt idx="422">
                  <c:v>1.8920233390952075</c:v>
                </c:pt>
                <c:pt idx="423">
                  <c:v>1.3061131958382786</c:v>
                </c:pt>
                <c:pt idx="424">
                  <c:v>1.2587808695824378</c:v>
                </c:pt>
                <c:pt idx="425">
                  <c:v>1.1834726933735065</c:v>
                </c:pt>
                <c:pt idx="426">
                  <c:v>0.96346928287044076</c:v>
                </c:pt>
                <c:pt idx="427">
                  <c:v>1.0634087576828919</c:v>
                </c:pt>
                <c:pt idx="428">
                  <c:v>0.89575540141928955</c:v>
                </c:pt>
                <c:pt idx="429">
                  <c:v>0.91920317929609729</c:v>
                </c:pt>
                <c:pt idx="430">
                  <c:v>1.2091677884425558</c:v>
                </c:pt>
                <c:pt idx="431">
                  <c:v>1.0326535787659938</c:v>
                </c:pt>
                <c:pt idx="432">
                  <c:v>0.95696286666858854</c:v>
                </c:pt>
                <c:pt idx="433">
                  <c:v>1.3292490601957476</c:v>
                </c:pt>
                <c:pt idx="434">
                  <c:v>1.697576360101263</c:v>
                </c:pt>
                <c:pt idx="435">
                  <c:v>1.8757706874820319</c:v>
                </c:pt>
                <c:pt idx="436">
                  <c:v>2.1827419569638513</c:v>
                </c:pt>
                <c:pt idx="437">
                  <c:v>2.772155258368219</c:v>
                </c:pt>
                <c:pt idx="438">
                  <c:v>2.5343569231181862</c:v>
                </c:pt>
                <c:pt idx="439">
                  <c:v>2.3328260613884857</c:v>
                </c:pt>
                <c:pt idx="440">
                  <c:v>2.1856184629954263</c:v>
                </c:pt>
                <c:pt idx="441">
                  <c:v>1.7371293757977093</c:v>
                </c:pt>
                <c:pt idx="442">
                  <c:v>1.3621440227577337</c:v>
                </c:pt>
                <c:pt idx="443">
                  <c:v>0.80059550826209558</c:v>
                </c:pt>
                <c:pt idx="444">
                  <c:v>-3.425825942703499E-2</c:v>
                </c:pt>
                <c:pt idx="445">
                  <c:v>-0.19064595162730966</c:v>
                </c:pt>
                <c:pt idx="446">
                  <c:v>-0.28140503822901536</c:v>
                </c:pt>
                <c:pt idx="447">
                  <c:v>-0.60262427099076776</c:v>
                </c:pt>
                <c:pt idx="448">
                  <c:v>-0.90743575873313786</c:v>
                </c:pt>
                <c:pt idx="449">
                  <c:v>-1.2922842267911894</c:v>
                </c:pt>
                <c:pt idx="450">
                  <c:v>-1.5276316814402615</c:v>
                </c:pt>
                <c:pt idx="451">
                  <c:v>-1.5808797162815431</c:v>
                </c:pt>
                <c:pt idx="452">
                  <c:v>-1.3764432882858642</c:v>
                </c:pt>
                <c:pt idx="453">
                  <c:v>-1.0527255002881324</c:v>
                </c:pt>
                <c:pt idx="454">
                  <c:v>-1.0141696807345719</c:v>
                </c:pt>
                <c:pt idx="455">
                  <c:v>-0.61320749083332271</c:v>
                </c:pt>
                <c:pt idx="456">
                  <c:v>1.3555110083220205E-2</c:v>
                </c:pt>
                <c:pt idx="457">
                  <c:v>0.22807705942330889</c:v>
                </c:pt>
                <c:pt idx="458">
                  <c:v>0.26206643668428287</c:v>
                </c:pt>
                <c:pt idx="459">
                  <c:v>0.43135968704151556</c:v>
                </c:pt>
                <c:pt idx="460">
                  <c:v>0.52379554388896044</c:v>
                </c:pt>
                <c:pt idx="461">
                  <c:v>-0.61431846344051966</c:v>
                </c:pt>
                <c:pt idx="462">
                  <c:v>-0.82095057306254482</c:v>
                </c:pt>
                <c:pt idx="463">
                  <c:v>-0.95896738693179429</c:v>
                </c:pt>
                <c:pt idx="464">
                  <c:v>-1.0318040050577488</c:v>
                </c:pt>
                <c:pt idx="465">
                  <c:v>-1.0381156618477307</c:v>
                </c:pt>
                <c:pt idx="466">
                  <c:v>-0.74855469851049705</c:v>
                </c:pt>
                <c:pt idx="467">
                  <c:v>-0.81947040250504888</c:v>
                </c:pt>
                <c:pt idx="468">
                  <c:v>0.20769903113614946</c:v>
                </c:pt>
                <c:pt idx="469">
                  <c:v>0.43401026241720769</c:v>
                </c:pt>
                <c:pt idx="470">
                  <c:v>0.25513542734171818</c:v>
                </c:pt>
                <c:pt idx="471">
                  <c:v>3.6550619630348322E-2</c:v>
                </c:pt>
                <c:pt idx="472">
                  <c:v>-0.38263613883117686</c:v>
                </c:pt>
                <c:pt idx="473">
                  <c:v>-0.79926289374374737</c:v>
                </c:pt>
                <c:pt idx="474">
                  <c:v>-0.60887361309200172</c:v>
                </c:pt>
                <c:pt idx="475">
                  <c:v>-0.33572937038536083</c:v>
                </c:pt>
                <c:pt idx="476">
                  <c:v>-0.53105250944150073</c:v>
                </c:pt>
                <c:pt idx="477">
                  <c:v>0.11606982866623408</c:v>
                </c:pt>
                <c:pt idx="478">
                  <c:v>0.57579664661878149</c:v>
                </c:pt>
                <c:pt idx="479">
                  <c:v>1.3141828859875406</c:v>
                </c:pt>
                <c:pt idx="480">
                  <c:v>1.6562150228006842</c:v>
                </c:pt>
                <c:pt idx="481">
                  <c:v>1.6981810230217147</c:v>
                </c:pt>
                <c:pt idx="482">
                  <c:v>1.6186803941842769</c:v>
                </c:pt>
                <c:pt idx="483">
                  <c:v>1.8676379177875291</c:v>
                </c:pt>
                <c:pt idx="484">
                  <c:v>1.916258067150417</c:v>
                </c:pt>
                <c:pt idx="485">
                  <c:v>1.4955892605180279</c:v>
                </c:pt>
                <c:pt idx="486">
                  <c:v>1.1031773584317719</c:v>
                </c:pt>
                <c:pt idx="487">
                  <c:v>0.9736747990874467</c:v>
                </c:pt>
                <c:pt idx="488">
                  <c:v>0.92461618298151016</c:v>
                </c:pt>
                <c:pt idx="489">
                  <c:v>1.1788598552437548</c:v>
                </c:pt>
                <c:pt idx="490">
                  <c:v>1.3554058915236555</c:v>
                </c:pt>
                <c:pt idx="491">
                  <c:v>0.90375724153964021</c:v>
                </c:pt>
                <c:pt idx="492">
                  <c:v>0.72762157421559304</c:v>
                </c:pt>
                <c:pt idx="493">
                  <c:v>0.40891149319130526</c:v>
                </c:pt>
                <c:pt idx="494">
                  <c:v>0.80993720532112634</c:v>
                </c:pt>
                <c:pt idx="495">
                  <c:v>0.46142649841353134</c:v>
                </c:pt>
                <c:pt idx="496">
                  <c:v>-0.64492332253493778</c:v>
                </c:pt>
                <c:pt idx="497">
                  <c:v>0.51478662346116455</c:v>
                </c:pt>
                <c:pt idx="498">
                  <c:v>0.65771038806365412</c:v>
                </c:pt>
                <c:pt idx="499">
                  <c:v>0.76993216032204514</c:v>
                </c:pt>
                <c:pt idx="500">
                  <c:v>0.78060108488601776</c:v>
                </c:pt>
                <c:pt idx="501">
                  <c:v>0.57182099430947342</c:v>
                </c:pt>
                <c:pt idx="502">
                  <c:v>0.19080329773555518</c:v>
                </c:pt>
                <c:pt idx="503">
                  <c:v>-0.12042097860898571</c:v>
                </c:pt>
                <c:pt idx="504">
                  <c:v>0.11073027998294641</c:v>
                </c:pt>
                <c:pt idx="505">
                  <c:v>-0.29925751912819148</c:v>
                </c:pt>
                <c:pt idx="506">
                  <c:v>-0.62128413775875846</c:v>
                </c:pt>
                <c:pt idx="507">
                  <c:v>-0.28281278018319517</c:v>
                </c:pt>
                <c:pt idx="508">
                  <c:v>0.34949688058830031</c:v>
                </c:pt>
                <c:pt idx="509">
                  <c:v>-1.1958171665475923</c:v>
                </c:pt>
                <c:pt idx="510">
                  <c:v>-1.7497326543226643</c:v>
                </c:pt>
                <c:pt idx="511">
                  <c:v>-0.61267440847931509</c:v>
                </c:pt>
                <c:pt idx="512">
                  <c:v>0.43325343273037897</c:v>
                </c:pt>
                <c:pt idx="513">
                  <c:v>-0.79550874467683719</c:v>
                </c:pt>
                <c:pt idx="514">
                  <c:v>-0.23754968265767379</c:v>
                </c:pt>
                <c:pt idx="515">
                  <c:v>-2.0809602474435178</c:v>
                </c:pt>
                <c:pt idx="516">
                  <c:v>-2.9478997470233077</c:v>
                </c:pt>
                <c:pt idx="517">
                  <c:v>0.62618723418795552</c:v>
                </c:pt>
                <c:pt idx="518">
                  <c:v>-1.5986021444971481</c:v>
                </c:pt>
                <c:pt idx="519">
                  <c:v>0.27522282211997268</c:v>
                </c:pt>
                <c:pt idx="520">
                  <c:v>-0.39533625501968855</c:v>
                </c:pt>
                <c:pt idx="521">
                  <c:v>6.4471712492419037E-2</c:v>
                </c:pt>
                <c:pt idx="522">
                  <c:v>0.10122618257705715</c:v>
                </c:pt>
                <c:pt idx="523">
                  <c:v>0.81439830231797461</c:v>
                </c:pt>
                <c:pt idx="524">
                  <c:v>-0.14580194669634747</c:v>
                </c:pt>
                <c:pt idx="525">
                  <c:v>4.3407302353552446E-2</c:v>
                </c:pt>
                <c:pt idx="526">
                  <c:v>0.33704990446544897</c:v>
                </c:pt>
                <c:pt idx="527">
                  <c:v>0.3551410500686184</c:v>
                </c:pt>
                <c:pt idx="528">
                  <c:v>0.68416434537954485</c:v>
                </c:pt>
                <c:pt idx="529">
                  <c:v>0.48296836079883299</c:v>
                </c:pt>
                <c:pt idx="530">
                  <c:v>7.9065332594505142E-2</c:v>
                </c:pt>
                <c:pt idx="531">
                  <c:v>0.1463868211666487</c:v>
                </c:pt>
                <c:pt idx="532">
                  <c:v>-4.4033050386266925E-2</c:v>
                </c:pt>
                <c:pt idx="533">
                  <c:v>3.6635327091724762E-2</c:v>
                </c:pt>
                <c:pt idx="534">
                  <c:v>4.784487799689649E-2</c:v>
                </c:pt>
                <c:pt idx="535">
                  <c:v>-0.93688511759578186</c:v>
                </c:pt>
                <c:pt idx="536">
                  <c:v>0.67916830570286324</c:v>
                </c:pt>
                <c:pt idx="537">
                  <c:v>0.6073717683859351</c:v>
                </c:pt>
                <c:pt idx="538">
                  <c:v>0.3123805683136206</c:v>
                </c:pt>
                <c:pt idx="539">
                  <c:v>0.37396857361094338</c:v>
                </c:pt>
                <c:pt idx="540">
                  <c:v>-0.46314747777722998</c:v>
                </c:pt>
                <c:pt idx="541">
                  <c:v>-0.75428144453983337</c:v>
                </c:pt>
                <c:pt idx="542">
                  <c:v>-1.1008234194996427</c:v>
                </c:pt>
                <c:pt idx="543">
                  <c:v>-0.56518569802497565</c:v>
                </c:pt>
                <c:pt idx="544">
                  <c:v>-1.6202153958138947</c:v>
                </c:pt>
                <c:pt idx="545">
                  <c:v>-2.2481857802037823</c:v>
                </c:pt>
                <c:pt idx="546">
                  <c:v>-0.48580686073189455</c:v>
                </c:pt>
                <c:pt idx="547">
                  <c:v>-1.9302609144391694</c:v>
                </c:pt>
                <c:pt idx="548">
                  <c:v>-1.000860493231418</c:v>
                </c:pt>
                <c:pt idx="549">
                  <c:v>-1.4295820731208599</c:v>
                </c:pt>
                <c:pt idx="550">
                  <c:v>0.46631188707886001</c:v>
                </c:pt>
                <c:pt idx="551">
                  <c:v>0.57619144964302849</c:v>
                </c:pt>
                <c:pt idx="552">
                  <c:v>-0.52630297596963327</c:v>
                </c:pt>
                <c:pt idx="553">
                  <c:v>0.42631377455579794</c:v>
                </c:pt>
                <c:pt idx="554">
                  <c:v>-0.40870284785595012</c:v>
                </c:pt>
                <c:pt idx="555">
                  <c:v>-3.614331555600538</c:v>
                </c:pt>
                <c:pt idx="556">
                  <c:v>-0.43978526856323441</c:v>
                </c:pt>
                <c:pt idx="557">
                  <c:v>0.24983341233170336</c:v>
                </c:pt>
                <c:pt idx="558">
                  <c:v>1.0445136126154668</c:v>
                </c:pt>
                <c:pt idx="559">
                  <c:v>-2.7108757782432757</c:v>
                </c:pt>
                <c:pt idx="560">
                  <c:v>-1.0840072405834482</c:v>
                </c:pt>
                <c:pt idx="561">
                  <c:v>0.55648823899552624</c:v>
                </c:pt>
                <c:pt idx="562">
                  <c:v>-0.23931040489184738</c:v>
                </c:pt>
                <c:pt idx="563">
                  <c:v>-0.32128083682093056</c:v>
                </c:pt>
                <c:pt idx="564">
                  <c:v>-1.554113677379545</c:v>
                </c:pt>
                <c:pt idx="565">
                  <c:v>-0.21086135987665902</c:v>
                </c:pt>
                <c:pt idx="566">
                  <c:v>0.45128146456268858</c:v>
                </c:pt>
                <c:pt idx="567">
                  <c:v>-1.0363575208651536</c:v>
                </c:pt>
                <c:pt idx="568">
                  <c:v>1.0581752176379644</c:v>
                </c:pt>
                <c:pt idx="569">
                  <c:v>1.1951073837680131</c:v>
                </c:pt>
                <c:pt idx="570">
                  <c:v>-2.6326777634517858E-2</c:v>
                </c:pt>
                <c:pt idx="571">
                  <c:v>2.908098194936079E-2</c:v>
                </c:pt>
                <c:pt idx="572">
                  <c:v>0.85236562224818957</c:v>
                </c:pt>
                <c:pt idx="573">
                  <c:v>1.1638142721960192</c:v>
                </c:pt>
                <c:pt idx="574">
                  <c:v>-1.5255501748172353</c:v>
                </c:pt>
                <c:pt idx="575">
                  <c:v>-1.519040363469256</c:v>
                </c:pt>
                <c:pt idx="576">
                  <c:v>-3.3292106082797375</c:v>
                </c:pt>
                <c:pt idx="577">
                  <c:v>-0.3200672976465786</c:v>
                </c:pt>
                <c:pt idx="578">
                  <c:v>0.59099877993577843</c:v>
                </c:pt>
                <c:pt idx="579">
                  <c:v>-0.83364666349358885</c:v>
                </c:pt>
                <c:pt idx="580">
                  <c:v>0.2430976081506821</c:v>
                </c:pt>
                <c:pt idx="581">
                  <c:v>0.67184582934653836</c:v>
                </c:pt>
                <c:pt idx="582">
                  <c:v>0.64725990064574679</c:v>
                </c:pt>
                <c:pt idx="583">
                  <c:v>-0.44955179511262167</c:v>
                </c:pt>
                <c:pt idx="584">
                  <c:v>1.0712114816201692</c:v>
                </c:pt>
                <c:pt idx="585">
                  <c:v>0.61753556517669317</c:v>
                </c:pt>
                <c:pt idx="586">
                  <c:v>0.25038911605072145</c:v>
                </c:pt>
                <c:pt idx="587">
                  <c:v>0.56458931604150253</c:v>
                </c:pt>
                <c:pt idx="588">
                  <c:v>1.4645462401009457</c:v>
                </c:pt>
                <c:pt idx="589">
                  <c:v>0.72865510352850793</c:v>
                </c:pt>
                <c:pt idx="590">
                  <c:v>-3.5310718942706265E-2</c:v>
                </c:pt>
                <c:pt idx="591">
                  <c:v>-1.3390974093461094</c:v>
                </c:pt>
                <c:pt idx="592">
                  <c:v>0.14345250015438954</c:v>
                </c:pt>
                <c:pt idx="593">
                  <c:v>-2.307209050831065</c:v>
                </c:pt>
                <c:pt idx="594">
                  <c:v>1.5020822821429749</c:v>
                </c:pt>
                <c:pt idx="595">
                  <c:v>1.221083086446753</c:v>
                </c:pt>
                <c:pt idx="596">
                  <c:v>-1.0614119833599642</c:v>
                </c:pt>
                <c:pt idx="597">
                  <c:v>0.28304789331449931</c:v>
                </c:pt>
                <c:pt idx="598">
                  <c:v>1.2775475671465735</c:v>
                </c:pt>
                <c:pt idx="599">
                  <c:v>0.92383720326236007</c:v>
                </c:pt>
                <c:pt idx="600">
                  <c:v>1.2269742574436218</c:v>
                </c:pt>
                <c:pt idx="601">
                  <c:v>1.0951194932189405</c:v>
                </c:pt>
                <c:pt idx="602">
                  <c:v>-1.3798749173323519</c:v>
                </c:pt>
                <c:pt idx="603">
                  <c:v>0.20991280296301829</c:v>
                </c:pt>
                <c:pt idx="604">
                  <c:v>-0.30295600568322201</c:v>
                </c:pt>
                <c:pt idx="605">
                  <c:v>0.94467937203186114</c:v>
                </c:pt>
                <c:pt idx="606">
                  <c:v>-0.1210381898470011</c:v>
                </c:pt>
                <c:pt idx="607">
                  <c:v>0.19914012089384836</c:v>
                </c:pt>
                <c:pt idx="608">
                  <c:v>1.0374713592610918</c:v>
                </c:pt>
                <c:pt idx="609">
                  <c:v>0.6613759336492715</c:v>
                </c:pt>
                <c:pt idx="610">
                  <c:v>0.25832357184371019</c:v>
                </c:pt>
                <c:pt idx="611">
                  <c:v>0.73496331741109866</c:v>
                </c:pt>
                <c:pt idx="612">
                  <c:v>-0.19376399986724824</c:v>
                </c:pt>
                <c:pt idx="613">
                  <c:v>0.90925921634822449</c:v>
                </c:pt>
                <c:pt idx="614">
                  <c:v>8.419178137018779E-2</c:v>
                </c:pt>
                <c:pt idx="615">
                  <c:v>0.48504474518886331</c:v>
                </c:pt>
                <c:pt idx="616">
                  <c:v>-4.3673774436016766</c:v>
                </c:pt>
                <c:pt idx="617">
                  <c:v>-1.232708158953578</c:v>
                </c:pt>
                <c:pt idx="618">
                  <c:v>0.8013331386791458</c:v>
                </c:pt>
                <c:pt idx="619">
                  <c:v>-1.6584254748552374</c:v>
                </c:pt>
                <c:pt idx="620">
                  <c:v>-2.9506469359671272E-2</c:v>
                </c:pt>
                <c:pt idx="621">
                  <c:v>-0.48546367193141526</c:v>
                </c:pt>
                <c:pt idx="622">
                  <c:v>0.31720193641625</c:v>
                </c:pt>
                <c:pt idx="623">
                  <c:v>1.2135773592368244</c:v>
                </c:pt>
                <c:pt idx="624">
                  <c:v>1.1328114285460329</c:v>
                </c:pt>
                <c:pt idx="625">
                  <c:v>0.2330502764911398</c:v>
                </c:pt>
                <c:pt idx="626">
                  <c:v>0.88668841611651539</c:v>
                </c:pt>
                <c:pt idx="627">
                  <c:v>-0.35273583236093548</c:v>
                </c:pt>
                <c:pt idx="628">
                  <c:v>0.9074862927906503</c:v>
                </c:pt>
                <c:pt idx="629">
                  <c:v>-1.6929923175093877</c:v>
                </c:pt>
                <c:pt idx="630">
                  <c:v>-1.9350533683151523</c:v>
                </c:pt>
                <c:pt idx="631">
                  <c:v>0.46572351652149663</c:v>
                </c:pt>
                <c:pt idx="632">
                  <c:v>0.72909215588051213</c:v>
                </c:pt>
                <c:pt idx="633">
                  <c:v>-0.78283252384844315</c:v>
                </c:pt>
                <c:pt idx="634">
                  <c:v>0.87253287261904044</c:v>
                </c:pt>
                <c:pt idx="635">
                  <c:v>0.86833640916329324</c:v>
                </c:pt>
                <c:pt idx="636">
                  <c:v>0.94072811551606428</c:v>
                </c:pt>
                <c:pt idx="637">
                  <c:v>-4.9646140907355392</c:v>
                </c:pt>
                <c:pt idx="638">
                  <c:v>0.55009698963956877</c:v>
                </c:pt>
                <c:pt idx="639">
                  <c:v>-0.10493147987610674</c:v>
                </c:pt>
                <c:pt idx="640">
                  <c:v>1.1352667243294141</c:v>
                </c:pt>
                <c:pt idx="641">
                  <c:v>-1.0823027453355794</c:v>
                </c:pt>
                <c:pt idx="642">
                  <c:v>1.1325532765592978</c:v>
                </c:pt>
                <c:pt idx="643">
                  <c:v>-3.2592572014335359</c:v>
                </c:pt>
                <c:pt idx="644">
                  <c:v>0.68762341506179758</c:v>
                </c:pt>
                <c:pt idx="645">
                  <c:v>-1.2990247366080065E-3</c:v>
                </c:pt>
                <c:pt idx="646">
                  <c:v>-6.8808660777048614E-2</c:v>
                </c:pt>
                <c:pt idx="647">
                  <c:v>0.60695756175121041</c:v>
                </c:pt>
                <c:pt idx="648">
                  <c:v>0.93056823699769675</c:v>
                </c:pt>
                <c:pt idx="649">
                  <c:v>1.3294756474943892</c:v>
                </c:pt>
                <c:pt idx="650">
                  <c:v>-0.63021270286118902</c:v>
                </c:pt>
                <c:pt idx="651">
                  <c:v>-4.799749544416803E-2</c:v>
                </c:pt>
                <c:pt idx="652">
                  <c:v>0.19273513521542263</c:v>
                </c:pt>
                <c:pt idx="653">
                  <c:v>-1.9855443738601712</c:v>
                </c:pt>
                <c:pt idx="654">
                  <c:v>0.24480762246958104</c:v>
                </c:pt>
                <c:pt idx="655">
                  <c:v>0.38560966950509873</c:v>
                </c:pt>
                <c:pt idx="656">
                  <c:v>0.17538839312170301</c:v>
                </c:pt>
                <c:pt idx="657">
                  <c:v>-2.4378906016694408</c:v>
                </c:pt>
                <c:pt idx="658">
                  <c:v>-3.4944841322737181</c:v>
                </c:pt>
                <c:pt idx="659">
                  <c:v>0.45964239033072773</c:v>
                </c:pt>
                <c:pt idx="660">
                  <c:v>-17.078887719139328</c:v>
                </c:pt>
                <c:pt idx="661">
                  <c:v>0.15610519536745698</c:v>
                </c:pt>
                <c:pt idx="662">
                  <c:v>0.88832513656614998</c:v>
                </c:pt>
                <c:pt idx="663">
                  <c:v>0.63909961551364758</c:v>
                </c:pt>
                <c:pt idx="664">
                  <c:v>-2.009361530301117</c:v>
                </c:pt>
                <c:pt idx="665">
                  <c:v>-0.31422874722331129</c:v>
                </c:pt>
                <c:pt idx="666">
                  <c:v>-1.5337272577713676</c:v>
                </c:pt>
                <c:pt idx="667">
                  <c:v>0.3559803295216416</c:v>
                </c:pt>
                <c:pt idx="668">
                  <c:v>-0.9912963676707357</c:v>
                </c:pt>
                <c:pt idx="669">
                  <c:v>-0.12415488203497099</c:v>
                </c:pt>
                <c:pt idx="670">
                  <c:v>7.7739775939208555E-2</c:v>
                </c:pt>
                <c:pt idx="671">
                  <c:v>0.73206239932369244</c:v>
                </c:pt>
                <c:pt idx="672">
                  <c:v>-0.49072154282075053</c:v>
                </c:pt>
                <c:pt idx="673">
                  <c:v>6.1586221992317391E-2</c:v>
                </c:pt>
                <c:pt idx="674">
                  <c:v>0.76285853995317865</c:v>
                </c:pt>
                <c:pt idx="675">
                  <c:v>-0.37004739612576154</c:v>
                </c:pt>
                <c:pt idx="676">
                  <c:v>-0.82681748194477156</c:v>
                </c:pt>
                <c:pt idx="677">
                  <c:v>-0.81342859081488972</c:v>
                </c:pt>
                <c:pt idx="678">
                  <c:v>0.39731936444774918</c:v>
                </c:pt>
                <c:pt idx="679">
                  <c:v>-4.0094695138426344</c:v>
                </c:pt>
                <c:pt idx="680">
                  <c:v>-5.0891130146827959E-3</c:v>
                </c:pt>
                <c:pt idx="681">
                  <c:v>1.1096579731091545</c:v>
                </c:pt>
                <c:pt idx="682">
                  <c:v>-0.10867954980981998</c:v>
                </c:pt>
                <c:pt idx="683">
                  <c:v>-2.2582142286244342</c:v>
                </c:pt>
                <c:pt idx="684">
                  <c:v>-0.69312087680953172</c:v>
                </c:pt>
                <c:pt idx="685">
                  <c:v>0.85464993596355066</c:v>
                </c:pt>
                <c:pt idx="686">
                  <c:v>0.75965334393128414</c:v>
                </c:pt>
                <c:pt idx="687">
                  <c:v>-1.8662669187141812</c:v>
                </c:pt>
                <c:pt idx="688">
                  <c:v>0.69192252630266604</c:v>
                </c:pt>
                <c:pt idx="689">
                  <c:v>0.10999699387248513</c:v>
                </c:pt>
                <c:pt idx="690">
                  <c:v>-0.61165564650130855</c:v>
                </c:pt>
                <c:pt idx="691">
                  <c:v>-0.13776242796152299</c:v>
                </c:pt>
                <c:pt idx="692">
                  <c:v>-1.2023702160378784</c:v>
                </c:pt>
                <c:pt idx="693">
                  <c:v>-2.8371228866840459E-2</c:v>
                </c:pt>
                <c:pt idx="694">
                  <c:v>-0.49863428935474796</c:v>
                </c:pt>
                <c:pt idx="695">
                  <c:v>-0.7078235616087285</c:v>
                </c:pt>
                <c:pt idx="696">
                  <c:v>0.74746997134722759</c:v>
                </c:pt>
                <c:pt idx="697">
                  <c:v>-10.93582272530395</c:v>
                </c:pt>
                <c:pt idx="698">
                  <c:v>-0.90369012241830715</c:v>
                </c:pt>
                <c:pt idx="699">
                  <c:v>0.60517231328954812</c:v>
                </c:pt>
                <c:pt idx="700">
                  <c:v>-4.6358042568789415</c:v>
                </c:pt>
                <c:pt idx="701">
                  <c:v>-4.8569565428232968</c:v>
                </c:pt>
                <c:pt idx="702">
                  <c:v>-0.58634466819307407</c:v>
                </c:pt>
                <c:pt idx="703">
                  <c:v>-0.40829783432675698</c:v>
                </c:pt>
                <c:pt idx="704">
                  <c:v>-0.50586185261650984</c:v>
                </c:pt>
                <c:pt idx="705">
                  <c:v>-6.1038519588668017</c:v>
                </c:pt>
                <c:pt idx="706">
                  <c:v>-0.72208507541830225</c:v>
                </c:pt>
                <c:pt idx="707">
                  <c:v>-1.9529891808494035</c:v>
                </c:pt>
                <c:pt idx="708">
                  <c:v>-3.3455114523325484</c:v>
                </c:pt>
                <c:pt idx="709">
                  <c:v>-0.43340517997907901</c:v>
                </c:pt>
                <c:pt idx="710">
                  <c:v>-1.0719470230843759</c:v>
                </c:pt>
                <c:pt idx="711">
                  <c:v>-1.590606523002662</c:v>
                </c:pt>
                <c:pt idx="712">
                  <c:v>-1.0247742998533456</c:v>
                </c:pt>
                <c:pt idx="713">
                  <c:v>-3.6903625711781212</c:v>
                </c:pt>
                <c:pt idx="714">
                  <c:v>-2.3441976044987483</c:v>
                </c:pt>
                <c:pt idx="715">
                  <c:v>0.28687031866954205</c:v>
                </c:pt>
                <c:pt idx="716">
                  <c:v>0.90538135510043471</c:v>
                </c:pt>
                <c:pt idx="717">
                  <c:v>0.60107678537559606</c:v>
                </c:pt>
                <c:pt idx="718">
                  <c:v>-3.4065291844215202</c:v>
                </c:pt>
                <c:pt idx="719">
                  <c:v>0.12142449907342037</c:v>
                </c:pt>
                <c:pt idx="720">
                  <c:v>0.73919960766165604</c:v>
                </c:pt>
                <c:pt idx="721">
                  <c:v>-8.4621266651687288E-2</c:v>
                </c:pt>
                <c:pt idx="722">
                  <c:v>0.81579491739978005</c:v>
                </c:pt>
                <c:pt idx="723">
                  <c:v>-3.4008522974577708</c:v>
                </c:pt>
                <c:pt idx="724">
                  <c:v>0.28810487657790917</c:v>
                </c:pt>
                <c:pt idx="725">
                  <c:v>0.95543881042290657</c:v>
                </c:pt>
                <c:pt idx="726">
                  <c:v>0.35662633757441858</c:v>
                </c:pt>
                <c:pt idx="727">
                  <c:v>-0.10811727792747866</c:v>
                </c:pt>
                <c:pt idx="728">
                  <c:v>0.74638071308047393</c:v>
                </c:pt>
                <c:pt idx="729">
                  <c:v>-2.5327165184642735</c:v>
                </c:pt>
                <c:pt idx="730">
                  <c:v>-0.75042186319520954</c:v>
                </c:pt>
                <c:pt idx="731">
                  <c:v>0.56054102155787167</c:v>
                </c:pt>
                <c:pt idx="732">
                  <c:v>-0.54296276081790973</c:v>
                </c:pt>
                <c:pt idx="733">
                  <c:v>-0.66630348067890433</c:v>
                </c:pt>
                <c:pt idx="734">
                  <c:v>0.9140998306917193</c:v>
                </c:pt>
                <c:pt idx="735">
                  <c:v>-8.3602078451181297E-3</c:v>
                </c:pt>
                <c:pt idx="736">
                  <c:v>0.28791973712970975</c:v>
                </c:pt>
                <c:pt idx="737">
                  <c:v>0.86388446471097358</c:v>
                </c:pt>
                <c:pt idx="738">
                  <c:v>0.76399192318903919</c:v>
                </c:pt>
                <c:pt idx="739">
                  <c:v>0.68554634096357514</c:v>
                </c:pt>
                <c:pt idx="740">
                  <c:v>0.64667455552029407</c:v>
                </c:pt>
                <c:pt idx="741">
                  <c:v>0.34476851158757116</c:v>
                </c:pt>
                <c:pt idx="742">
                  <c:v>0.85601181733684573</c:v>
                </c:pt>
                <c:pt idx="743">
                  <c:v>-3.7123240417408843</c:v>
                </c:pt>
                <c:pt idx="744">
                  <c:v>1.1274477236252669</c:v>
                </c:pt>
                <c:pt idx="745">
                  <c:v>-0.138596163318921</c:v>
                </c:pt>
                <c:pt idx="746">
                  <c:v>-9.661912465419531E-3</c:v>
                </c:pt>
                <c:pt idx="747">
                  <c:v>0.5324197961524646</c:v>
                </c:pt>
                <c:pt idx="748">
                  <c:v>0.49890316010144831</c:v>
                </c:pt>
                <c:pt idx="749">
                  <c:v>1.068401661964264</c:v>
                </c:pt>
                <c:pt idx="750">
                  <c:v>-1.8628285485920273</c:v>
                </c:pt>
                <c:pt idx="751">
                  <c:v>-0.61524346900480142</c:v>
                </c:pt>
                <c:pt idx="752">
                  <c:v>0.8566600901349104</c:v>
                </c:pt>
                <c:pt idx="753">
                  <c:v>0.78485049652740035</c:v>
                </c:pt>
                <c:pt idx="754">
                  <c:v>1.0722261946839373</c:v>
                </c:pt>
                <c:pt idx="755">
                  <c:v>-0.42978517453787618</c:v>
                </c:pt>
                <c:pt idx="756">
                  <c:v>0.26529153056180693</c:v>
                </c:pt>
                <c:pt idx="757">
                  <c:v>0.65219702059760198</c:v>
                </c:pt>
                <c:pt idx="758">
                  <c:v>0.52220562646745583</c:v>
                </c:pt>
                <c:pt idx="759">
                  <c:v>0.92219713962295002</c:v>
                </c:pt>
                <c:pt idx="760">
                  <c:v>0.55792054908496791</c:v>
                </c:pt>
                <c:pt idx="761">
                  <c:v>0.59979403322788671</c:v>
                </c:pt>
                <c:pt idx="762">
                  <c:v>1.1536004113136722</c:v>
                </c:pt>
                <c:pt idx="763">
                  <c:v>0.50543283046331733</c:v>
                </c:pt>
                <c:pt idx="764">
                  <c:v>0.43469988971578527</c:v>
                </c:pt>
                <c:pt idx="765">
                  <c:v>0.49951053974064308</c:v>
                </c:pt>
                <c:pt idx="766">
                  <c:v>-1.3033060120598341</c:v>
                </c:pt>
                <c:pt idx="767">
                  <c:v>-1.0844774489304461</c:v>
                </c:pt>
                <c:pt idx="768">
                  <c:v>0.41368404209775211</c:v>
                </c:pt>
                <c:pt idx="769">
                  <c:v>0.39183030715159584</c:v>
                </c:pt>
                <c:pt idx="770">
                  <c:v>0.50192313641834285</c:v>
                </c:pt>
                <c:pt idx="771">
                  <c:v>0.57180033026627575</c:v>
                </c:pt>
                <c:pt idx="772">
                  <c:v>0.55497443334174257</c:v>
                </c:pt>
                <c:pt idx="773">
                  <c:v>0.92679108990082293</c:v>
                </c:pt>
                <c:pt idx="774">
                  <c:v>0.66166090933478905</c:v>
                </c:pt>
                <c:pt idx="775">
                  <c:v>1.2252893882818525</c:v>
                </c:pt>
                <c:pt idx="776">
                  <c:v>0.61019330862214405</c:v>
                </c:pt>
                <c:pt idx="777">
                  <c:v>-0.52085718895545363</c:v>
                </c:pt>
                <c:pt idx="778">
                  <c:v>0.77238655070473339</c:v>
                </c:pt>
                <c:pt idx="779">
                  <c:v>0.63016977400557961</c:v>
                </c:pt>
                <c:pt idx="780">
                  <c:v>0.53888895671500081</c:v>
                </c:pt>
                <c:pt idx="781">
                  <c:v>4.6146113822050416E-2</c:v>
                </c:pt>
                <c:pt idx="782">
                  <c:v>-0.34446440535015588</c:v>
                </c:pt>
                <c:pt idx="783">
                  <c:v>-0.23416799198395999</c:v>
                </c:pt>
                <c:pt idx="784">
                  <c:v>-2.0365373328146621</c:v>
                </c:pt>
                <c:pt idx="785">
                  <c:v>2.6693471971859006E-2</c:v>
                </c:pt>
                <c:pt idx="786">
                  <c:v>0.69512712466808901</c:v>
                </c:pt>
                <c:pt idx="787">
                  <c:v>0.2542146486275102</c:v>
                </c:pt>
                <c:pt idx="788">
                  <c:v>0.5445769104492485</c:v>
                </c:pt>
                <c:pt idx="789">
                  <c:v>0.71652613839119028</c:v>
                </c:pt>
                <c:pt idx="790">
                  <c:v>0.1678651933821631</c:v>
                </c:pt>
                <c:pt idx="791">
                  <c:v>0.71480210759036722</c:v>
                </c:pt>
                <c:pt idx="792">
                  <c:v>7.6990652620800404E-2</c:v>
                </c:pt>
                <c:pt idx="793">
                  <c:v>0.15593655343035306</c:v>
                </c:pt>
                <c:pt idx="794">
                  <c:v>0.78546389422937535</c:v>
                </c:pt>
                <c:pt idx="795">
                  <c:v>0.93686973629744186</c:v>
                </c:pt>
                <c:pt idx="796">
                  <c:v>0.8152599445398665</c:v>
                </c:pt>
                <c:pt idx="797">
                  <c:v>0.79700688709855683</c:v>
                </c:pt>
                <c:pt idx="798">
                  <c:v>0.22668598723879579</c:v>
                </c:pt>
                <c:pt idx="799">
                  <c:v>0.98526800045801743</c:v>
                </c:pt>
                <c:pt idx="800">
                  <c:v>-1.6814915109612967</c:v>
                </c:pt>
                <c:pt idx="801">
                  <c:v>0.75297960783408757</c:v>
                </c:pt>
                <c:pt idx="802">
                  <c:v>0.81459804529169966</c:v>
                </c:pt>
                <c:pt idx="803">
                  <c:v>0.60925474368768318</c:v>
                </c:pt>
                <c:pt idx="804">
                  <c:v>0.6898798917214104</c:v>
                </c:pt>
                <c:pt idx="805">
                  <c:v>0.52654201476207763</c:v>
                </c:pt>
                <c:pt idx="806">
                  <c:v>0.64101756694881784</c:v>
                </c:pt>
                <c:pt idx="807">
                  <c:v>4.0552993443055685E-2</c:v>
                </c:pt>
                <c:pt idx="808">
                  <c:v>0.60832558131685566</c:v>
                </c:pt>
                <c:pt idx="809">
                  <c:v>0.73423480980852229</c:v>
                </c:pt>
                <c:pt idx="810">
                  <c:v>0.27906027229075131</c:v>
                </c:pt>
                <c:pt idx="811">
                  <c:v>0.62906656366547087</c:v>
                </c:pt>
                <c:pt idx="812">
                  <c:v>0.80956895417557284</c:v>
                </c:pt>
                <c:pt idx="813">
                  <c:v>0.67757041255087258</c:v>
                </c:pt>
                <c:pt idx="814">
                  <c:v>0.7418378800098111</c:v>
                </c:pt>
                <c:pt idx="815">
                  <c:v>-0.28744811454523611</c:v>
                </c:pt>
                <c:pt idx="816">
                  <c:v>-0.37486231727617886</c:v>
                </c:pt>
                <c:pt idx="817">
                  <c:v>0.42016195725793337</c:v>
                </c:pt>
                <c:pt idx="818">
                  <c:v>0.63350013247420378</c:v>
                </c:pt>
                <c:pt idx="819">
                  <c:v>8.7243102321135413E-2</c:v>
                </c:pt>
                <c:pt idx="820">
                  <c:v>-0.10348649752357453</c:v>
                </c:pt>
                <c:pt idx="821">
                  <c:v>-0.30920603906567978</c:v>
                </c:pt>
                <c:pt idx="822">
                  <c:v>-0.10467114976571923</c:v>
                </c:pt>
                <c:pt idx="823">
                  <c:v>-0.50890443619968662</c:v>
                </c:pt>
                <c:pt idx="824">
                  <c:v>0.42317499390349556</c:v>
                </c:pt>
                <c:pt idx="825">
                  <c:v>1.171919899545612E-2</c:v>
                </c:pt>
                <c:pt idx="826">
                  <c:v>-0.90882534661751446</c:v>
                </c:pt>
                <c:pt idx="827">
                  <c:v>0.66220032682939833</c:v>
                </c:pt>
                <c:pt idx="828">
                  <c:v>0.75756338248484889</c:v>
                </c:pt>
                <c:pt idx="829">
                  <c:v>-0.22026069977896967</c:v>
                </c:pt>
                <c:pt idx="830">
                  <c:v>-5.794572129398301E-2</c:v>
                </c:pt>
                <c:pt idx="831">
                  <c:v>-0.43606266484647177</c:v>
                </c:pt>
                <c:pt idx="832">
                  <c:v>-0.33828707031675787</c:v>
                </c:pt>
                <c:pt idx="833">
                  <c:v>0.30414525365716927</c:v>
                </c:pt>
                <c:pt idx="834">
                  <c:v>0.33229391733703945</c:v>
                </c:pt>
                <c:pt idx="835">
                  <c:v>0.41990795534076925</c:v>
                </c:pt>
                <c:pt idx="836">
                  <c:v>0.71932749931749784</c:v>
                </c:pt>
                <c:pt idx="837">
                  <c:v>-0.23190662737813944</c:v>
                </c:pt>
                <c:pt idx="838">
                  <c:v>0.38804466555028827</c:v>
                </c:pt>
                <c:pt idx="839">
                  <c:v>-0.62306096154204793</c:v>
                </c:pt>
                <c:pt idx="840">
                  <c:v>1.0321563006740644</c:v>
                </c:pt>
                <c:pt idx="841">
                  <c:v>-8.5910572069378577E-2</c:v>
                </c:pt>
                <c:pt idx="842">
                  <c:v>0.36928257077771004</c:v>
                </c:pt>
                <c:pt idx="843">
                  <c:v>0.6624427566778861</c:v>
                </c:pt>
                <c:pt idx="844">
                  <c:v>0.55859731014748981</c:v>
                </c:pt>
                <c:pt idx="845">
                  <c:v>0.95461198328147501</c:v>
                </c:pt>
                <c:pt idx="846">
                  <c:v>0.4475362229059735</c:v>
                </c:pt>
                <c:pt idx="847">
                  <c:v>0.72128509152095144</c:v>
                </c:pt>
                <c:pt idx="848">
                  <c:v>0.84637057383811298</c:v>
                </c:pt>
                <c:pt idx="849">
                  <c:v>0.93635529939705586</c:v>
                </c:pt>
                <c:pt idx="850">
                  <c:v>-7.487675532502458E-2</c:v>
                </c:pt>
                <c:pt idx="851">
                  <c:v>0.71292375938524088</c:v>
                </c:pt>
                <c:pt idx="852">
                  <c:v>0.63357566308997759</c:v>
                </c:pt>
                <c:pt idx="853">
                  <c:v>0.78434080795996053</c:v>
                </c:pt>
                <c:pt idx="854">
                  <c:v>-0.52520171667550297</c:v>
                </c:pt>
                <c:pt idx="855">
                  <c:v>0.53604547555379689</c:v>
                </c:pt>
                <c:pt idx="856">
                  <c:v>-0.17702853497415022</c:v>
                </c:pt>
                <c:pt idx="857">
                  <c:v>0.9238275388913213</c:v>
                </c:pt>
                <c:pt idx="858">
                  <c:v>1.4995929003437228E-2</c:v>
                </c:pt>
                <c:pt idx="859">
                  <c:v>0.73957251882130481</c:v>
                </c:pt>
                <c:pt idx="860">
                  <c:v>1.4809321767028181</c:v>
                </c:pt>
                <c:pt idx="861">
                  <c:v>-0.16150168334199877</c:v>
                </c:pt>
                <c:pt idx="862">
                  <c:v>0.4980550182518193</c:v>
                </c:pt>
                <c:pt idx="863">
                  <c:v>-0.17246482813603961</c:v>
                </c:pt>
                <c:pt idx="864">
                  <c:v>-0.36925064227804549</c:v>
                </c:pt>
                <c:pt idx="865">
                  <c:v>-1.4207221537529269</c:v>
                </c:pt>
                <c:pt idx="866">
                  <c:v>0.43983369957192076</c:v>
                </c:pt>
                <c:pt idx="867">
                  <c:v>0.18109088027001857</c:v>
                </c:pt>
                <c:pt idx="868">
                  <c:v>0.43846167121811774</c:v>
                </c:pt>
                <c:pt idx="869">
                  <c:v>-0.79948690162847313</c:v>
                </c:pt>
                <c:pt idx="870">
                  <c:v>-0.72354512015309502</c:v>
                </c:pt>
                <c:pt idx="871">
                  <c:v>0.34223472495655138</c:v>
                </c:pt>
                <c:pt idx="872">
                  <c:v>-2.84482009729274</c:v>
                </c:pt>
                <c:pt idx="873">
                  <c:v>-0.93025682886696393</c:v>
                </c:pt>
                <c:pt idx="874">
                  <c:v>-0.7605004537683292</c:v>
                </c:pt>
                <c:pt idx="875">
                  <c:v>-4.7462731355036258E-2</c:v>
                </c:pt>
                <c:pt idx="876">
                  <c:v>-1.1204384840140464</c:v>
                </c:pt>
                <c:pt idx="877">
                  <c:v>-4.4451833897166253</c:v>
                </c:pt>
                <c:pt idx="878">
                  <c:v>6.3379065329934536E-2</c:v>
                </c:pt>
                <c:pt idx="879">
                  <c:v>0.4555838101634736</c:v>
                </c:pt>
                <c:pt idx="880">
                  <c:v>0.47216623834402494</c:v>
                </c:pt>
                <c:pt idx="881">
                  <c:v>-0.33467911452823218</c:v>
                </c:pt>
                <c:pt idx="882">
                  <c:v>0.60551817797536978</c:v>
                </c:pt>
                <c:pt idx="883">
                  <c:v>-0.20322090610424837</c:v>
                </c:pt>
                <c:pt idx="884">
                  <c:v>6.3270865922890329E-2</c:v>
                </c:pt>
                <c:pt idx="885">
                  <c:v>-0.99477977869229794</c:v>
                </c:pt>
                <c:pt idx="886">
                  <c:v>1.0401782532557351</c:v>
                </c:pt>
                <c:pt idx="887">
                  <c:v>0.28031540158663126</c:v>
                </c:pt>
                <c:pt idx="888">
                  <c:v>-6.3085344879185434E-2</c:v>
                </c:pt>
                <c:pt idx="889">
                  <c:v>1.0523239951768433</c:v>
                </c:pt>
                <c:pt idx="890">
                  <c:v>2.3450176980908877</c:v>
                </c:pt>
                <c:pt idx="891">
                  <c:v>2.5386642045457748</c:v>
                </c:pt>
                <c:pt idx="892">
                  <c:v>1.0274716963426478</c:v>
                </c:pt>
                <c:pt idx="893">
                  <c:v>3.1473076762030159</c:v>
                </c:pt>
                <c:pt idx="894">
                  <c:v>2.6910176287399352</c:v>
                </c:pt>
                <c:pt idx="895">
                  <c:v>0.21713189414599077</c:v>
                </c:pt>
                <c:pt idx="896">
                  <c:v>1.789888428782167</c:v>
                </c:pt>
                <c:pt idx="897">
                  <c:v>0.28818543569762611</c:v>
                </c:pt>
                <c:pt idx="898">
                  <c:v>1.1699107528164583</c:v>
                </c:pt>
                <c:pt idx="899">
                  <c:v>-1.4037634669263424</c:v>
                </c:pt>
                <c:pt idx="900">
                  <c:v>-1.0797668593175551</c:v>
                </c:pt>
                <c:pt idx="901">
                  <c:v>1.5352941204201467</c:v>
                </c:pt>
                <c:pt idx="902">
                  <c:v>0.43995344050844998</c:v>
                </c:pt>
                <c:pt idx="903">
                  <c:v>-1.2512198680495414</c:v>
                </c:pt>
                <c:pt idx="904">
                  <c:v>1.0582637036632037</c:v>
                </c:pt>
                <c:pt idx="905">
                  <c:v>6.388418620946835</c:v>
                </c:pt>
                <c:pt idx="906">
                  <c:v>-3.0317091173275692</c:v>
                </c:pt>
                <c:pt idx="907">
                  <c:v>1.3533709084961818</c:v>
                </c:pt>
                <c:pt idx="908">
                  <c:v>4.3460569836172205</c:v>
                </c:pt>
                <c:pt idx="909">
                  <c:v>2.5347869657340585</c:v>
                </c:pt>
                <c:pt idx="910">
                  <c:v>-1.1501351422909885</c:v>
                </c:pt>
                <c:pt idx="911">
                  <c:v>2.207686860297601</c:v>
                </c:pt>
                <c:pt idx="912">
                  <c:v>4.327257677441783</c:v>
                </c:pt>
                <c:pt idx="913">
                  <c:v>2.3274716008611591</c:v>
                </c:pt>
                <c:pt idx="914">
                  <c:v>0.77091685742115224</c:v>
                </c:pt>
                <c:pt idx="915">
                  <c:v>2.444595839043596</c:v>
                </c:pt>
                <c:pt idx="916">
                  <c:v>-0.46666766399766685</c:v>
                </c:pt>
                <c:pt idx="917">
                  <c:v>1.5981086735471566</c:v>
                </c:pt>
                <c:pt idx="918">
                  <c:v>2.2424803893492706</c:v>
                </c:pt>
                <c:pt idx="919">
                  <c:v>0.22588667464328271</c:v>
                </c:pt>
                <c:pt idx="920">
                  <c:v>1.996145317070273</c:v>
                </c:pt>
                <c:pt idx="921">
                  <c:v>0.24375962395863349</c:v>
                </c:pt>
                <c:pt idx="922">
                  <c:v>0.90457196552213659</c:v>
                </c:pt>
                <c:pt idx="923">
                  <c:v>0.2329086596894907</c:v>
                </c:pt>
                <c:pt idx="924">
                  <c:v>0.42453517970194049</c:v>
                </c:pt>
                <c:pt idx="925">
                  <c:v>2.4066148344869243</c:v>
                </c:pt>
                <c:pt idx="926">
                  <c:v>2.2556389386684916</c:v>
                </c:pt>
                <c:pt idx="927">
                  <c:v>0.76054584933433911</c:v>
                </c:pt>
                <c:pt idx="928">
                  <c:v>-0.28607536072320328</c:v>
                </c:pt>
                <c:pt idx="929">
                  <c:v>3.5105753202122512</c:v>
                </c:pt>
                <c:pt idx="930">
                  <c:v>2.8111997590280993</c:v>
                </c:pt>
                <c:pt idx="931">
                  <c:v>1.6718954713673206</c:v>
                </c:pt>
                <c:pt idx="932">
                  <c:v>4.5554137208596597</c:v>
                </c:pt>
                <c:pt idx="933">
                  <c:v>6.3815320484990652</c:v>
                </c:pt>
                <c:pt idx="934">
                  <c:v>-0.90404249741588738</c:v>
                </c:pt>
                <c:pt idx="935">
                  <c:v>-1.6967913928311069</c:v>
                </c:pt>
                <c:pt idx="936">
                  <c:v>2.4801221314608348</c:v>
                </c:pt>
                <c:pt idx="937">
                  <c:v>-0.3282238513559198</c:v>
                </c:pt>
                <c:pt idx="938">
                  <c:v>-0.95300199991251</c:v>
                </c:pt>
                <c:pt idx="939">
                  <c:v>0.62457411939019258</c:v>
                </c:pt>
                <c:pt idx="940">
                  <c:v>0.53755567467515153</c:v>
                </c:pt>
                <c:pt idx="941">
                  <c:v>-1.9987563428178099</c:v>
                </c:pt>
                <c:pt idx="942">
                  <c:v>-2.3321049990430467</c:v>
                </c:pt>
                <c:pt idx="943">
                  <c:v>0.23158750212856846</c:v>
                </c:pt>
                <c:pt idx="944">
                  <c:v>-2.4619042655525107</c:v>
                </c:pt>
                <c:pt idx="945">
                  <c:v>-3.6469412763188709</c:v>
                </c:pt>
                <c:pt idx="946">
                  <c:v>-1.022858063153312</c:v>
                </c:pt>
                <c:pt idx="947">
                  <c:v>0.16481943078617958</c:v>
                </c:pt>
                <c:pt idx="948">
                  <c:v>-0.56770134684805773</c:v>
                </c:pt>
                <c:pt idx="949">
                  <c:v>-6.6080483058923778E-2</c:v>
                </c:pt>
                <c:pt idx="950">
                  <c:v>0.50147823900349331</c:v>
                </c:pt>
                <c:pt idx="951">
                  <c:v>0.34483106375623251</c:v>
                </c:pt>
                <c:pt idx="952">
                  <c:v>0.74039693009692942</c:v>
                </c:pt>
                <c:pt idx="953">
                  <c:v>0.47879558222730911</c:v>
                </c:pt>
                <c:pt idx="954">
                  <c:v>0.40274507161299733</c:v>
                </c:pt>
                <c:pt idx="955">
                  <c:v>0.61735140565257085</c:v>
                </c:pt>
                <c:pt idx="956">
                  <c:v>0.58097051487319074</c:v>
                </c:pt>
                <c:pt idx="957">
                  <c:v>-7.4653198123028677</c:v>
                </c:pt>
                <c:pt idx="958">
                  <c:v>-1.1015937035979437</c:v>
                </c:pt>
                <c:pt idx="959">
                  <c:v>-0.22572076698781668</c:v>
                </c:pt>
                <c:pt idx="960">
                  <c:v>-3.1060744654372557E-2</c:v>
                </c:pt>
                <c:pt idx="961">
                  <c:v>0.35856347408312406</c:v>
                </c:pt>
                <c:pt idx="962">
                  <c:v>2.6442781490132061</c:v>
                </c:pt>
                <c:pt idx="963">
                  <c:v>8.4560586911328117E-2</c:v>
                </c:pt>
                <c:pt idx="964">
                  <c:v>-0.27513377681447937</c:v>
                </c:pt>
                <c:pt idx="965">
                  <c:v>0.48258491536946391</c:v>
                </c:pt>
                <c:pt idx="966">
                  <c:v>-1.4778446125162434</c:v>
                </c:pt>
                <c:pt idx="967">
                  <c:v>-1.5611543986339613</c:v>
                </c:pt>
                <c:pt idx="968">
                  <c:v>-2.5757438351475521</c:v>
                </c:pt>
                <c:pt idx="969">
                  <c:v>-0.27210913537478737</c:v>
                </c:pt>
                <c:pt idx="970">
                  <c:v>1.4172855514735481</c:v>
                </c:pt>
                <c:pt idx="971">
                  <c:v>1.6368759221320062</c:v>
                </c:pt>
                <c:pt idx="972">
                  <c:v>-0.88467705802351548</c:v>
                </c:pt>
                <c:pt idx="973">
                  <c:v>3.0520117542379008</c:v>
                </c:pt>
                <c:pt idx="974">
                  <c:v>1.6569333270338704</c:v>
                </c:pt>
                <c:pt idx="975">
                  <c:v>2.5929598404337622</c:v>
                </c:pt>
                <c:pt idx="976">
                  <c:v>2.1221158223172178</c:v>
                </c:pt>
                <c:pt idx="977">
                  <c:v>1.7110475530207605</c:v>
                </c:pt>
                <c:pt idx="978">
                  <c:v>1.0803715202699418</c:v>
                </c:pt>
                <c:pt idx="979">
                  <c:v>0.85802560719924825</c:v>
                </c:pt>
                <c:pt idx="980">
                  <c:v>3.3923527997781164</c:v>
                </c:pt>
                <c:pt idx="981">
                  <c:v>-1.2877483193928525</c:v>
                </c:pt>
                <c:pt idx="982">
                  <c:v>-0.15392347417003049</c:v>
                </c:pt>
                <c:pt idx="983">
                  <c:v>1.215597906906942</c:v>
                </c:pt>
                <c:pt idx="984">
                  <c:v>1.3676372402792061</c:v>
                </c:pt>
                <c:pt idx="985">
                  <c:v>2.8600772261056537</c:v>
                </c:pt>
                <c:pt idx="986">
                  <c:v>2.0938478611585536</c:v>
                </c:pt>
                <c:pt idx="987">
                  <c:v>0.2308122498900082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91-45C2-BC4E-7BA62406A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772031"/>
        <c:axId val="1"/>
      </c:lineChart>
      <c:lineChart>
        <c:grouping val="standard"/>
        <c:varyColors val="0"/>
        <c:ser>
          <c:idx val="2"/>
          <c:order val="1"/>
          <c:tx>
            <c:strRef>
              <c:f>'График 3.1.5'!$C$3</c:f>
              <c:strCache>
                <c:ptCount val="1"/>
                <c:pt idx="0">
                  <c:v>Среднедневное значение курса (KZT/USD)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3.1.5'!$B$4:$B$496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39000</c:v>
                </c:pt>
                <c:pt idx="3">
                  <c:v>39001</c:v>
                </c:pt>
                <c:pt idx="4">
                  <c:v>39002</c:v>
                </c:pt>
                <c:pt idx="5">
                  <c:v>39003</c:v>
                </c:pt>
                <c:pt idx="6">
                  <c:v>39006</c:v>
                </c:pt>
                <c:pt idx="7">
                  <c:v>39007</c:v>
                </c:pt>
                <c:pt idx="8">
                  <c:v>39008</c:v>
                </c:pt>
                <c:pt idx="9">
                  <c:v>39009</c:v>
                </c:pt>
                <c:pt idx="10">
                  <c:v>39010</c:v>
                </c:pt>
                <c:pt idx="11">
                  <c:v>39013</c:v>
                </c:pt>
                <c:pt idx="12">
                  <c:v>39014</c:v>
                </c:pt>
                <c:pt idx="13">
                  <c:v>39016</c:v>
                </c:pt>
                <c:pt idx="14">
                  <c:v>39017</c:v>
                </c:pt>
                <c:pt idx="15">
                  <c:v>39020</c:v>
                </c:pt>
                <c:pt idx="16">
                  <c:v>39021</c:v>
                </c:pt>
                <c:pt idx="17">
                  <c:v>39022</c:v>
                </c:pt>
                <c:pt idx="18">
                  <c:v>39023</c:v>
                </c:pt>
                <c:pt idx="19">
                  <c:v>39024</c:v>
                </c:pt>
                <c:pt idx="20">
                  <c:v>39027</c:v>
                </c:pt>
                <c:pt idx="21">
                  <c:v>39028</c:v>
                </c:pt>
                <c:pt idx="22">
                  <c:v>39029</c:v>
                </c:pt>
                <c:pt idx="23">
                  <c:v>39030</c:v>
                </c:pt>
                <c:pt idx="24">
                  <c:v>39031</c:v>
                </c:pt>
                <c:pt idx="25">
                  <c:v>39034</c:v>
                </c:pt>
                <c:pt idx="26">
                  <c:v>39035</c:v>
                </c:pt>
                <c:pt idx="27">
                  <c:v>39036</c:v>
                </c:pt>
                <c:pt idx="28">
                  <c:v>39037</c:v>
                </c:pt>
                <c:pt idx="29">
                  <c:v>39038</c:v>
                </c:pt>
                <c:pt idx="30">
                  <c:v>39041</c:v>
                </c:pt>
                <c:pt idx="31">
                  <c:v>39042</c:v>
                </c:pt>
                <c:pt idx="32">
                  <c:v>39043</c:v>
                </c:pt>
                <c:pt idx="33">
                  <c:v>39045</c:v>
                </c:pt>
                <c:pt idx="34">
                  <c:v>39048</c:v>
                </c:pt>
                <c:pt idx="35">
                  <c:v>39049</c:v>
                </c:pt>
                <c:pt idx="36">
                  <c:v>39050</c:v>
                </c:pt>
                <c:pt idx="37">
                  <c:v>39051</c:v>
                </c:pt>
                <c:pt idx="38">
                  <c:v>39052</c:v>
                </c:pt>
                <c:pt idx="39">
                  <c:v>39055</c:v>
                </c:pt>
                <c:pt idx="40">
                  <c:v>39056</c:v>
                </c:pt>
                <c:pt idx="41">
                  <c:v>39057</c:v>
                </c:pt>
                <c:pt idx="42">
                  <c:v>39058</c:v>
                </c:pt>
                <c:pt idx="43">
                  <c:v>39059</c:v>
                </c:pt>
                <c:pt idx="44">
                  <c:v>39062</c:v>
                </c:pt>
                <c:pt idx="45">
                  <c:v>39063</c:v>
                </c:pt>
                <c:pt idx="46">
                  <c:v>39064</c:v>
                </c:pt>
                <c:pt idx="47">
                  <c:v>39065</c:v>
                </c:pt>
                <c:pt idx="48">
                  <c:v>39066</c:v>
                </c:pt>
                <c:pt idx="49">
                  <c:v>39071</c:v>
                </c:pt>
                <c:pt idx="50">
                  <c:v>39072</c:v>
                </c:pt>
                <c:pt idx="51">
                  <c:v>39073</c:v>
                </c:pt>
                <c:pt idx="52">
                  <c:v>39077</c:v>
                </c:pt>
                <c:pt idx="53">
                  <c:v>39078</c:v>
                </c:pt>
                <c:pt idx="54">
                  <c:v>39079</c:v>
                </c:pt>
                <c:pt idx="55">
                  <c:v>39080</c:v>
                </c:pt>
                <c:pt idx="56">
                  <c:v>39085</c:v>
                </c:pt>
                <c:pt idx="57">
                  <c:v>39086</c:v>
                </c:pt>
                <c:pt idx="58">
                  <c:v>39087</c:v>
                </c:pt>
                <c:pt idx="59">
                  <c:v>39090</c:v>
                </c:pt>
                <c:pt idx="60">
                  <c:v>39091</c:v>
                </c:pt>
                <c:pt idx="61">
                  <c:v>39092</c:v>
                </c:pt>
                <c:pt idx="62">
                  <c:v>39093</c:v>
                </c:pt>
                <c:pt idx="63">
                  <c:v>39094</c:v>
                </c:pt>
                <c:pt idx="64">
                  <c:v>39098</c:v>
                </c:pt>
                <c:pt idx="65">
                  <c:v>39099</c:v>
                </c:pt>
                <c:pt idx="66">
                  <c:v>39100</c:v>
                </c:pt>
                <c:pt idx="67">
                  <c:v>39101</c:v>
                </c:pt>
                <c:pt idx="68">
                  <c:v>39104</c:v>
                </c:pt>
                <c:pt idx="69">
                  <c:v>39105</c:v>
                </c:pt>
                <c:pt idx="70">
                  <c:v>39106</c:v>
                </c:pt>
                <c:pt idx="71">
                  <c:v>39107</c:v>
                </c:pt>
                <c:pt idx="72">
                  <c:v>39108</c:v>
                </c:pt>
                <c:pt idx="73">
                  <c:v>39111</c:v>
                </c:pt>
                <c:pt idx="74">
                  <c:v>39112</c:v>
                </c:pt>
                <c:pt idx="75">
                  <c:v>39113</c:v>
                </c:pt>
                <c:pt idx="76">
                  <c:v>39114</c:v>
                </c:pt>
                <c:pt idx="77">
                  <c:v>39115</c:v>
                </c:pt>
                <c:pt idx="78">
                  <c:v>39118</c:v>
                </c:pt>
                <c:pt idx="79">
                  <c:v>39119</c:v>
                </c:pt>
                <c:pt idx="80">
                  <c:v>39120</c:v>
                </c:pt>
                <c:pt idx="81">
                  <c:v>39121</c:v>
                </c:pt>
                <c:pt idx="82">
                  <c:v>39122</c:v>
                </c:pt>
                <c:pt idx="83">
                  <c:v>39125</c:v>
                </c:pt>
                <c:pt idx="84">
                  <c:v>39126</c:v>
                </c:pt>
                <c:pt idx="85">
                  <c:v>39127</c:v>
                </c:pt>
                <c:pt idx="86">
                  <c:v>39128</c:v>
                </c:pt>
                <c:pt idx="87">
                  <c:v>39129</c:v>
                </c:pt>
                <c:pt idx="88">
                  <c:v>39133</c:v>
                </c:pt>
                <c:pt idx="89">
                  <c:v>39134</c:v>
                </c:pt>
                <c:pt idx="90">
                  <c:v>39135</c:v>
                </c:pt>
                <c:pt idx="91">
                  <c:v>39136</c:v>
                </c:pt>
                <c:pt idx="92">
                  <c:v>39139</c:v>
                </c:pt>
                <c:pt idx="93">
                  <c:v>39140</c:v>
                </c:pt>
                <c:pt idx="94">
                  <c:v>39141</c:v>
                </c:pt>
                <c:pt idx="95">
                  <c:v>39142</c:v>
                </c:pt>
                <c:pt idx="96">
                  <c:v>39143</c:v>
                </c:pt>
                <c:pt idx="97">
                  <c:v>39146</c:v>
                </c:pt>
                <c:pt idx="98">
                  <c:v>39147</c:v>
                </c:pt>
                <c:pt idx="99">
                  <c:v>39148</c:v>
                </c:pt>
                <c:pt idx="100">
                  <c:v>39153</c:v>
                </c:pt>
                <c:pt idx="101">
                  <c:v>39154</c:v>
                </c:pt>
                <c:pt idx="102">
                  <c:v>39155</c:v>
                </c:pt>
                <c:pt idx="103">
                  <c:v>39156</c:v>
                </c:pt>
                <c:pt idx="104">
                  <c:v>39157</c:v>
                </c:pt>
                <c:pt idx="105">
                  <c:v>39160</c:v>
                </c:pt>
                <c:pt idx="106">
                  <c:v>39161</c:v>
                </c:pt>
                <c:pt idx="107">
                  <c:v>39162</c:v>
                </c:pt>
                <c:pt idx="108">
                  <c:v>39167</c:v>
                </c:pt>
                <c:pt idx="109">
                  <c:v>39168</c:v>
                </c:pt>
                <c:pt idx="110">
                  <c:v>39169</c:v>
                </c:pt>
                <c:pt idx="111">
                  <c:v>39170</c:v>
                </c:pt>
                <c:pt idx="112">
                  <c:v>39171</c:v>
                </c:pt>
                <c:pt idx="113">
                  <c:v>39174</c:v>
                </c:pt>
                <c:pt idx="114">
                  <c:v>39175</c:v>
                </c:pt>
                <c:pt idx="115">
                  <c:v>39176</c:v>
                </c:pt>
                <c:pt idx="116">
                  <c:v>39177</c:v>
                </c:pt>
                <c:pt idx="117">
                  <c:v>39178</c:v>
                </c:pt>
                <c:pt idx="118">
                  <c:v>39181</c:v>
                </c:pt>
                <c:pt idx="119">
                  <c:v>39182</c:v>
                </c:pt>
                <c:pt idx="120">
                  <c:v>39183</c:v>
                </c:pt>
                <c:pt idx="121">
                  <c:v>39184</c:v>
                </c:pt>
                <c:pt idx="122">
                  <c:v>39185</c:v>
                </c:pt>
                <c:pt idx="123">
                  <c:v>39188</c:v>
                </c:pt>
                <c:pt idx="124">
                  <c:v>39189</c:v>
                </c:pt>
                <c:pt idx="125">
                  <c:v>39190</c:v>
                </c:pt>
                <c:pt idx="126">
                  <c:v>39191</c:v>
                </c:pt>
                <c:pt idx="127">
                  <c:v>39192</c:v>
                </c:pt>
                <c:pt idx="128">
                  <c:v>39195</c:v>
                </c:pt>
                <c:pt idx="129">
                  <c:v>39196</c:v>
                </c:pt>
                <c:pt idx="130">
                  <c:v>39197</c:v>
                </c:pt>
                <c:pt idx="131">
                  <c:v>39198</c:v>
                </c:pt>
                <c:pt idx="132">
                  <c:v>39199</c:v>
                </c:pt>
                <c:pt idx="133">
                  <c:v>39202</c:v>
                </c:pt>
                <c:pt idx="134">
                  <c:v>39204</c:v>
                </c:pt>
                <c:pt idx="135">
                  <c:v>39205</c:v>
                </c:pt>
                <c:pt idx="136">
                  <c:v>39206</c:v>
                </c:pt>
                <c:pt idx="137">
                  <c:v>39209</c:v>
                </c:pt>
                <c:pt idx="138">
                  <c:v>39210</c:v>
                </c:pt>
                <c:pt idx="139">
                  <c:v>39212</c:v>
                </c:pt>
                <c:pt idx="140">
                  <c:v>39213</c:v>
                </c:pt>
                <c:pt idx="141">
                  <c:v>39216</c:v>
                </c:pt>
                <c:pt idx="142">
                  <c:v>39217</c:v>
                </c:pt>
                <c:pt idx="143">
                  <c:v>39218</c:v>
                </c:pt>
                <c:pt idx="144">
                  <c:v>39219</c:v>
                </c:pt>
                <c:pt idx="145">
                  <c:v>39220</c:v>
                </c:pt>
                <c:pt idx="146">
                  <c:v>39223</c:v>
                </c:pt>
                <c:pt idx="147">
                  <c:v>39224</c:v>
                </c:pt>
                <c:pt idx="148">
                  <c:v>39225</c:v>
                </c:pt>
                <c:pt idx="149">
                  <c:v>39226</c:v>
                </c:pt>
                <c:pt idx="150">
                  <c:v>39227</c:v>
                </c:pt>
                <c:pt idx="151">
                  <c:v>39231</c:v>
                </c:pt>
                <c:pt idx="152">
                  <c:v>39232</c:v>
                </c:pt>
                <c:pt idx="153">
                  <c:v>39233</c:v>
                </c:pt>
                <c:pt idx="154">
                  <c:v>39234</c:v>
                </c:pt>
                <c:pt idx="155">
                  <c:v>39237</c:v>
                </c:pt>
                <c:pt idx="156">
                  <c:v>39238</c:v>
                </c:pt>
                <c:pt idx="157">
                  <c:v>39239</c:v>
                </c:pt>
                <c:pt idx="158">
                  <c:v>39240</c:v>
                </c:pt>
                <c:pt idx="159">
                  <c:v>39241</c:v>
                </c:pt>
                <c:pt idx="160">
                  <c:v>39244</c:v>
                </c:pt>
                <c:pt idx="161">
                  <c:v>39245</c:v>
                </c:pt>
                <c:pt idx="162">
                  <c:v>39246</c:v>
                </c:pt>
                <c:pt idx="163">
                  <c:v>39247</c:v>
                </c:pt>
                <c:pt idx="164">
                  <c:v>39248</c:v>
                </c:pt>
                <c:pt idx="165">
                  <c:v>39251</c:v>
                </c:pt>
                <c:pt idx="166">
                  <c:v>39252</c:v>
                </c:pt>
                <c:pt idx="167">
                  <c:v>39253</c:v>
                </c:pt>
                <c:pt idx="168">
                  <c:v>39254</c:v>
                </c:pt>
                <c:pt idx="169">
                  <c:v>39255</c:v>
                </c:pt>
                <c:pt idx="170">
                  <c:v>39258</c:v>
                </c:pt>
                <c:pt idx="171">
                  <c:v>39259</c:v>
                </c:pt>
                <c:pt idx="172">
                  <c:v>39260</c:v>
                </c:pt>
                <c:pt idx="173">
                  <c:v>39261</c:v>
                </c:pt>
                <c:pt idx="174">
                  <c:v>39262</c:v>
                </c:pt>
                <c:pt idx="175">
                  <c:v>39265</c:v>
                </c:pt>
                <c:pt idx="176">
                  <c:v>39266</c:v>
                </c:pt>
                <c:pt idx="177">
                  <c:v>39268</c:v>
                </c:pt>
                <c:pt idx="178">
                  <c:v>39269</c:v>
                </c:pt>
                <c:pt idx="179">
                  <c:v>39272</c:v>
                </c:pt>
                <c:pt idx="180">
                  <c:v>39273</c:v>
                </c:pt>
                <c:pt idx="181">
                  <c:v>39274</c:v>
                </c:pt>
                <c:pt idx="182">
                  <c:v>39275</c:v>
                </c:pt>
                <c:pt idx="183">
                  <c:v>39276</c:v>
                </c:pt>
                <c:pt idx="184">
                  <c:v>39279</c:v>
                </c:pt>
                <c:pt idx="185">
                  <c:v>39280</c:v>
                </c:pt>
                <c:pt idx="186">
                  <c:v>39281</c:v>
                </c:pt>
                <c:pt idx="187">
                  <c:v>39282</c:v>
                </c:pt>
                <c:pt idx="188">
                  <c:v>39283</c:v>
                </c:pt>
                <c:pt idx="189">
                  <c:v>39286</c:v>
                </c:pt>
                <c:pt idx="190">
                  <c:v>39287</c:v>
                </c:pt>
                <c:pt idx="191">
                  <c:v>39288</c:v>
                </c:pt>
                <c:pt idx="192">
                  <c:v>39289</c:v>
                </c:pt>
                <c:pt idx="193">
                  <c:v>39290</c:v>
                </c:pt>
                <c:pt idx="194">
                  <c:v>39293</c:v>
                </c:pt>
                <c:pt idx="195">
                  <c:v>39294</c:v>
                </c:pt>
                <c:pt idx="196">
                  <c:v>39295</c:v>
                </c:pt>
                <c:pt idx="197">
                  <c:v>39296</c:v>
                </c:pt>
                <c:pt idx="198">
                  <c:v>39297</c:v>
                </c:pt>
                <c:pt idx="199">
                  <c:v>39300</c:v>
                </c:pt>
                <c:pt idx="200">
                  <c:v>39301</c:v>
                </c:pt>
                <c:pt idx="201">
                  <c:v>39302</c:v>
                </c:pt>
                <c:pt idx="202">
                  <c:v>39303</c:v>
                </c:pt>
                <c:pt idx="203">
                  <c:v>39304</c:v>
                </c:pt>
                <c:pt idx="204">
                  <c:v>39307</c:v>
                </c:pt>
                <c:pt idx="205">
                  <c:v>39308</c:v>
                </c:pt>
                <c:pt idx="206">
                  <c:v>39309</c:v>
                </c:pt>
                <c:pt idx="207">
                  <c:v>39310</c:v>
                </c:pt>
                <c:pt idx="208">
                  <c:v>39311</c:v>
                </c:pt>
                <c:pt idx="209">
                  <c:v>39314</c:v>
                </c:pt>
                <c:pt idx="210">
                  <c:v>39315</c:v>
                </c:pt>
                <c:pt idx="211">
                  <c:v>39316</c:v>
                </c:pt>
                <c:pt idx="212">
                  <c:v>39317</c:v>
                </c:pt>
                <c:pt idx="213">
                  <c:v>39318</c:v>
                </c:pt>
                <c:pt idx="214">
                  <c:v>39321</c:v>
                </c:pt>
                <c:pt idx="215">
                  <c:v>39322</c:v>
                </c:pt>
                <c:pt idx="216">
                  <c:v>39323</c:v>
                </c:pt>
                <c:pt idx="217">
                  <c:v>39329</c:v>
                </c:pt>
                <c:pt idx="218">
                  <c:v>39330</c:v>
                </c:pt>
                <c:pt idx="219">
                  <c:v>39331</c:v>
                </c:pt>
                <c:pt idx="220">
                  <c:v>39332</c:v>
                </c:pt>
                <c:pt idx="221">
                  <c:v>39335</c:v>
                </c:pt>
                <c:pt idx="222">
                  <c:v>39336</c:v>
                </c:pt>
                <c:pt idx="223">
                  <c:v>39337</c:v>
                </c:pt>
                <c:pt idx="224">
                  <c:v>39338</c:v>
                </c:pt>
                <c:pt idx="225">
                  <c:v>39339</c:v>
                </c:pt>
                <c:pt idx="226">
                  <c:v>39342</c:v>
                </c:pt>
                <c:pt idx="227">
                  <c:v>39343</c:v>
                </c:pt>
                <c:pt idx="228">
                  <c:v>39344</c:v>
                </c:pt>
                <c:pt idx="229">
                  <c:v>39345</c:v>
                </c:pt>
                <c:pt idx="230">
                  <c:v>39346</c:v>
                </c:pt>
                <c:pt idx="231">
                  <c:v>39349</c:v>
                </c:pt>
                <c:pt idx="232">
                  <c:v>39350</c:v>
                </c:pt>
                <c:pt idx="233">
                  <c:v>39351</c:v>
                </c:pt>
                <c:pt idx="234">
                  <c:v>39352</c:v>
                </c:pt>
                <c:pt idx="235">
                  <c:v>39353</c:v>
                </c:pt>
                <c:pt idx="236">
                  <c:v>39356</c:v>
                </c:pt>
                <c:pt idx="237">
                  <c:v>39357</c:v>
                </c:pt>
                <c:pt idx="238">
                  <c:v>39358</c:v>
                </c:pt>
                <c:pt idx="239">
                  <c:v>39359</c:v>
                </c:pt>
                <c:pt idx="240">
                  <c:v>39360</c:v>
                </c:pt>
                <c:pt idx="241">
                  <c:v>39364</c:v>
                </c:pt>
                <c:pt idx="242">
                  <c:v>39365</c:v>
                </c:pt>
                <c:pt idx="243">
                  <c:v>39366</c:v>
                </c:pt>
                <c:pt idx="244">
                  <c:v>39367</c:v>
                </c:pt>
                <c:pt idx="245">
                  <c:v>39370</c:v>
                </c:pt>
                <c:pt idx="246">
                  <c:v>39371</c:v>
                </c:pt>
                <c:pt idx="247">
                  <c:v>39372</c:v>
                </c:pt>
                <c:pt idx="248">
                  <c:v>39373</c:v>
                </c:pt>
                <c:pt idx="249">
                  <c:v>39374</c:v>
                </c:pt>
                <c:pt idx="250">
                  <c:v>39377</c:v>
                </c:pt>
                <c:pt idx="251">
                  <c:v>39378</c:v>
                </c:pt>
                <c:pt idx="252">
                  <c:v>39379</c:v>
                </c:pt>
                <c:pt idx="253">
                  <c:v>39384</c:v>
                </c:pt>
                <c:pt idx="254">
                  <c:v>39385</c:v>
                </c:pt>
                <c:pt idx="255">
                  <c:v>39386</c:v>
                </c:pt>
                <c:pt idx="256">
                  <c:v>39387</c:v>
                </c:pt>
                <c:pt idx="257">
                  <c:v>39388</c:v>
                </c:pt>
                <c:pt idx="258">
                  <c:v>39391</c:v>
                </c:pt>
                <c:pt idx="259">
                  <c:v>39392</c:v>
                </c:pt>
                <c:pt idx="260">
                  <c:v>39393</c:v>
                </c:pt>
                <c:pt idx="261">
                  <c:v>39394</c:v>
                </c:pt>
                <c:pt idx="262">
                  <c:v>39395</c:v>
                </c:pt>
                <c:pt idx="263">
                  <c:v>39399</c:v>
                </c:pt>
                <c:pt idx="264">
                  <c:v>39400</c:v>
                </c:pt>
                <c:pt idx="265">
                  <c:v>39401</c:v>
                </c:pt>
                <c:pt idx="266">
                  <c:v>39402</c:v>
                </c:pt>
                <c:pt idx="267">
                  <c:v>39405</c:v>
                </c:pt>
                <c:pt idx="268">
                  <c:v>39406</c:v>
                </c:pt>
                <c:pt idx="269">
                  <c:v>39407</c:v>
                </c:pt>
                <c:pt idx="270">
                  <c:v>39409</c:v>
                </c:pt>
                <c:pt idx="271">
                  <c:v>39412</c:v>
                </c:pt>
                <c:pt idx="272">
                  <c:v>39413</c:v>
                </c:pt>
                <c:pt idx="273">
                  <c:v>39414</c:v>
                </c:pt>
                <c:pt idx="274">
                  <c:v>39415</c:v>
                </c:pt>
                <c:pt idx="275">
                  <c:v>39416</c:v>
                </c:pt>
                <c:pt idx="276">
                  <c:v>39419</c:v>
                </c:pt>
                <c:pt idx="277">
                  <c:v>39420</c:v>
                </c:pt>
                <c:pt idx="278">
                  <c:v>39421</c:v>
                </c:pt>
                <c:pt idx="279">
                  <c:v>39422</c:v>
                </c:pt>
                <c:pt idx="280">
                  <c:v>39423</c:v>
                </c:pt>
                <c:pt idx="281">
                  <c:v>39426</c:v>
                </c:pt>
                <c:pt idx="282">
                  <c:v>39427</c:v>
                </c:pt>
                <c:pt idx="283">
                  <c:v>39428</c:v>
                </c:pt>
                <c:pt idx="284">
                  <c:v>39429</c:v>
                </c:pt>
                <c:pt idx="285">
                  <c:v>39430</c:v>
                </c:pt>
                <c:pt idx="286">
                  <c:v>39435</c:v>
                </c:pt>
                <c:pt idx="287">
                  <c:v>39437</c:v>
                </c:pt>
                <c:pt idx="288">
                  <c:v>39440</c:v>
                </c:pt>
                <c:pt idx="289">
                  <c:v>39442</c:v>
                </c:pt>
                <c:pt idx="290">
                  <c:v>39443</c:v>
                </c:pt>
                <c:pt idx="291">
                  <c:v>39444</c:v>
                </c:pt>
                <c:pt idx="292">
                  <c:v>39450</c:v>
                </c:pt>
                <c:pt idx="293">
                  <c:v>39451</c:v>
                </c:pt>
                <c:pt idx="294">
                  <c:v>39455</c:v>
                </c:pt>
                <c:pt idx="295">
                  <c:v>39456</c:v>
                </c:pt>
                <c:pt idx="296">
                  <c:v>39457</c:v>
                </c:pt>
                <c:pt idx="297">
                  <c:v>39458</c:v>
                </c:pt>
                <c:pt idx="298">
                  <c:v>39461</c:v>
                </c:pt>
                <c:pt idx="299">
                  <c:v>39462</c:v>
                </c:pt>
                <c:pt idx="300">
                  <c:v>39463</c:v>
                </c:pt>
                <c:pt idx="301">
                  <c:v>39464</c:v>
                </c:pt>
                <c:pt idx="302">
                  <c:v>39465</c:v>
                </c:pt>
                <c:pt idx="303">
                  <c:v>39469</c:v>
                </c:pt>
                <c:pt idx="304">
                  <c:v>39470</c:v>
                </c:pt>
                <c:pt idx="305">
                  <c:v>39471</c:v>
                </c:pt>
                <c:pt idx="306">
                  <c:v>39472</c:v>
                </c:pt>
                <c:pt idx="307">
                  <c:v>39475</c:v>
                </c:pt>
                <c:pt idx="308">
                  <c:v>39476</c:v>
                </c:pt>
                <c:pt idx="309">
                  <c:v>39477</c:v>
                </c:pt>
                <c:pt idx="310">
                  <c:v>39478</c:v>
                </c:pt>
                <c:pt idx="311">
                  <c:v>39479</c:v>
                </c:pt>
                <c:pt idx="312">
                  <c:v>39482</c:v>
                </c:pt>
                <c:pt idx="313">
                  <c:v>39483</c:v>
                </c:pt>
                <c:pt idx="314">
                  <c:v>39484</c:v>
                </c:pt>
                <c:pt idx="315">
                  <c:v>39485</c:v>
                </c:pt>
                <c:pt idx="316">
                  <c:v>39486</c:v>
                </c:pt>
                <c:pt idx="317">
                  <c:v>39489</c:v>
                </c:pt>
                <c:pt idx="318">
                  <c:v>39490</c:v>
                </c:pt>
                <c:pt idx="319">
                  <c:v>39491</c:v>
                </c:pt>
                <c:pt idx="320">
                  <c:v>39492</c:v>
                </c:pt>
                <c:pt idx="321">
                  <c:v>39493</c:v>
                </c:pt>
                <c:pt idx="322">
                  <c:v>39497</c:v>
                </c:pt>
                <c:pt idx="323">
                  <c:v>39498</c:v>
                </c:pt>
                <c:pt idx="324">
                  <c:v>39499</c:v>
                </c:pt>
                <c:pt idx="325">
                  <c:v>39500</c:v>
                </c:pt>
                <c:pt idx="326">
                  <c:v>39503</c:v>
                </c:pt>
                <c:pt idx="327">
                  <c:v>39504</c:v>
                </c:pt>
                <c:pt idx="328">
                  <c:v>39505</c:v>
                </c:pt>
                <c:pt idx="329">
                  <c:v>39506</c:v>
                </c:pt>
                <c:pt idx="330">
                  <c:v>39507</c:v>
                </c:pt>
                <c:pt idx="331">
                  <c:v>39510</c:v>
                </c:pt>
                <c:pt idx="332">
                  <c:v>39511</c:v>
                </c:pt>
                <c:pt idx="333">
                  <c:v>39512</c:v>
                </c:pt>
                <c:pt idx="334">
                  <c:v>39513</c:v>
                </c:pt>
                <c:pt idx="335">
                  <c:v>39514</c:v>
                </c:pt>
                <c:pt idx="336">
                  <c:v>39518</c:v>
                </c:pt>
                <c:pt idx="337">
                  <c:v>39519</c:v>
                </c:pt>
                <c:pt idx="338">
                  <c:v>39520</c:v>
                </c:pt>
                <c:pt idx="339">
                  <c:v>39521</c:v>
                </c:pt>
                <c:pt idx="340">
                  <c:v>39524</c:v>
                </c:pt>
                <c:pt idx="341">
                  <c:v>39525</c:v>
                </c:pt>
                <c:pt idx="342">
                  <c:v>39526</c:v>
                </c:pt>
                <c:pt idx="343">
                  <c:v>39527</c:v>
                </c:pt>
                <c:pt idx="344">
                  <c:v>39528</c:v>
                </c:pt>
                <c:pt idx="345">
                  <c:v>39532</c:v>
                </c:pt>
                <c:pt idx="346">
                  <c:v>39533</c:v>
                </c:pt>
                <c:pt idx="347">
                  <c:v>39534</c:v>
                </c:pt>
                <c:pt idx="348">
                  <c:v>39535</c:v>
                </c:pt>
                <c:pt idx="349">
                  <c:v>39538</c:v>
                </c:pt>
                <c:pt idx="350">
                  <c:v>39539</c:v>
                </c:pt>
                <c:pt idx="351">
                  <c:v>39540</c:v>
                </c:pt>
                <c:pt idx="352">
                  <c:v>39541</c:v>
                </c:pt>
                <c:pt idx="353">
                  <c:v>39542</c:v>
                </c:pt>
                <c:pt idx="354">
                  <c:v>39545</c:v>
                </c:pt>
                <c:pt idx="355">
                  <c:v>39546</c:v>
                </c:pt>
                <c:pt idx="356">
                  <c:v>39547</c:v>
                </c:pt>
                <c:pt idx="357">
                  <c:v>39548</c:v>
                </c:pt>
                <c:pt idx="358">
                  <c:v>39549</c:v>
                </c:pt>
                <c:pt idx="359">
                  <c:v>39552</c:v>
                </c:pt>
                <c:pt idx="360">
                  <c:v>39553</c:v>
                </c:pt>
                <c:pt idx="361">
                  <c:v>39554</c:v>
                </c:pt>
                <c:pt idx="362">
                  <c:v>39555</c:v>
                </c:pt>
                <c:pt idx="363">
                  <c:v>39556</c:v>
                </c:pt>
                <c:pt idx="364">
                  <c:v>39559</c:v>
                </c:pt>
                <c:pt idx="365">
                  <c:v>39560</c:v>
                </c:pt>
                <c:pt idx="366">
                  <c:v>39561</c:v>
                </c:pt>
                <c:pt idx="367">
                  <c:v>39562</c:v>
                </c:pt>
                <c:pt idx="368">
                  <c:v>39563</c:v>
                </c:pt>
                <c:pt idx="369">
                  <c:v>39566</c:v>
                </c:pt>
                <c:pt idx="370">
                  <c:v>39567</c:v>
                </c:pt>
                <c:pt idx="371">
                  <c:v>39568</c:v>
                </c:pt>
                <c:pt idx="372">
                  <c:v>39573</c:v>
                </c:pt>
                <c:pt idx="373">
                  <c:v>39574</c:v>
                </c:pt>
                <c:pt idx="374">
                  <c:v>39575</c:v>
                </c:pt>
                <c:pt idx="375">
                  <c:v>39576</c:v>
                </c:pt>
                <c:pt idx="376">
                  <c:v>39580</c:v>
                </c:pt>
                <c:pt idx="377">
                  <c:v>39581</c:v>
                </c:pt>
                <c:pt idx="378">
                  <c:v>39582</c:v>
                </c:pt>
                <c:pt idx="379">
                  <c:v>39583</c:v>
                </c:pt>
                <c:pt idx="380">
                  <c:v>39584</c:v>
                </c:pt>
                <c:pt idx="381">
                  <c:v>39587</c:v>
                </c:pt>
                <c:pt idx="382">
                  <c:v>39588</c:v>
                </c:pt>
                <c:pt idx="383">
                  <c:v>39589</c:v>
                </c:pt>
                <c:pt idx="384">
                  <c:v>39590</c:v>
                </c:pt>
                <c:pt idx="385">
                  <c:v>39591</c:v>
                </c:pt>
                <c:pt idx="386">
                  <c:v>39595</c:v>
                </c:pt>
                <c:pt idx="387">
                  <c:v>39596</c:v>
                </c:pt>
                <c:pt idx="388">
                  <c:v>39597</c:v>
                </c:pt>
                <c:pt idx="389">
                  <c:v>39598</c:v>
                </c:pt>
                <c:pt idx="390">
                  <c:v>39601</c:v>
                </c:pt>
                <c:pt idx="391">
                  <c:v>39602</c:v>
                </c:pt>
                <c:pt idx="392">
                  <c:v>39603</c:v>
                </c:pt>
                <c:pt idx="393">
                  <c:v>39604</c:v>
                </c:pt>
                <c:pt idx="394">
                  <c:v>39605</c:v>
                </c:pt>
                <c:pt idx="395">
                  <c:v>39608</c:v>
                </c:pt>
                <c:pt idx="396">
                  <c:v>39609</c:v>
                </c:pt>
                <c:pt idx="397">
                  <c:v>39610</c:v>
                </c:pt>
                <c:pt idx="398">
                  <c:v>39611</c:v>
                </c:pt>
                <c:pt idx="399">
                  <c:v>39612</c:v>
                </c:pt>
                <c:pt idx="400">
                  <c:v>39615</c:v>
                </c:pt>
                <c:pt idx="401">
                  <c:v>39616</c:v>
                </c:pt>
                <c:pt idx="402">
                  <c:v>39617</c:v>
                </c:pt>
                <c:pt idx="403">
                  <c:v>39618</c:v>
                </c:pt>
                <c:pt idx="404">
                  <c:v>39619</c:v>
                </c:pt>
                <c:pt idx="405">
                  <c:v>39622</c:v>
                </c:pt>
                <c:pt idx="406">
                  <c:v>39623</c:v>
                </c:pt>
                <c:pt idx="407">
                  <c:v>39624</c:v>
                </c:pt>
                <c:pt idx="408">
                  <c:v>39625</c:v>
                </c:pt>
                <c:pt idx="409">
                  <c:v>39626</c:v>
                </c:pt>
                <c:pt idx="410">
                  <c:v>39629</c:v>
                </c:pt>
                <c:pt idx="411">
                  <c:v>39630</c:v>
                </c:pt>
                <c:pt idx="412">
                  <c:v>39631</c:v>
                </c:pt>
                <c:pt idx="413">
                  <c:v>39632</c:v>
                </c:pt>
                <c:pt idx="414">
                  <c:v>39637</c:v>
                </c:pt>
                <c:pt idx="415">
                  <c:v>39638</c:v>
                </c:pt>
                <c:pt idx="416">
                  <c:v>39639</c:v>
                </c:pt>
                <c:pt idx="417">
                  <c:v>39640</c:v>
                </c:pt>
                <c:pt idx="418">
                  <c:v>39643</c:v>
                </c:pt>
                <c:pt idx="419">
                  <c:v>39644</c:v>
                </c:pt>
                <c:pt idx="420">
                  <c:v>39645</c:v>
                </c:pt>
                <c:pt idx="421">
                  <c:v>39646</c:v>
                </c:pt>
                <c:pt idx="422">
                  <c:v>39647</c:v>
                </c:pt>
                <c:pt idx="423">
                  <c:v>39650</c:v>
                </c:pt>
                <c:pt idx="424">
                  <c:v>39651</c:v>
                </c:pt>
                <c:pt idx="425">
                  <c:v>39652</c:v>
                </c:pt>
                <c:pt idx="426">
                  <c:v>39653</c:v>
                </c:pt>
                <c:pt idx="427">
                  <c:v>39654</c:v>
                </c:pt>
                <c:pt idx="428">
                  <c:v>39657</c:v>
                </c:pt>
                <c:pt idx="429">
                  <c:v>39658</c:v>
                </c:pt>
                <c:pt idx="430">
                  <c:v>39659</c:v>
                </c:pt>
                <c:pt idx="431">
                  <c:v>39660</c:v>
                </c:pt>
                <c:pt idx="432">
                  <c:v>39661</c:v>
                </c:pt>
                <c:pt idx="433">
                  <c:v>39664</c:v>
                </c:pt>
                <c:pt idx="434">
                  <c:v>39665</c:v>
                </c:pt>
                <c:pt idx="435">
                  <c:v>39666</c:v>
                </c:pt>
                <c:pt idx="436">
                  <c:v>39667</c:v>
                </c:pt>
                <c:pt idx="437">
                  <c:v>39668</c:v>
                </c:pt>
                <c:pt idx="438">
                  <c:v>39671</c:v>
                </c:pt>
                <c:pt idx="439">
                  <c:v>39672</c:v>
                </c:pt>
                <c:pt idx="440">
                  <c:v>39673</c:v>
                </c:pt>
                <c:pt idx="441">
                  <c:v>39674</c:v>
                </c:pt>
                <c:pt idx="442">
                  <c:v>39675</c:v>
                </c:pt>
                <c:pt idx="443">
                  <c:v>39678</c:v>
                </c:pt>
                <c:pt idx="444">
                  <c:v>39679</c:v>
                </c:pt>
                <c:pt idx="445">
                  <c:v>39680</c:v>
                </c:pt>
                <c:pt idx="446">
                  <c:v>39681</c:v>
                </c:pt>
                <c:pt idx="447">
                  <c:v>39682</c:v>
                </c:pt>
                <c:pt idx="448">
                  <c:v>39685</c:v>
                </c:pt>
                <c:pt idx="449">
                  <c:v>39686</c:v>
                </c:pt>
                <c:pt idx="450">
                  <c:v>39687</c:v>
                </c:pt>
                <c:pt idx="451">
                  <c:v>39688</c:v>
                </c:pt>
                <c:pt idx="452">
                  <c:v>39689</c:v>
                </c:pt>
                <c:pt idx="453">
                  <c:v>39693</c:v>
                </c:pt>
                <c:pt idx="454">
                  <c:v>39694</c:v>
                </c:pt>
                <c:pt idx="455">
                  <c:v>39695</c:v>
                </c:pt>
                <c:pt idx="456">
                  <c:v>39696</c:v>
                </c:pt>
                <c:pt idx="457">
                  <c:v>39699</c:v>
                </c:pt>
                <c:pt idx="458">
                  <c:v>39700</c:v>
                </c:pt>
                <c:pt idx="459">
                  <c:v>39701</c:v>
                </c:pt>
                <c:pt idx="460">
                  <c:v>39702</c:v>
                </c:pt>
                <c:pt idx="461">
                  <c:v>39703</c:v>
                </c:pt>
                <c:pt idx="462">
                  <c:v>39706</c:v>
                </c:pt>
                <c:pt idx="463">
                  <c:v>39707</c:v>
                </c:pt>
                <c:pt idx="464">
                  <c:v>39708</c:v>
                </c:pt>
                <c:pt idx="465">
                  <c:v>39709</c:v>
                </c:pt>
                <c:pt idx="466">
                  <c:v>39710</c:v>
                </c:pt>
                <c:pt idx="467">
                  <c:v>39713</c:v>
                </c:pt>
                <c:pt idx="468">
                  <c:v>39714</c:v>
                </c:pt>
                <c:pt idx="469">
                  <c:v>39715</c:v>
                </c:pt>
                <c:pt idx="470">
                  <c:v>39716</c:v>
                </c:pt>
                <c:pt idx="471">
                  <c:v>39717</c:v>
                </c:pt>
                <c:pt idx="472">
                  <c:v>39720</c:v>
                </c:pt>
                <c:pt idx="473">
                  <c:v>39721</c:v>
                </c:pt>
                <c:pt idx="474">
                  <c:v>39722</c:v>
                </c:pt>
                <c:pt idx="475">
                  <c:v>39723</c:v>
                </c:pt>
                <c:pt idx="476">
                  <c:v>39724</c:v>
                </c:pt>
                <c:pt idx="477">
                  <c:v>39727</c:v>
                </c:pt>
                <c:pt idx="478">
                  <c:v>39728</c:v>
                </c:pt>
                <c:pt idx="479">
                  <c:v>39729</c:v>
                </c:pt>
                <c:pt idx="480">
                  <c:v>39730</c:v>
                </c:pt>
                <c:pt idx="481">
                  <c:v>39731</c:v>
                </c:pt>
                <c:pt idx="482">
                  <c:v>39735</c:v>
                </c:pt>
                <c:pt idx="483">
                  <c:v>39736</c:v>
                </c:pt>
                <c:pt idx="484">
                  <c:v>39737</c:v>
                </c:pt>
                <c:pt idx="485">
                  <c:v>39738</c:v>
                </c:pt>
                <c:pt idx="486">
                  <c:v>39741</c:v>
                </c:pt>
                <c:pt idx="487">
                  <c:v>39742</c:v>
                </c:pt>
                <c:pt idx="488">
                  <c:v>39743</c:v>
                </c:pt>
                <c:pt idx="489">
                  <c:v>39744</c:v>
                </c:pt>
                <c:pt idx="490">
                  <c:v>39745</c:v>
                </c:pt>
                <c:pt idx="491">
                  <c:v>39749</c:v>
                </c:pt>
                <c:pt idx="492">
                  <c:v>39750</c:v>
                </c:pt>
              </c:numCache>
            </c:numRef>
          </c:cat>
          <c:val>
            <c:numRef>
              <c:f>'График 3.1.5'!$C$4:$C$496</c:f>
              <c:numCache>
                <c:formatCode>#,##0.00</c:formatCode>
                <c:ptCount val="493"/>
                <c:pt idx="0">
                  <c:v>127.44</c:v>
                </c:pt>
                <c:pt idx="1">
                  <c:v>127.49</c:v>
                </c:pt>
                <c:pt idx="2">
                  <c:v>127.67</c:v>
                </c:pt>
                <c:pt idx="3">
                  <c:v>127.75</c:v>
                </c:pt>
                <c:pt idx="4">
                  <c:v>127.76</c:v>
                </c:pt>
                <c:pt idx="5">
                  <c:v>127.76</c:v>
                </c:pt>
                <c:pt idx="6">
                  <c:v>127.77</c:v>
                </c:pt>
                <c:pt idx="7">
                  <c:v>127.79</c:v>
                </c:pt>
                <c:pt idx="8">
                  <c:v>127.82</c:v>
                </c:pt>
                <c:pt idx="9">
                  <c:v>127.83</c:v>
                </c:pt>
                <c:pt idx="10">
                  <c:v>127.83</c:v>
                </c:pt>
                <c:pt idx="11">
                  <c:v>127.86</c:v>
                </c:pt>
                <c:pt idx="12">
                  <c:v>127.86</c:v>
                </c:pt>
                <c:pt idx="13">
                  <c:v>127.86</c:v>
                </c:pt>
                <c:pt idx="14">
                  <c:v>127.85</c:v>
                </c:pt>
                <c:pt idx="15">
                  <c:v>127.82</c:v>
                </c:pt>
                <c:pt idx="16">
                  <c:v>127.84</c:v>
                </c:pt>
                <c:pt idx="17">
                  <c:v>127.84</c:v>
                </c:pt>
                <c:pt idx="18">
                  <c:v>127.87</c:v>
                </c:pt>
                <c:pt idx="19">
                  <c:v>127.93</c:v>
                </c:pt>
                <c:pt idx="20">
                  <c:v>127.95</c:v>
                </c:pt>
                <c:pt idx="21">
                  <c:v>127.93</c:v>
                </c:pt>
                <c:pt idx="22">
                  <c:v>127.89</c:v>
                </c:pt>
                <c:pt idx="23">
                  <c:v>127.89</c:v>
                </c:pt>
                <c:pt idx="24">
                  <c:v>127.85</c:v>
                </c:pt>
                <c:pt idx="25">
                  <c:v>127.85</c:v>
                </c:pt>
                <c:pt idx="26">
                  <c:v>127.9</c:v>
                </c:pt>
                <c:pt idx="27">
                  <c:v>127.91</c:v>
                </c:pt>
                <c:pt idx="28">
                  <c:v>127.99</c:v>
                </c:pt>
                <c:pt idx="29">
                  <c:v>127.98</c:v>
                </c:pt>
                <c:pt idx="30">
                  <c:v>127.99</c:v>
                </c:pt>
                <c:pt idx="31">
                  <c:v>127.91</c:v>
                </c:pt>
                <c:pt idx="32">
                  <c:v>127.92</c:v>
                </c:pt>
                <c:pt idx="33">
                  <c:v>127.94</c:v>
                </c:pt>
                <c:pt idx="34">
                  <c:v>127.95</c:v>
                </c:pt>
                <c:pt idx="35">
                  <c:v>127.97</c:v>
                </c:pt>
                <c:pt idx="36">
                  <c:v>127.98</c:v>
                </c:pt>
                <c:pt idx="37">
                  <c:v>127.98</c:v>
                </c:pt>
                <c:pt idx="38">
                  <c:v>127.95</c:v>
                </c:pt>
                <c:pt idx="39">
                  <c:v>127.93</c:v>
                </c:pt>
                <c:pt idx="40">
                  <c:v>127.95</c:v>
                </c:pt>
                <c:pt idx="41">
                  <c:v>127.98</c:v>
                </c:pt>
                <c:pt idx="42">
                  <c:v>127.99</c:v>
                </c:pt>
                <c:pt idx="43">
                  <c:v>127.98</c:v>
                </c:pt>
                <c:pt idx="44">
                  <c:v>128.02000000000001</c:v>
                </c:pt>
                <c:pt idx="45">
                  <c:v>128.02000000000001</c:v>
                </c:pt>
                <c:pt idx="46">
                  <c:v>127.98</c:v>
                </c:pt>
                <c:pt idx="47">
                  <c:v>127.96</c:v>
                </c:pt>
                <c:pt idx="48">
                  <c:v>127.92</c:v>
                </c:pt>
                <c:pt idx="49">
                  <c:v>127.9</c:v>
                </c:pt>
                <c:pt idx="50">
                  <c:v>127.95</c:v>
                </c:pt>
                <c:pt idx="51">
                  <c:v>127.99</c:v>
                </c:pt>
                <c:pt idx="52">
                  <c:v>127.94</c:v>
                </c:pt>
                <c:pt idx="53">
                  <c:v>127.75</c:v>
                </c:pt>
                <c:pt idx="54">
                  <c:v>127.42</c:v>
                </c:pt>
                <c:pt idx="55">
                  <c:v>127</c:v>
                </c:pt>
                <c:pt idx="56">
                  <c:v>126.79</c:v>
                </c:pt>
                <c:pt idx="57">
                  <c:v>126.55</c:v>
                </c:pt>
                <c:pt idx="58">
                  <c:v>126.08</c:v>
                </c:pt>
                <c:pt idx="59">
                  <c:v>125.76</c:v>
                </c:pt>
                <c:pt idx="60">
                  <c:v>125.45</c:v>
                </c:pt>
                <c:pt idx="61">
                  <c:v>125.2</c:v>
                </c:pt>
                <c:pt idx="62">
                  <c:v>125.54</c:v>
                </c:pt>
                <c:pt idx="63">
                  <c:v>125.54</c:v>
                </c:pt>
                <c:pt idx="64">
                  <c:v>125.27</c:v>
                </c:pt>
                <c:pt idx="65">
                  <c:v>125.17</c:v>
                </c:pt>
                <c:pt idx="66">
                  <c:v>125</c:v>
                </c:pt>
                <c:pt idx="67">
                  <c:v>124.86</c:v>
                </c:pt>
                <c:pt idx="68">
                  <c:v>125.26</c:v>
                </c:pt>
                <c:pt idx="69">
                  <c:v>125.71</c:v>
                </c:pt>
                <c:pt idx="70">
                  <c:v>125.72</c:v>
                </c:pt>
                <c:pt idx="71">
                  <c:v>125.75</c:v>
                </c:pt>
                <c:pt idx="72">
                  <c:v>126.23</c:v>
                </c:pt>
                <c:pt idx="73">
                  <c:v>126.1</c:v>
                </c:pt>
                <c:pt idx="74">
                  <c:v>126.24</c:v>
                </c:pt>
                <c:pt idx="75">
                  <c:v>126.36</c:v>
                </c:pt>
                <c:pt idx="76">
                  <c:v>126.18</c:v>
                </c:pt>
                <c:pt idx="77">
                  <c:v>125.98</c:v>
                </c:pt>
                <c:pt idx="78">
                  <c:v>125.54</c:v>
                </c:pt>
                <c:pt idx="79">
                  <c:v>125.45</c:v>
                </c:pt>
                <c:pt idx="80">
                  <c:v>125.55</c:v>
                </c:pt>
                <c:pt idx="81">
                  <c:v>125.58</c:v>
                </c:pt>
                <c:pt idx="82">
                  <c:v>124.99</c:v>
                </c:pt>
                <c:pt idx="83">
                  <c:v>124.58</c:v>
                </c:pt>
                <c:pt idx="84">
                  <c:v>124.18</c:v>
                </c:pt>
                <c:pt idx="85">
                  <c:v>123.95</c:v>
                </c:pt>
                <c:pt idx="86">
                  <c:v>124.06</c:v>
                </c:pt>
                <c:pt idx="87">
                  <c:v>124.32</c:v>
                </c:pt>
                <c:pt idx="88">
                  <c:v>124.61</c:v>
                </c:pt>
                <c:pt idx="89">
                  <c:v>124.67</c:v>
                </c:pt>
                <c:pt idx="90">
                  <c:v>124.52</c:v>
                </c:pt>
                <c:pt idx="91">
                  <c:v>123.54</c:v>
                </c:pt>
                <c:pt idx="92">
                  <c:v>123.61</c:v>
                </c:pt>
                <c:pt idx="93">
                  <c:v>123.71</c:v>
                </c:pt>
                <c:pt idx="94">
                  <c:v>124.21</c:v>
                </c:pt>
                <c:pt idx="95">
                  <c:v>124.81</c:v>
                </c:pt>
                <c:pt idx="96">
                  <c:v>125.21</c:v>
                </c:pt>
                <c:pt idx="97">
                  <c:v>125.33</c:v>
                </c:pt>
                <c:pt idx="98">
                  <c:v>125.05</c:v>
                </c:pt>
                <c:pt idx="99">
                  <c:v>124.36</c:v>
                </c:pt>
                <c:pt idx="100">
                  <c:v>123.17</c:v>
                </c:pt>
                <c:pt idx="101">
                  <c:v>123.34</c:v>
                </c:pt>
                <c:pt idx="102">
                  <c:v>123.62</c:v>
                </c:pt>
                <c:pt idx="103">
                  <c:v>124.05</c:v>
                </c:pt>
                <c:pt idx="104">
                  <c:v>124</c:v>
                </c:pt>
                <c:pt idx="105">
                  <c:v>123.67</c:v>
                </c:pt>
                <c:pt idx="106">
                  <c:v>123.71</c:v>
                </c:pt>
                <c:pt idx="107">
                  <c:v>123.92</c:v>
                </c:pt>
                <c:pt idx="108">
                  <c:v>123.31</c:v>
                </c:pt>
                <c:pt idx="109">
                  <c:v>123.79</c:v>
                </c:pt>
                <c:pt idx="110">
                  <c:v>123.96</c:v>
                </c:pt>
                <c:pt idx="111">
                  <c:v>123.75</c:v>
                </c:pt>
                <c:pt idx="112">
                  <c:v>123.84</c:v>
                </c:pt>
                <c:pt idx="113">
                  <c:v>123.34</c:v>
                </c:pt>
                <c:pt idx="114">
                  <c:v>123.55</c:v>
                </c:pt>
                <c:pt idx="115">
                  <c:v>123.6</c:v>
                </c:pt>
                <c:pt idx="116">
                  <c:v>123.37</c:v>
                </c:pt>
                <c:pt idx="117">
                  <c:v>123.46</c:v>
                </c:pt>
                <c:pt idx="118">
                  <c:v>123.03</c:v>
                </c:pt>
                <c:pt idx="119">
                  <c:v>122.86</c:v>
                </c:pt>
                <c:pt idx="120">
                  <c:v>122.42</c:v>
                </c:pt>
                <c:pt idx="121">
                  <c:v>122.09</c:v>
                </c:pt>
                <c:pt idx="122">
                  <c:v>121.8</c:v>
                </c:pt>
                <c:pt idx="123">
                  <c:v>121.8</c:v>
                </c:pt>
                <c:pt idx="124">
                  <c:v>122.02</c:v>
                </c:pt>
                <c:pt idx="125">
                  <c:v>122.25</c:v>
                </c:pt>
                <c:pt idx="126">
                  <c:v>121.88</c:v>
                </c:pt>
                <c:pt idx="127">
                  <c:v>121.07</c:v>
                </c:pt>
                <c:pt idx="128">
                  <c:v>120.92</c:v>
                </c:pt>
                <c:pt idx="129">
                  <c:v>121.05</c:v>
                </c:pt>
                <c:pt idx="130">
                  <c:v>120.91</c:v>
                </c:pt>
                <c:pt idx="131">
                  <c:v>120.68</c:v>
                </c:pt>
                <c:pt idx="132">
                  <c:v>120.02</c:v>
                </c:pt>
                <c:pt idx="133">
                  <c:v>120.1</c:v>
                </c:pt>
                <c:pt idx="134">
                  <c:v>120.24</c:v>
                </c:pt>
                <c:pt idx="135">
                  <c:v>119.87</c:v>
                </c:pt>
                <c:pt idx="136">
                  <c:v>119.28</c:v>
                </c:pt>
                <c:pt idx="137">
                  <c:v>118.79</c:v>
                </c:pt>
                <c:pt idx="138">
                  <c:v>119.32</c:v>
                </c:pt>
                <c:pt idx="139">
                  <c:v>119.98</c:v>
                </c:pt>
                <c:pt idx="140">
                  <c:v>120.4</c:v>
                </c:pt>
                <c:pt idx="141">
                  <c:v>120.1</c:v>
                </c:pt>
                <c:pt idx="142">
                  <c:v>119.59</c:v>
                </c:pt>
                <c:pt idx="143">
                  <c:v>119.57</c:v>
                </c:pt>
                <c:pt idx="144">
                  <c:v>120.46</c:v>
                </c:pt>
                <c:pt idx="145">
                  <c:v>120.58</c:v>
                </c:pt>
                <c:pt idx="146">
                  <c:v>120.14</c:v>
                </c:pt>
                <c:pt idx="147">
                  <c:v>120.14</c:v>
                </c:pt>
                <c:pt idx="148">
                  <c:v>119.98</c:v>
                </c:pt>
                <c:pt idx="149">
                  <c:v>120.36</c:v>
                </c:pt>
                <c:pt idx="150">
                  <c:v>120.68</c:v>
                </c:pt>
                <c:pt idx="151">
                  <c:v>122.03</c:v>
                </c:pt>
                <c:pt idx="152">
                  <c:v>121.62</c:v>
                </c:pt>
                <c:pt idx="153">
                  <c:v>122.42</c:v>
                </c:pt>
                <c:pt idx="154">
                  <c:v>122.24</c:v>
                </c:pt>
                <c:pt idx="155">
                  <c:v>121.73</c:v>
                </c:pt>
                <c:pt idx="156">
                  <c:v>121.87</c:v>
                </c:pt>
                <c:pt idx="157">
                  <c:v>121</c:v>
                </c:pt>
                <c:pt idx="158">
                  <c:v>120.93</c:v>
                </c:pt>
                <c:pt idx="159">
                  <c:v>121.09</c:v>
                </c:pt>
                <c:pt idx="160">
                  <c:v>121.91</c:v>
                </c:pt>
                <c:pt idx="161">
                  <c:v>121.78</c:v>
                </c:pt>
                <c:pt idx="162">
                  <c:v>121.8</c:v>
                </c:pt>
                <c:pt idx="163">
                  <c:v>121.82</c:v>
                </c:pt>
                <c:pt idx="164">
                  <c:v>122.66</c:v>
                </c:pt>
                <c:pt idx="165">
                  <c:v>122.21</c:v>
                </c:pt>
                <c:pt idx="166">
                  <c:v>122.36</c:v>
                </c:pt>
                <c:pt idx="167">
                  <c:v>123</c:v>
                </c:pt>
                <c:pt idx="168">
                  <c:v>123.04</c:v>
                </c:pt>
                <c:pt idx="169">
                  <c:v>122.6</c:v>
                </c:pt>
                <c:pt idx="170">
                  <c:v>122.49</c:v>
                </c:pt>
                <c:pt idx="171">
                  <c:v>121.62</c:v>
                </c:pt>
                <c:pt idx="172">
                  <c:v>120.98</c:v>
                </c:pt>
                <c:pt idx="173">
                  <c:v>121.66</c:v>
                </c:pt>
                <c:pt idx="174">
                  <c:v>122.31</c:v>
                </c:pt>
                <c:pt idx="175">
                  <c:v>121.77</c:v>
                </c:pt>
                <c:pt idx="176">
                  <c:v>121.87</c:v>
                </c:pt>
                <c:pt idx="177">
                  <c:v>121.88</c:v>
                </c:pt>
                <c:pt idx="178">
                  <c:v>121.82</c:v>
                </c:pt>
                <c:pt idx="179">
                  <c:v>121.85</c:v>
                </c:pt>
                <c:pt idx="180">
                  <c:v>121.83</c:v>
                </c:pt>
                <c:pt idx="181">
                  <c:v>121.19</c:v>
                </c:pt>
                <c:pt idx="182">
                  <c:v>121.62</c:v>
                </c:pt>
                <c:pt idx="183">
                  <c:v>121.99</c:v>
                </c:pt>
                <c:pt idx="184">
                  <c:v>121.98</c:v>
                </c:pt>
                <c:pt idx="185">
                  <c:v>121.67</c:v>
                </c:pt>
                <c:pt idx="186">
                  <c:v>121.83</c:v>
                </c:pt>
                <c:pt idx="187">
                  <c:v>122.07</c:v>
                </c:pt>
                <c:pt idx="188">
                  <c:v>122.03</c:v>
                </c:pt>
                <c:pt idx="189">
                  <c:v>121.99</c:v>
                </c:pt>
                <c:pt idx="190">
                  <c:v>122.59</c:v>
                </c:pt>
                <c:pt idx="191">
                  <c:v>122.34</c:v>
                </c:pt>
                <c:pt idx="192">
                  <c:v>122.77</c:v>
                </c:pt>
                <c:pt idx="193">
                  <c:v>123.16</c:v>
                </c:pt>
                <c:pt idx="194">
                  <c:v>123.61</c:v>
                </c:pt>
                <c:pt idx="195">
                  <c:v>123.58</c:v>
                </c:pt>
                <c:pt idx="196">
                  <c:v>123.31</c:v>
                </c:pt>
                <c:pt idx="197">
                  <c:v>123.28</c:v>
                </c:pt>
                <c:pt idx="198">
                  <c:v>123.94</c:v>
                </c:pt>
                <c:pt idx="199">
                  <c:v>124.43</c:v>
                </c:pt>
                <c:pt idx="200">
                  <c:v>124.75</c:v>
                </c:pt>
                <c:pt idx="201">
                  <c:v>124.53</c:v>
                </c:pt>
                <c:pt idx="202">
                  <c:v>124.76</c:v>
                </c:pt>
                <c:pt idx="203">
                  <c:v>125</c:v>
                </c:pt>
                <c:pt idx="204">
                  <c:v>125.17</c:v>
                </c:pt>
                <c:pt idx="205">
                  <c:v>125.5</c:v>
                </c:pt>
                <c:pt idx="206">
                  <c:v>125.22</c:v>
                </c:pt>
                <c:pt idx="207">
                  <c:v>125.4</c:v>
                </c:pt>
                <c:pt idx="208">
                  <c:v>125.01</c:v>
                </c:pt>
                <c:pt idx="209">
                  <c:v>125.02</c:v>
                </c:pt>
                <c:pt idx="210">
                  <c:v>125.04</c:v>
                </c:pt>
                <c:pt idx="211">
                  <c:v>125.11</c:v>
                </c:pt>
                <c:pt idx="212">
                  <c:v>125.29</c:v>
                </c:pt>
                <c:pt idx="213">
                  <c:v>125.56</c:v>
                </c:pt>
                <c:pt idx="214">
                  <c:v>125.94</c:v>
                </c:pt>
                <c:pt idx="215">
                  <c:v>126.05</c:v>
                </c:pt>
                <c:pt idx="216">
                  <c:v>126.25</c:v>
                </c:pt>
                <c:pt idx="217">
                  <c:v>123.98</c:v>
                </c:pt>
                <c:pt idx="218">
                  <c:v>123.03</c:v>
                </c:pt>
                <c:pt idx="219">
                  <c:v>122.94</c:v>
                </c:pt>
                <c:pt idx="220">
                  <c:v>122.33</c:v>
                </c:pt>
                <c:pt idx="221">
                  <c:v>122.21</c:v>
                </c:pt>
                <c:pt idx="222">
                  <c:v>122.17</c:v>
                </c:pt>
                <c:pt idx="223">
                  <c:v>122.15</c:v>
                </c:pt>
                <c:pt idx="224">
                  <c:v>121.82</c:v>
                </c:pt>
                <c:pt idx="225">
                  <c:v>121.63</c:v>
                </c:pt>
                <c:pt idx="226">
                  <c:v>121.63</c:v>
                </c:pt>
                <c:pt idx="227">
                  <c:v>121.53</c:v>
                </c:pt>
                <c:pt idx="228">
                  <c:v>121.32</c:v>
                </c:pt>
                <c:pt idx="229">
                  <c:v>121.28</c:v>
                </c:pt>
                <c:pt idx="230">
                  <c:v>121.29</c:v>
                </c:pt>
                <c:pt idx="231">
                  <c:v>121.31</c:v>
                </c:pt>
                <c:pt idx="232">
                  <c:v>121.29</c:v>
                </c:pt>
                <c:pt idx="233">
                  <c:v>121.29</c:v>
                </c:pt>
                <c:pt idx="234">
                  <c:v>121.2</c:v>
                </c:pt>
                <c:pt idx="235">
                  <c:v>120.96</c:v>
                </c:pt>
                <c:pt idx="236">
                  <c:v>120.97</c:v>
                </c:pt>
                <c:pt idx="237">
                  <c:v>120.98</c:v>
                </c:pt>
                <c:pt idx="238">
                  <c:v>120.98</c:v>
                </c:pt>
                <c:pt idx="239">
                  <c:v>120.98</c:v>
                </c:pt>
                <c:pt idx="240">
                  <c:v>120.94</c:v>
                </c:pt>
                <c:pt idx="241">
                  <c:v>120.94</c:v>
                </c:pt>
                <c:pt idx="242">
                  <c:v>120.96</c:v>
                </c:pt>
                <c:pt idx="243">
                  <c:v>120.93</c:v>
                </c:pt>
                <c:pt idx="244">
                  <c:v>120.82</c:v>
                </c:pt>
                <c:pt idx="245">
                  <c:v>120.66</c:v>
                </c:pt>
                <c:pt idx="246">
                  <c:v>120.74</c:v>
                </c:pt>
                <c:pt idx="247">
                  <c:v>120.78</c:v>
                </c:pt>
                <c:pt idx="248">
                  <c:v>120.75</c:v>
                </c:pt>
                <c:pt idx="249">
                  <c:v>120.55</c:v>
                </c:pt>
                <c:pt idx="250">
                  <c:v>120.71</c:v>
                </c:pt>
                <c:pt idx="251">
                  <c:v>120.76</c:v>
                </c:pt>
                <c:pt idx="252">
                  <c:v>120.77</c:v>
                </c:pt>
                <c:pt idx="253">
                  <c:v>120.78</c:v>
                </c:pt>
                <c:pt idx="254">
                  <c:v>120.84</c:v>
                </c:pt>
                <c:pt idx="255">
                  <c:v>120.89</c:v>
                </c:pt>
                <c:pt idx="256">
                  <c:v>120.93</c:v>
                </c:pt>
                <c:pt idx="257">
                  <c:v>121</c:v>
                </c:pt>
                <c:pt idx="258">
                  <c:v>121</c:v>
                </c:pt>
                <c:pt idx="259">
                  <c:v>120.92</c:v>
                </c:pt>
                <c:pt idx="260">
                  <c:v>120.71</c:v>
                </c:pt>
                <c:pt idx="261">
                  <c:v>120.65</c:v>
                </c:pt>
                <c:pt idx="262">
                  <c:v>120.73</c:v>
                </c:pt>
                <c:pt idx="263">
                  <c:v>120.62</c:v>
                </c:pt>
                <c:pt idx="264">
                  <c:v>120.64</c:v>
                </c:pt>
                <c:pt idx="265">
                  <c:v>120.69</c:v>
                </c:pt>
                <c:pt idx="266">
                  <c:v>120.66</c:v>
                </c:pt>
                <c:pt idx="267">
                  <c:v>120.67</c:v>
                </c:pt>
                <c:pt idx="268">
                  <c:v>120.6</c:v>
                </c:pt>
                <c:pt idx="269">
                  <c:v>120.48</c:v>
                </c:pt>
                <c:pt idx="270">
                  <c:v>120.37</c:v>
                </c:pt>
                <c:pt idx="271">
                  <c:v>120.42</c:v>
                </c:pt>
                <c:pt idx="272">
                  <c:v>120.59</c:v>
                </c:pt>
                <c:pt idx="273">
                  <c:v>120.75</c:v>
                </c:pt>
                <c:pt idx="274">
                  <c:v>120.87</c:v>
                </c:pt>
                <c:pt idx="275">
                  <c:v>120.82</c:v>
                </c:pt>
                <c:pt idx="276">
                  <c:v>120.83</c:v>
                </c:pt>
                <c:pt idx="277">
                  <c:v>120.87</c:v>
                </c:pt>
                <c:pt idx="278">
                  <c:v>120.82</c:v>
                </c:pt>
                <c:pt idx="279">
                  <c:v>120.71</c:v>
                </c:pt>
                <c:pt idx="280">
                  <c:v>120.76</c:v>
                </c:pt>
                <c:pt idx="281">
                  <c:v>120.78</c:v>
                </c:pt>
                <c:pt idx="282">
                  <c:v>120.71</c:v>
                </c:pt>
                <c:pt idx="283">
                  <c:v>120.7</c:v>
                </c:pt>
                <c:pt idx="284">
                  <c:v>120.77</c:v>
                </c:pt>
                <c:pt idx="285">
                  <c:v>120.73</c:v>
                </c:pt>
                <c:pt idx="286">
                  <c:v>120.66</c:v>
                </c:pt>
                <c:pt idx="287">
                  <c:v>120.76</c:v>
                </c:pt>
                <c:pt idx="288">
                  <c:v>120.77</c:v>
                </c:pt>
                <c:pt idx="289">
                  <c:v>120.94</c:v>
                </c:pt>
                <c:pt idx="290">
                  <c:v>120.99</c:v>
                </c:pt>
                <c:pt idx="291">
                  <c:v>120.55</c:v>
                </c:pt>
                <c:pt idx="292">
                  <c:v>120.37</c:v>
                </c:pt>
                <c:pt idx="293">
                  <c:v>120.55</c:v>
                </c:pt>
                <c:pt idx="294">
                  <c:v>120.65</c:v>
                </c:pt>
                <c:pt idx="295">
                  <c:v>120.63</c:v>
                </c:pt>
                <c:pt idx="296">
                  <c:v>120.58</c:v>
                </c:pt>
                <c:pt idx="297">
                  <c:v>120.47</c:v>
                </c:pt>
                <c:pt idx="298">
                  <c:v>120.45</c:v>
                </c:pt>
                <c:pt idx="299">
                  <c:v>120.42</c:v>
                </c:pt>
                <c:pt idx="300">
                  <c:v>120.24</c:v>
                </c:pt>
                <c:pt idx="301">
                  <c:v>120.05</c:v>
                </c:pt>
                <c:pt idx="302">
                  <c:v>120.22</c:v>
                </c:pt>
                <c:pt idx="303">
                  <c:v>120.36</c:v>
                </c:pt>
                <c:pt idx="304">
                  <c:v>120.26</c:v>
                </c:pt>
                <c:pt idx="305">
                  <c:v>120.22</c:v>
                </c:pt>
                <c:pt idx="306">
                  <c:v>120.12</c:v>
                </c:pt>
                <c:pt idx="307">
                  <c:v>120.19</c:v>
                </c:pt>
                <c:pt idx="308">
                  <c:v>120.25</c:v>
                </c:pt>
                <c:pt idx="309">
                  <c:v>120.22</c:v>
                </c:pt>
                <c:pt idx="310">
                  <c:v>120.21</c:v>
                </c:pt>
                <c:pt idx="311">
                  <c:v>120.11</c:v>
                </c:pt>
                <c:pt idx="312">
                  <c:v>120.19</c:v>
                </c:pt>
                <c:pt idx="313">
                  <c:v>120.35</c:v>
                </c:pt>
                <c:pt idx="314">
                  <c:v>120.38</c:v>
                </c:pt>
                <c:pt idx="315">
                  <c:v>120.24</c:v>
                </c:pt>
                <c:pt idx="316">
                  <c:v>120.35</c:v>
                </c:pt>
                <c:pt idx="317">
                  <c:v>120.35</c:v>
                </c:pt>
                <c:pt idx="318">
                  <c:v>120.37</c:v>
                </c:pt>
                <c:pt idx="319">
                  <c:v>120.32</c:v>
                </c:pt>
                <c:pt idx="320">
                  <c:v>120.15</c:v>
                </c:pt>
                <c:pt idx="321">
                  <c:v>120.25</c:v>
                </c:pt>
                <c:pt idx="322">
                  <c:v>120.19</c:v>
                </c:pt>
                <c:pt idx="323">
                  <c:v>120.12</c:v>
                </c:pt>
                <c:pt idx="324">
                  <c:v>120.22</c:v>
                </c:pt>
                <c:pt idx="325">
                  <c:v>120.39</c:v>
                </c:pt>
                <c:pt idx="326">
                  <c:v>120.5</c:v>
                </c:pt>
                <c:pt idx="327">
                  <c:v>120.75</c:v>
                </c:pt>
                <c:pt idx="328">
                  <c:v>120.77</c:v>
                </c:pt>
                <c:pt idx="329">
                  <c:v>120.87</c:v>
                </c:pt>
                <c:pt idx="330">
                  <c:v>120.85</c:v>
                </c:pt>
                <c:pt idx="331">
                  <c:v>120.68</c:v>
                </c:pt>
                <c:pt idx="332">
                  <c:v>120.77</c:v>
                </c:pt>
                <c:pt idx="333">
                  <c:v>120.82</c:v>
                </c:pt>
                <c:pt idx="334">
                  <c:v>120.66</c:v>
                </c:pt>
                <c:pt idx="335">
                  <c:v>120.66</c:v>
                </c:pt>
                <c:pt idx="336">
                  <c:v>120.65</c:v>
                </c:pt>
                <c:pt idx="337">
                  <c:v>120.74</c:v>
                </c:pt>
                <c:pt idx="338">
                  <c:v>120.6</c:v>
                </c:pt>
                <c:pt idx="339">
                  <c:v>120.48</c:v>
                </c:pt>
                <c:pt idx="340">
                  <c:v>120.68</c:v>
                </c:pt>
                <c:pt idx="341">
                  <c:v>120.72</c:v>
                </c:pt>
                <c:pt idx="342">
                  <c:v>120.71</c:v>
                </c:pt>
                <c:pt idx="343">
                  <c:v>120.45</c:v>
                </c:pt>
                <c:pt idx="344">
                  <c:v>120.42</c:v>
                </c:pt>
                <c:pt idx="345">
                  <c:v>120.65</c:v>
                </c:pt>
                <c:pt idx="346">
                  <c:v>120.78</c:v>
                </c:pt>
                <c:pt idx="347">
                  <c:v>120.68</c:v>
                </c:pt>
                <c:pt idx="348">
                  <c:v>120.69</c:v>
                </c:pt>
                <c:pt idx="349">
                  <c:v>120.69</c:v>
                </c:pt>
                <c:pt idx="350">
                  <c:v>120.6</c:v>
                </c:pt>
                <c:pt idx="351">
                  <c:v>120.6</c:v>
                </c:pt>
                <c:pt idx="352">
                  <c:v>120.47</c:v>
                </c:pt>
                <c:pt idx="353">
                  <c:v>120.61</c:v>
                </c:pt>
                <c:pt idx="354">
                  <c:v>120.56</c:v>
                </c:pt>
                <c:pt idx="355">
                  <c:v>120.55</c:v>
                </c:pt>
                <c:pt idx="356">
                  <c:v>120.57</c:v>
                </c:pt>
                <c:pt idx="357">
                  <c:v>120.53</c:v>
                </c:pt>
                <c:pt idx="358">
                  <c:v>120.52</c:v>
                </c:pt>
                <c:pt idx="359">
                  <c:v>120.44</c:v>
                </c:pt>
                <c:pt idx="360">
                  <c:v>120.32</c:v>
                </c:pt>
                <c:pt idx="361">
                  <c:v>120.26</c:v>
                </c:pt>
                <c:pt idx="362">
                  <c:v>120.45</c:v>
                </c:pt>
                <c:pt idx="363">
                  <c:v>120.57</c:v>
                </c:pt>
                <c:pt idx="364">
                  <c:v>120.54</c:v>
                </c:pt>
                <c:pt idx="365">
                  <c:v>120.45</c:v>
                </c:pt>
                <c:pt idx="366">
                  <c:v>120.36</c:v>
                </c:pt>
                <c:pt idx="367">
                  <c:v>120.44</c:v>
                </c:pt>
                <c:pt idx="368">
                  <c:v>120.49</c:v>
                </c:pt>
                <c:pt idx="369">
                  <c:v>120.52</c:v>
                </c:pt>
                <c:pt idx="370">
                  <c:v>120.39</c:v>
                </c:pt>
                <c:pt idx="371">
                  <c:v>120.38</c:v>
                </c:pt>
                <c:pt idx="372">
                  <c:v>120.48</c:v>
                </c:pt>
                <c:pt idx="373">
                  <c:v>120.48</c:v>
                </c:pt>
                <c:pt idx="374">
                  <c:v>120.5</c:v>
                </c:pt>
                <c:pt idx="375">
                  <c:v>120.56</c:v>
                </c:pt>
                <c:pt idx="376">
                  <c:v>120.56</c:v>
                </c:pt>
                <c:pt idx="377">
                  <c:v>120.61</c:v>
                </c:pt>
                <c:pt idx="378">
                  <c:v>120.57</c:v>
                </c:pt>
                <c:pt idx="379">
                  <c:v>120.74</c:v>
                </c:pt>
                <c:pt idx="380">
                  <c:v>120.7</c:v>
                </c:pt>
                <c:pt idx="381">
                  <c:v>120.69</c:v>
                </c:pt>
                <c:pt idx="382">
                  <c:v>120.61</c:v>
                </c:pt>
                <c:pt idx="383">
                  <c:v>120.59</c:v>
                </c:pt>
                <c:pt idx="384">
                  <c:v>120.58</c:v>
                </c:pt>
                <c:pt idx="385">
                  <c:v>120.59</c:v>
                </c:pt>
                <c:pt idx="386">
                  <c:v>120.58</c:v>
                </c:pt>
                <c:pt idx="387">
                  <c:v>120.54</c:v>
                </c:pt>
                <c:pt idx="388">
                  <c:v>120.47</c:v>
                </c:pt>
                <c:pt idx="389">
                  <c:v>120.57</c:v>
                </c:pt>
                <c:pt idx="390">
                  <c:v>120.65</c:v>
                </c:pt>
                <c:pt idx="391">
                  <c:v>120.74</c:v>
                </c:pt>
                <c:pt idx="392">
                  <c:v>120.73</c:v>
                </c:pt>
                <c:pt idx="393">
                  <c:v>120.67</c:v>
                </c:pt>
                <c:pt idx="394">
                  <c:v>120.61</c:v>
                </c:pt>
                <c:pt idx="395">
                  <c:v>120.7</c:v>
                </c:pt>
                <c:pt idx="396">
                  <c:v>120.7</c:v>
                </c:pt>
                <c:pt idx="397">
                  <c:v>120.72</c:v>
                </c:pt>
                <c:pt idx="398">
                  <c:v>120.75</c:v>
                </c:pt>
                <c:pt idx="399">
                  <c:v>120.67</c:v>
                </c:pt>
                <c:pt idx="400">
                  <c:v>120.69</c:v>
                </c:pt>
                <c:pt idx="401">
                  <c:v>120.72</c:v>
                </c:pt>
                <c:pt idx="402">
                  <c:v>120.63</c:v>
                </c:pt>
                <c:pt idx="403">
                  <c:v>120.71</c:v>
                </c:pt>
                <c:pt idx="404">
                  <c:v>120.72</c:v>
                </c:pt>
                <c:pt idx="405">
                  <c:v>120.72</c:v>
                </c:pt>
                <c:pt idx="406">
                  <c:v>120.77</c:v>
                </c:pt>
                <c:pt idx="407">
                  <c:v>120.84</c:v>
                </c:pt>
                <c:pt idx="408">
                  <c:v>120.74</c:v>
                </c:pt>
                <c:pt idx="409">
                  <c:v>120.75</c:v>
                </c:pt>
                <c:pt idx="410">
                  <c:v>120.75</c:v>
                </c:pt>
                <c:pt idx="411">
                  <c:v>120.65</c:v>
                </c:pt>
                <c:pt idx="412">
                  <c:v>120.58</c:v>
                </c:pt>
                <c:pt idx="413">
                  <c:v>120.56</c:v>
                </c:pt>
                <c:pt idx="414">
                  <c:v>120.48</c:v>
                </c:pt>
                <c:pt idx="415">
                  <c:v>120.38</c:v>
                </c:pt>
                <c:pt idx="416">
                  <c:v>120.2</c:v>
                </c:pt>
                <c:pt idx="417">
                  <c:v>120.21</c:v>
                </c:pt>
                <c:pt idx="418">
                  <c:v>120.2</c:v>
                </c:pt>
                <c:pt idx="419">
                  <c:v>120.06</c:v>
                </c:pt>
                <c:pt idx="420">
                  <c:v>120.05</c:v>
                </c:pt>
                <c:pt idx="421">
                  <c:v>120.14</c:v>
                </c:pt>
                <c:pt idx="422">
                  <c:v>120.19</c:v>
                </c:pt>
                <c:pt idx="423">
                  <c:v>120.2</c:v>
                </c:pt>
                <c:pt idx="424">
                  <c:v>120.18</c:v>
                </c:pt>
                <c:pt idx="425">
                  <c:v>120.16</c:v>
                </c:pt>
                <c:pt idx="426">
                  <c:v>120.19</c:v>
                </c:pt>
                <c:pt idx="427">
                  <c:v>120.17</c:v>
                </c:pt>
                <c:pt idx="428">
                  <c:v>120.18</c:v>
                </c:pt>
                <c:pt idx="429">
                  <c:v>120.18</c:v>
                </c:pt>
                <c:pt idx="430">
                  <c:v>120.19</c:v>
                </c:pt>
                <c:pt idx="431">
                  <c:v>120.18</c:v>
                </c:pt>
                <c:pt idx="432">
                  <c:v>120.17</c:v>
                </c:pt>
                <c:pt idx="433">
                  <c:v>120.14</c:v>
                </c:pt>
                <c:pt idx="434">
                  <c:v>120.11</c:v>
                </c:pt>
                <c:pt idx="435">
                  <c:v>120.03</c:v>
                </c:pt>
                <c:pt idx="436">
                  <c:v>120.08</c:v>
                </c:pt>
                <c:pt idx="437">
                  <c:v>120.06</c:v>
                </c:pt>
                <c:pt idx="438">
                  <c:v>120.14</c:v>
                </c:pt>
                <c:pt idx="439">
                  <c:v>120.17</c:v>
                </c:pt>
                <c:pt idx="440">
                  <c:v>120.05</c:v>
                </c:pt>
                <c:pt idx="441">
                  <c:v>120.15</c:v>
                </c:pt>
                <c:pt idx="442">
                  <c:v>120.15</c:v>
                </c:pt>
                <c:pt idx="443">
                  <c:v>120.13</c:v>
                </c:pt>
                <c:pt idx="444">
                  <c:v>120.1</c:v>
                </c:pt>
                <c:pt idx="445">
                  <c:v>120</c:v>
                </c:pt>
                <c:pt idx="446">
                  <c:v>119.96</c:v>
                </c:pt>
                <c:pt idx="447">
                  <c:v>119.75</c:v>
                </c:pt>
                <c:pt idx="448">
                  <c:v>119.82</c:v>
                </c:pt>
                <c:pt idx="449">
                  <c:v>119.84</c:v>
                </c:pt>
                <c:pt idx="450">
                  <c:v>119.79</c:v>
                </c:pt>
                <c:pt idx="451">
                  <c:v>119.65</c:v>
                </c:pt>
                <c:pt idx="452">
                  <c:v>119.54</c:v>
                </c:pt>
                <c:pt idx="453">
                  <c:v>119.65</c:v>
                </c:pt>
                <c:pt idx="454">
                  <c:v>119.77</c:v>
                </c:pt>
                <c:pt idx="455">
                  <c:v>119.69</c:v>
                </c:pt>
                <c:pt idx="456">
                  <c:v>119.62</c:v>
                </c:pt>
                <c:pt idx="457">
                  <c:v>119.62</c:v>
                </c:pt>
                <c:pt idx="458">
                  <c:v>119.71</c:v>
                </c:pt>
                <c:pt idx="459">
                  <c:v>119.61</c:v>
                </c:pt>
                <c:pt idx="460">
                  <c:v>119.59</c:v>
                </c:pt>
                <c:pt idx="461">
                  <c:v>119.48</c:v>
                </c:pt>
                <c:pt idx="462">
                  <c:v>119.49</c:v>
                </c:pt>
                <c:pt idx="463">
                  <c:v>119.48</c:v>
                </c:pt>
                <c:pt idx="464">
                  <c:v>119.65</c:v>
                </c:pt>
                <c:pt idx="465">
                  <c:v>119.85</c:v>
                </c:pt>
                <c:pt idx="466">
                  <c:v>119.8</c:v>
                </c:pt>
                <c:pt idx="467">
                  <c:v>119.72</c:v>
                </c:pt>
                <c:pt idx="468">
                  <c:v>119.7</c:v>
                </c:pt>
                <c:pt idx="469">
                  <c:v>119.74</c:v>
                </c:pt>
                <c:pt idx="470">
                  <c:v>119.78</c:v>
                </c:pt>
                <c:pt idx="471">
                  <c:v>119.8</c:v>
                </c:pt>
                <c:pt idx="472">
                  <c:v>119.81</c:v>
                </c:pt>
                <c:pt idx="473">
                  <c:v>119.84</c:v>
                </c:pt>
                <c:pt idx="474">
                  <c:v>119.97</c:v>
                </c:pt>
                <c:pt idx="475">
                  <c:v>120</c:v>
                </c:pt>
                <c:pt idx="476">
                  <c:v>119.97</c:v>
                </c:pt>
                <c:pt idx="477">
                  <c:v>119.98</c:v>
                </c:pt>
                <c:pt idx="478">
                  <c:v>120.04</c:v>
                </c:pt>
                <c:pt idx="479">
                  <c:v>119.95</c:v>
                </c:pt>
                <c:pt idx="480">
                  <c:v>119.85</c:v>
                </c:pt>
                <c:pt idx="481">
                  <c:v>119.85</c:v>
                </c:pt>
                <c:pt idx="482">
                  <c:v>119.87</c:v>
                </c:pt>
                <c:pt idx="483">
                  <c:v>119.79</c:v>
                </c:pt>
                <c:pt idx="484">
                  <c:v>119.74</c:v>
                </c:pt>
                <c:pt idx="485">
                  <c:v>119.76</c:v>
                </c:pt>
                <c:pt idx="486">
                  <c:v>119.76</c:v>
                </c:pt>
                <c:pt idx="487">
                  <c:v>119.76</c:v>
                </c:pt>
                <c:pt idx="488">
                  <c:v>119.79</c:v>
                </c:pt>
                <c:pt idx="489">
                  <c:v>119.8</c:v>
                </c:pt>
                <c:pt idx="490">
                  <c:v>119.78</c:v>
                </c:pt>
                <c:pt idx="491">
                  <c:v>119.82</c:v>
                </c:pt>
                <c:pt idx="492">
                  <c:v>119.81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91-45C2-BC4E-7BA62406A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101772031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772031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272425249169436"/>
          <c:y val="0.84390243902439022"/>
          <c:w val="0.62292358803986714"/>
          <c:h val="0.141463414634146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75125734415805"/>
          <c:y val="7.8431622854188546E-2"/>
          <c:w val="0.76205345582646034"/>
          <c:h val="0.630720967119099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3.1.6'!$B$5</c:f>
              <c:strCache>
                <c:ptCount val="1"/>
                <c:pt idx="0">
                  <c:v>до $500000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3.1.6'!$C$4:$AA$4</c:f>
              <c:numCache>
                <c:formatCode>mmm\-yy</c:formatCode>
                <c:ptCount val="25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  <c:pt idx="24">
                  <c:v>39722</c:v>
                </c:pt>
              </c:numCache>
            </c:numRef>
          </c:cat>
          <c:val>
            <c:numRef>
              <c:f>'График 3.1.6'!$C$5:$AA$5</c:f>
              <c:numCache>
                <c:formatCode>General</c:formatCode>
                <c:ptCount val="25"/>
                <c:pt idx="0">
                  <c:v>2790</c:v>
                </c:pt>
                <c:pt idx="1">
                  <c:v>2160</c:v>
                </c:pt>
                <c:pt idx="2">
                  <c:v>1760</c:v>
                </c:pt>
                <c:pt idx="3">
                  <c:v>2894</c:v>
                </c:pt>
                <c:pt idx="4">
                  <c:v>3340</c:v>
                </c:pt>
                <c:pt idx="5">
                  <c:v>3673</c:v>
                </c:pt>
                <c:pt idx="6">
                  <c:v>3938</c:v>
                </c:pt>
                <c:pt idx="7">
                  <c:v>3912</c:v>
                </c:pt>
                <c:pt idx="8">
                  <c:v>4319</c:v>
                </c:pt>
                <c:pt idx="9">
                  <c:v>3425</c:v>
                </c:pt>
                <c:pt idx="10">
                  <c:v>3227</c:v>
                </c:pt>
                <c:pt idx="11">
                  <c:v>2931</c:v>
                </c:pt>
                <c:pt idx="12">
                  <c:v>2867</c:v>
                </c:pt>
                <c:pt idx="13">
                  <c:v>2589</c:v>
                </c:pt>
                <c:pt idx="14">
                  <c:v>1878</c:v>
                </c:pt>
                <c:pt idx="15">
                  <c:v>2029</c:v>
                </c:pt>
                <c:pt idx="16">
                  <c:v>1940</c:v>
                </c:pt>
                <c:pt idx="17">
                  <c:v>1766</c:v>
                </c:pt>
                <c:pt idx="18">
                  <c:v>2405</c:v>
                </c:pt>
                <c:pt idx="19">
                  <c:v>1570</c:v>
                </c:pt>
                <c:pt idx="20">
                  <c:v>4373</c:v>
                </c:pt>
                <c:pt idx="21">
                  <c:v>10592</c:v>
                </c:pt>
                <c:pt idx="22">
                  <c:v>5515</c:v>
                </c:pt>
                <c:pt idx="23">
                  <c:v>3472</c:v>
                </c:pt>
                <c:pt idx="24">
                  <c:v>6412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A-402B-8EAD-0143CD15642B}"/>
            </c:ext>
          </c:extLst>
        </c:ser>
        <c:ser>
          <c:idx val="1"/>
          <c:order val="1"/>
          <c:tx>
            <c:strRef>
              <c:f>'График 3.1.6'!$B$6</c:f>
              <c:strCache>
                <c:ptCount val="1"/>
                <c:pt idx="0">
                  <c:v>от $500000 до $1000000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3.1.6'!$C$4:$AA$4</c:f>
              <c:numCache>
                <c:formatCode>mmm\-yy</c:formatCode>
                <c:ptCount val="25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  <c:pt idx="24">
                  <c:v>39722</c:v>
                </c:pt>
              </c:numCache>
            </c:numRef>
          </c:cat>
          <c:val>
            <c:numRef>
              <c:f>'График 3.1.6'!$C$6:$AA$6</c:f>
              <c:numCache>
                <c:formatCode>General</c:formatCode>
                <c:ptCount val="25"/>
                <c:pt idx="0">
                  <c:v>944</c:v>
                </c:pt>
                <c:pt idx="1">
                  <c:v>1105</c:v>
                </c:pt>
                <c:pt idx="2">
                  <c:v>1056</c:v>
                </c:pt>
                <c:pt idx="3">
                  <c:v>1378</c:v>
                </c:pt>
                <c:pt idx="4">
                  <c:v>897</c:v>
                </c:pt>
                <c:pt idx="5">
                  <c:v>1146</c:v>
                </c:pt>
                <c:pt idx="6">
                  <c:v>1109</c:v>
                </c:pt>
                <c:pt idx="7">
                  <c:v>914</c:v>
                </c:pt>
                <c:pt idx="8">
                  <c:v>1689</c:v>
                </c:pt>
                <c:pt idx="9">
                  <c:v>1186</c:v>
                </c:pt>
                <c:pt idx="10">
                  <c:v>1372</c:v>
                </c:pt>
                <c:pt idx="11">
                  <c:v>1306</c:v>
                </c:pt>
                <c:pt idx="12">
                  <c:v>997</c:v>
                </c:pt>
                <c:pt idx="13">
                  <c:v>1183</c:v>
                </c:pt>
                <c:pt idx="14">
                  <c:v>1019</c:v>
                </c:pt>
                <c:pt idx="15">
                  <c:v>1086</c:v>
                </c:pt>
                <c:pt idx="16">
                  <c:v>1070</c:v>
                </c:pt>
                <c:pt idx="17">
                  <c:v>842</c:v>
                </c:pt>
                <c:pt idx="18">
                  <c:v>1197</c:v>
                </c:pt>
                <c:pt idx="19">
                  <c:v>765</c:v>
                </c:pt>
                <c:pt idx="20">
                  <c:v>1073</c:v>
                </c:pt>
                <c:pt idx="21">
                  <c:v>1096</c:v>
                </c:pt>
                <c:pt idx="22">
                  <c:v>1199</c:v>
                </c:pt>
                <c:pt idx="23">
                  <c:v>1334</c:v>
                </c:pt>
                <c:pt idx="24">
                  <c:v>1309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BA-402B-8EAD-0143CD15642B}"/>
            </c:ext>
          </c:extLst>
        </c:ser>
        <c:ser>
          <c:idx val="2"/>
          <c:order val="2"/>
          <c:tx>
            <c:strRef>
              <c:f>'График 3.1.6'!$B$7</c:f>
              <c:strCache>
                <c:ptCount val="1"/>
                <c:pt idx="0">
                  <c:v>от $1000000 до $2000000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3.1.6'!$C$4:$AA$4</c:f>
              <c:numCache>
                <c:formatCode>mmm\-yy</c:formatCode>
                <c:ptCount val="25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  <c:pt idx="24">
                  <c:v>39722</c:v>
                </c:pt>
              </c:numCache>
            </c:numRef>
          </c:cat>
          <c:val>
            <c:numRef>
              <c:f>'График 3.1.6'!$C$7:$AA$7</c:f>
              <c:numCache>
                <c:formatCode>General</c:formatCode>
                <c:ptCount val="25"/>
                <c:pt idx="0">
                  <c:v>539</c:v>
                </c:pt>
                <c:pt idx="1">
                  <c:v>542</c:v>
                </c:pt>
                <c:pt idx="2">
                  <c:v>446</c:v>
                </c:pt>
                <c:pt idx="3">
                  <c:v>432</c:v>
                </c:pt>
                <c:pt idx="4">
                  <c:v>307</c:v>
                </c:pt>
                <c:pt idx="5">
                  <c:v>345</c:v>
                </c:pt>
                <c:pt idx="6">
                  <c:v>309</c:v>
                </c:pt>
                <c:pt idx="7">
                  <c:v>337</c:v>
                </c:pt>
                <c:pt idx="8">
                  <c:v>507</c:v>
                </c:pt>
                <c:pt idx="9">
                  <c:v>235</c:v>
                </c:pt>
                <c:pt idx="10">
                  <c:v>444</c:v>
                </c:pt>
                <c:pt idx="11">
                  <c:v>414</c:v>
                </c:pt>
                <c:pt idx="12">
                  <c:v>253</c:v>
                </c:pt>
                <c:pt idx="13">
                  <c:v>424</c:v>
                </c:pt>
                <c:pt idx="14">
                  <c:v>294</c:v>
                </c:pt>
                <c:pt idx="15">
                  <c:v>277</c:v>
                </c:pt>
                <c:pt idx="16">
                  <c:v>384</c:v>
                </c:pt>
                <c:pt idx="17">
                  <c:v>250</c:v>
                </c:pt>
                <c:pt idx="18">
                  <c:v>407</c:v>
                </c:pt>
                <c:pt idx="19">
                  <c:v>216</c:v>
                </c:pt>
                <c:pt idx="20">
                  <c:v>344</c:v>
                </c:pt>
                <c:pt idx="21">
                  <c:v>435</c:v>
                </c:pt>
                <c:pt idx="22">
                  <c:v>480</c:v>
                </c:pt>
                <c:pt idx="23">
                  <c:v>489</c:v>
                </c:pt>
                <c:pt idx="24">
                  <c:v>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BA-402B-8EAD-0143CD15642B}"/>
            </c:ext>
          </c:extLst>
        </c:ser>
        <c:ser>
          <c:idx val="3"/>
          <c:order val="3"/>
          <c:tx>
            <c:strRef>
              <c:f>'График 3.1.6'!$B$8</c:f>
              <c:strCache>
                <c:ptCount val="1"/>
                <c:pt idx="0">
                  <c:v>от $2000000 до $5000000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3.1.6'!$C$4:$AA$4</c:f>
              <c:numCache>
                <c:formatCode>mmm\-yy</c:formatCode>
                <c:ptCount val="25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  <c:pt idx="24">
                  <c:v>39722</c:v>
                </c:pt>
              </c:numCache>
            </c:numRef>
          </c:cat>
          <c:val>
            <c:numRef>
              <c:f>'График 3.1.6'!$C$8:$AA$8</c:f>
              <c:numCache>
                <c:formatCode>General</c:formatCode>
                <c:ptCount val="25"/>
                <c:pt idx="0">
                  <c:v>536</c:v>
                </c:pt>
                <c:pt idx="1">
                  <c:v>474</c:v>
                </c:pt>
                <c:pt idx="2">
                  <c:v>409</c:v>
                </c:pt>
                <c:pt idx="3">
                  <c:v>389</c:v>
                </c:pt>
                <c:pt idx="4">
                  <c:v>266</c:v>
                </c:pt>
                <c:pt idx="5">
                  <c:v>199</c:v>
                </c:pt>
                <c:pt idx="6">
                  <c:v>173</c:v>
                </c:pt>
                <c:pt idx="7">
                  <c:v>265</c:v>
                </c:pt>
                <c:pt idx="8">
                  <c:v>373</c:v>
                </c:pt>
                <c:pt idx="9">
                  <c:v>133</c:v>
                </c:pt>
                <c:pt idx="10">
                  <c:v>476</c:v>
                </c:pt>
                <c:pt idx="11">
                  <c:v>362</c:v>
                </c:pt>
                <c:pt idx="12">
                  <c:v>153</c:v>
                </c:pt>
                <c:pt idx="13">
                  <c:v>272</c:v>
                </c:pt>
                <c:pt idx="14">
                  <c:v>186</c:v>
                </c:pt>
                <c:pt idx="15">
                  <c:v>135</c:v>
                </c:pt>
                <c:pt idx="16">
                  <c:v>197</c:v>
                </c:pt>
                <c:pt idx="17">
                  <c:v>199</c:v>
                </c:pt>
                <c:pt idx="18">
                  <c:v>323</c:v>
                </c:pt>
                <c:pt idx="19">
                  <c:v>146</c:v>
                </c:pt>
                <c:pt idx="20">
                  <c:v>273</c:v>
                </c:pt>
                <c:pt idx="21">
                  <c:v>257</c:v>
                </c:pt>
                <c:pt idx="22">
                  <c:v>378</c:v>
                </c:pt>
                <c:pt idx="23">
                  <c:v>247</c:v>
                </c:pt>
                <c:pt idx="24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BA-402B-8EAD-0143CD15642B}"/>
            </c:ext>
          </c:extLst>
        </c:ser>
        <c:ser>
          <c:idx val="4"/>
          <c:order val="4"/>
          <c:tx>
            <c:strRef>
              <c:f>'График 3.1.6'!$B$9</c:f>
              <c:strCache>
                <c:ptCount val="1"/>
                <c:pt idx="0">
                  <c:v>свыше $5000000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3.1.6'!$C$4:$AA$4</c:f>
              <c:numCache>
                <c:formatCode>mmm\-yy</c:formatCode>
                <c:ptCount val="25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  <c:pt idx="24">
                  <c:v>39722</c:v>
                </c:pt>
              </c:numCache>
            </c:numRef>
          </c:cat>
          <c:val>
            <c:numRef>
              <c:f>'График 3.1.6'!$C$9:$AA$9</c:f>
              <c:numCache>
                <c:formatCode>General</c:formatCode>
                <c:ptCount val="25"/>
                <c:pt idx="0">
                  <c:v>131</c:v>
                </c:pt>
                <c:pt idx="1">
                  <c:v>213</c:v>
                </c:pt>
                <c:pt idx="2">
                  <c:v>234</c:v>
                </c:pt>
                <c:pt idx="3">
                  <c:v>144</c:v>
                </c:pt>
                <c:pt idx="4">
                  <c:v>114</c:v>
                </c:pt>
                <c:pt idx="5">
                  <c:v>118</c:v>
                </c:pt>
                <c:pt idx="6">
                  <c:v>136</c:v>
                </c:pt>
                <c:pt idx="7">
                  <c:v>192</c:v>
                </c:pt>
                <c:pt idx="8">
                  <c:v>233</c:v>
                </c:pt>
                <c:pt idx="9">
                  <c:v>161</c:v>
                </c:pt>
                <c:pt idx="10">
                  <c:v>365</c:v>
                </c:pt>
                <c:pt idx="11">
                  <c:v>198</c:v>
                </c:pt>
                <c:pt idx="12">
                  <c:v>119</c:v>
                </c:pt>
                <c:pt idx="13">
                  <c:v>239</c:v>
                </c:pt>
                <c:pt idx="14">
                  <c:v>181</c:v>
                </c:pt>
                <c:pt idx="15">
                  <c:v>101</c:v>
                </c:pt>
                <c:pt idx="16">
                  <c:v>145</c:v>
                </c:pt>
                <c:pt idx="17">
                  <c:v>130</c:v>
                </c:pt>
                <c:pt idx="18">
                  <c:v>177</c:v>
                </c:pt>
                <c:pt idx="19">
                  <c:v>160</c:v>
                </c:pt>
                <c:pt idx="20">
                  <c:v>255</c:v>
                </c:pt>
                <c:pt idx="21">
                  <c:v>268</c:v>
                </c:pt>
                <c:pt idx="22">
                  <c:v>309</c:v>
                </c:pt>
                <c:pt idx="23">
                  <c:v>407</c:v>
                </c:pt>
                <c:pt idx="24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BA-402B-8EAD-0143CD156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1751647"/>
        <c:axId val="1"/>
      </c:barChart>
      <c:lineChart>
        <c:grouping val="standard"/>
        <c:varyColors val="0"/>
        <c:ser>
          <c:idx val="5"/>
          <c:order val="5"/>
          <c:tx>
            <c:strRef>
              <c:f>'График 3.1.6'!$B$11</c:f>
              <c:strCache>
                <c:ptCount val="1"/>
                <c:pt idx="0">
                  <c:v>Объёмы торгов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3.1.6'!$C$4:$AA$4</c:f>
              <c:numCache>
                <c:formatCode>mmm\-yy</c:formatCode>
                <c:ptCount val="25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  <c:pt idx="24">
                  <c:v>39722</c:v>
                </c:pt>
              </c:numCache>
            </c:numRef>
          </c:cat>
          <c:val>
            <c:numRef>
              <c:f>'График 3.1.6'!$C$11:$AA$11</c:f>
              <c:numCache>
                <c:formatCode>General</c:formatCode>
                <c:ptCount val="25"/>
                <c:pt idx="0">
                  <c:v>6135.0050000000001</c:v>
                </c:pt>
                <c:pt idx="1">
                  <c:v>7263.6</c:v>
                </c:pt>
                <c:pt idx="2">
                  <c:v>7077.87</c:v>
                </c:pt>
                <c:pt idx="3">
                  <c:v>6387.86</c:v>
                </c:pt>
                <c:pt idx="4">
                  <c:v>4813.3549999999996</c:v>
                </c:pt>
                <c:pt idx="5">
                  <c:v>5552.49</c:v>
                </c:pt>
                <c:pt idx="6">
                  <c:v>5895.5</c:v>
                </c:pt>
                <c:pt idx="7">
                  <c:v>7127.73</c:v>
                </c:pt>
                <c:pt idx="8">
                  <c:v>10316.405000000001</c:v>
                </c:pt>
                <c:pt idx="9">
                  <c:v>7953.99</c:v>
                </c:pt>
                <c:pt idx="10">
                  <c:v>11156.84</c:v>
                </c:pt>
                <c:pt idx="11">
                  <c:v>7756.1049999999996</c:v>
                </c:pt>
                <c:pt idx="12">
                  <c:v>4964.6549999999997</c:v>
                </c:pt>
                <c:pt idx="13">
                  <c:v>9640.1299999999992</c:v>
                </c:pt>
                <c:pt idx="14">
                  <c:v>9829.2649999999994</c:v>
                </c:pt>
                <c:pt idx="15">
                  <c:v>4653.1149999999998</c:v>
                </c:pt>
                <c:pt idx="16">
                  <c:v>5619.21</c:v>
                </c:pt>
                <c:pt idx="17">
                  <c:v>6129.44</c:v>
                </c:pt>
                <c:pt idx="18">
                  <c:v>8139.7</c:v>
                </c:pt>
                <c:pt idx="19">
                  <c:v>5872.7650000000003</c:v>
                </c:pt>
                <c:pt idx="20">
                  <c:v>8350.5</c:v>
                </c:pt>
                <c:pt idx="21">
                  <c:v>9478.16</c:v>
                </c:pt>
                <c:pt idx="22">
                  <c:v>12388.87</c:v>
                </c:pt>
                <c:pt idx="23">
                  <c:v>17372.195</c:v>
                </c:pt>
                <c:pt idx="24">
                  <c:v>12268.67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BA-402B-8EAD-0143CD156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101751647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сделок</a:t>
                </a:r>
              </a:p>
            </c:rich>
          </c:tx>
          <c:layout>
            <c:manualLayout>
              <c:xMode val="edge"/>
              <c:yMode val="edge"/>
              <c:x val="2.2068959887012567E-2"/>
              <c:y val="0.288747877103597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751647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Объёмы операций,  млн. долл.</a:t>
                </a:r>
              </a:p>
            </c:rich>
          </c:tx>
          <c:layout>
            <c:manualLayout>
              <c:xMode val="edge"/>
              <c:yMode val="edge"/>
              <c:x val="0.95034479943506289"/>
              <c:y val="0.22080730104815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2208398133748059E-2"/>
          <c:y val="0.84640522875816993"/>
          <c:w val="0.87713841368584755"/>
          <c:h val="0.14379084967320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543454670059"/>
          <c:y val="7.3099623936700289E-2"/>
          <c:w val="0.75590623837567517"/>
          <c:h val="0.564329096791326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3.1.7'!$B$4</c:f>
              <c:strCache>
                <c:ptCount val="1"/>
                <c:pt idx="0">
                  <c:v>Объёмы покупки НБРК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3.1.7'!$C$3:$AA$3</c:f>
              <c:numCache>
                <c:formatCode>mmm\-yy</c:formatCode>
                <c:ptCount val="25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  <c:pt idx="24">
                  <c:v>39722</c:v>
                </c:pt>
              </c:numCache>
            </c:numRef>
          </c:cat>
          <c:val>
            <c:numRef>
              <c:f>'График 3.1.7'!$C$4:$AA$4</c:f>
              <c:numCache>
                <c:formatCode>0.00</c:formatCode>
                <c:ptCount val="25"/>
                <c:pt idx="0">
                  <c:v>721.77860399999997</c:v>
                </c:pt>
                <c:pt idx="1">
                  <c:v>1070.483461</c:v>
                </c:pt>
                <c:pt idx="2">
                  <c:v>3637.7345799999998</c:v>
                </c:pt>
                <c:pt idx="3">
                  <c:v>1834.3115474400001</c:v>
                </c:pt>
                <c:pt idx="4">
                  <c:v>576.59439099999997</c:v>
                </c:pt>
                <c:pt idx="5">
                  <c:v>86.55</c:v>
                </c:pt>
                <c:pt idx="6">
                  <c:v>151.02637100000001</c:v>
                </c:pt>
                <c:pt idx="7">
                  <c:v>266</c:v>
                </c:pt>
                <c:pt idx="8">
                  <c:v>502.6</c:v>
                </c:pt>
                <c:pt idx="9">
                  <c:v>22</c:v>
                </c:pt>
                <c:pt idx="10">
                  <c:v>196.11500000000001</c:v>
                </c:pt>
                <c:pt idx="11">
                  <c:v>308.60000000000002</c:v>
                </c:pt>
                <c:pt idx="12">
                  <c:v>184.81</c:v>
                </c:pt>
                <c:pt idx="13">
                  <c:v>588.51</c:v>
                </c:pt>
                <c:pt idx="14">
                  <c:v>478.45</c:v>
                </c:pt>
                <c:pt idx="15">
                  <c:v>887.51499999999999</c:v>
                </c:pt>
                <c:pt idx="16">
                  <c:v>765.15499999999997</c:v>
                </c:pt>
                <c:pt idx="17">
                  <c:v>755.5</c:v>
                </c:pt>
                <c:pt idx="18">
                  <c:v>1532.48</c:v>
                </c:pt>
                <c:pt idx="19">
                  <c:v>883.43</c:v>
                </c:pt>
                <c:pt idx="20">
                  <c:v>1380.7349999999999</c:v>
                </c:pt>
                <c:pt idx="21">
                  <c:v>180.345</c:v>
                </c:pt>
                <c:pt idx="22">
                  <c:v>1566.4949999999999</c:v>
                </c:pt>
                <c:pt idx="23">
                  <c:v>1098.9000000000001</c:v>
                </c:pt>
                <c:pt idx="24">
                  <c:v>341.10500000000002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5C-431F-86B8-1F389D0AB1EA}"/>
            </c:ext>
          </c:extLst>
        </c:ser>
        <c:ser>
          <c:idx val="1"/>
          <c:order val="1"/>
          <c:tx>
            <c:strRef>
              <c:f>'График 3.1.7'!$B$5</c:f>
              <c:strCache>
                <c:ptCount val="1"/>
                <c:pt idx="0">
                  <c:v>Объёмы продажи НБРК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3.1.7'!$C$3:$AA$3</c:f>
              <c:numCache>
                <c:formatCode>mmm\-yy</c:formatCode>
                <c:ptCount val="25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  <c:pt idx="24">
                  <c:v>39722</c:v>
                </c:pt>
              </c:numCache>
            </c:numRef>
          </c:cat>
          <c:val>
            <c:numRef>
              <c:f>'График 3.1.7'!$C$5:$AA$5</c:f>
              <c:numCache>
                <c:formatCode>General</c:formatCode>
                <c:ptCount val="25"/>
                <c:pt idx="0">
                  <c:v>620.97</c:v>
                </c:pt>
                <c:pt idx="1">
                  <c:v>529.79499999999996</c:v>
                </c:pt>
                <c:pt idx="2">
                  <c:v>108.75</c:v>
                </c:pt>
                <c:pt idx="3">
                  <c:v>229.505</c:v>
                </c:pt>
                <c:pt idx="4">
                  <c:v>67.55</c:v>
                </c:pt>
                <c:pt idx="5">
                  <c:v>135.54499999999999</c:v>
                </c:pt>
                <c:pt idx="6">
                  <c:v>0</c:v>
                </c:pt>
                <c:pt idx="7">
                  <c:v>444.55</c:v>
                </c:pt>
                <c:pt idx="8">
                  <c:v>1604.1</c:v>
                </c:pt>
                <c:pt idx="9">
                  <c:v>785.6</c:v>
                </c:pt>
                <c:pt idx="10">
                  <c:v>3916.89</c:v>
                </c:pt>
                <c:pt idx="11">
                  <c:v>2313.1</c:v>
                </c:pt>
                <c:pt idx="12">
                  <c:v>566.66</c:v>
                </c:pt>
                <c:pt idx="13">
                  <c:v>592.78</c:v>
                </c:pt>
                <c:pt idx="14">
                  <c:v>565.53</c:v>
                </c:pt>
                <c:pt idx="15">
                  <c:v>216.51499999999999</c:v>
                </c:pt>
                <c:pt idx="16">
                  <c:v>145.22999999999999</c:v>
                </c:pt>
                <c:pt idx="17">
                  <c:v>88.2</c:v>
                </c:pt>
                <c:pt idx="18">
                  <c:v>0</c:v>
                </c:pt>
                <c:pt idx="19">
                  <c:v>51.08</c:v>
                </c:pt>
                <c:pt idx="20">
                  <c:v>195.23500000000001</c:v>
                </c:pt>
                <c:pt idx="21">
                  <c:v>1631.075</c:v>
                </c:pt>
                <c:pt idx="22">
                  <c:v>467.22</c:v>
                </c:pt>
                <c:pt idx="23">
                  <c:v>681.9</c:v>
                </c:pt>
                <c:pt idx="24">
                  <c:v>1210.8150000000001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5C-431F-86B8-1F389D0AB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754975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3.1.7'!$B$6</c:f>
              <c:strCache>
                <c:ptCount val="1"/>
                <c:pt idx="0">
                  <c:v>Доля НБРК в операциях KASE (по операциям покупки и продажи)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'График 3.1.7'!$C$3:$AA$3</c:f>
              <c:numCache>
                <c:formatCode>mmm\-yy</c:formatCode>
                <c:ptCount val="25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  <c:pt idx="24">
                  <c:v>39722</c:v>
                </c:pt>
              </c:numCache>
            </c:numRef>
          </c:cat>
          <c:val>
            <c:numRef>
              <c:f>'График 3.1.7'!$C$6:$AA$6</c:f>
              <c:numCache>
                <c:formatCode>0.00%</c:formatCode>
                <c:ptCount val="25"/>
                <c:pt idx="0">
                  <c:v>0.21886674974185022</c:v>
                </c:pt>
                <c:pt idx="1">
                  <c:v>0.22031478344071809</c:v>
                </c:pt>
                <c:pt idx="2">
                  <c:v>0.52932373440032099</c:v>
                </c:pt>
                <c:pt idx="3">
                  <c:v>0.32308418585253906</c:v>
                </c:pt>
                <c:pt idx="4">
                  <c:v>0.13382440958541392</c:v>
                </c:pt>
                <c:pt idx="5">
                  <c:v>3.9999171542857342E-2</c:v>
                </c:pt>
                <c:pt idx="6">
                  <c:v>2.5617228564159107E-2</c:v>
                </c:pt>
                <c:pt idx="7">
                  <c:v>9.9688119499475994E-2</c:v>
                </c:pt>
                <c:pt idx="8">
                  <c:v>0.20420873356561706</c:v>
                </c:pt>
                <c:pt idx="9">
                  <c:v>0.10153394711333558</c:v>
                </c:pt>
                <c:pt idx="10">
                  <c:v>0.36865322080445717</c:v>
                </c:pt>
                <c:pt idx="11">
                  <c:v>0.33801760032903111</c:v>
                </c:pt>
                <c:pt idx="12">
                  <c:v>0.15136399205987125</c:v>
                </c:pt>
                <c:pt idx="13">
                  <c:v>0.1225388039372913</c:v>
                </c:pt>
                <c:pt idx="14">
                  <c:v>0.10621140034376936</c:v>
                </c:pt>
                <c:pt idx="15">
                  <c:v>0.23726686316585771</c:v>
                </c:pt>
                <c:pt idx="16">
                  <c:v>0.16201298759078234</c:v>
                </c:pt>
                <c:pt idx="17">
                  <c:v>0.13764715863113108</c:v>
                </c:pt>
                <c:pt idx="18">
                  <c:v>0.18827229504772905</c:v>
                </c:pt>
                <c:pt idx="19">
                  <c:v>0.15912606753377667</c:v>
                </c:pt>
                <c:pt idx="20">
                  <c:v>0.18872762110053287</c:v>
                </c:pt>
                <c:pt idx="21">
                  <c:v>0.1911151531520886</c:v>
                </c:pt>
                <c:pt idx="22">
                  <c:v>0.16415661799663728</c:v>
                </c:pt>
                <c:pt idx="23">
                  <c:v>0.10250863520700754</c:v>
                </c:pt>
                <c:pt idx="24">
                  <c:v>0.12649455890491798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65C-431F-86B8-1F389D0AB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101754975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Объёмы, млн. долл.</a:t>
                </a:r>
              </a:p>
            </c:rich>
          </c:tx>
          <c:layout>
            <c:manualLayout>
              <c:xMode val="edge"/>
              <c:yMode val="edge"/>
              <c:x val="3.1496062992125984E-2"/>
              <c:y val="0.1842111402741324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754975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73228346456693"/>
          <c:y val="0.81578947368421051"/>
          <c:w val="0.73031496062992129"/>
          <c:h val="0.169590643274853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068379101544625E-2"/>
          <c:y val="6.575342465753424E-2"/>
          <c:w val="0.86690091644739597"/>
          <c:h val="0.6767123287671232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3.1.8'!$C$4</c:f>
              <c:strCache>
                <c:ptCount val="1"/>
                <c:pt idx="0">
                  <c:v>Отношение дневного изменения цены к среднему объёму сделки (нормализованное значение, сглаженноое по 7 точкам)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trendline>
            <c:name>Линия тренда</c:nam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movingAvg"/>
            <c:period val="30"/>
            <c:dispRSqr val="0"/>
            <c:dispEq val="0"/>
          </c:trendline>
          <c:cat>
            <c:numRef>
              <c:f>'График 3.1.8'!$B$5:$B$496</c:f>
              <c:numCache>
                <c:formatCode>m/d/yyyy</c:formatCode>
                <c:ptCount val="492"/>
                <c:pt idx="0">
                  <c:v>38996</c:v>
                </c:pt>
                <c:pt idx="1">
                  <c:v>39000</c:v>
                </c:pt>
                <c:pt idx="2">
                  <c:v>39001</c:v>
                </c:pt>
                <c:pt idx="3">
                  <c:v>39002</c:v>
                </c:pt>
                <c:pt idx="4">
                  <c:v>39003</c:v>
                </c:pt>
                <c:pt idx="5">
                  <c:v>39006</c:v>
                </c:pt>
                <c:pt idx="6">
                  <c:v>39007</c:v>
                </c:pt>
                <c:pt idx="7">
                  <c:v>39008</c:v>
                </c:pt>
                <c:pt idx="8">
                  <c:v>39009</c:v>
                </c:pt>
                <c:pt idx="9">
                  <c:v>39010</c:v>
                </c:pt>
                <c:pt idx="10">
                  <c:v>39013</c:v>
                </c:pt>
                <c:pt idx="11">
                  <c:v>39014</c:v>
                </c:pt>
                <c:pt idx="12">
                  <c:v>39016</c:v>
                </c:pt>
                <c:pt idx="13">
                  <c:v>39017</c:v>
                </c:pt>
                <c:pt idx="14">
                  <c:v>39020</c:v>
                </c:pt>
                <c:pt idx="15">
                  <c:v>39021</c:v>
                </c:pt>
                <c:pt idx="16">
                  <c:v>39022</c:v>
                </c:pt>
                <c:pt idx="17">
                  <c:v>39023</c:v>
                </c:pt>
                <c:pt idx="18">
                  <c:v>39024</c:v>
                </c:pt>
                <c:pt idx="19">
                  <c:v>39027</c:v>
                </c:pt>
                <c:pt idx="20">
                  <c:v>39028</c:v>
                </c:pt>
                <c:pt idx="21">
                  <c:v>39029</c:v>
                </c:pt>
                <c:pt idx="22">
                  <c:v>39030</c:v>
                </c:pt>
                <c:pt idx="23">
                  <c:v>39031</c:v>
                </c:pt>
                <c:pt idx="24">
                  <c:v>39034</c:v>
                </c:pt>
                <c:pt idx="25">
                  <c:v>39035</c:v>
                </c:pt>
                <c:pt idx="26">
                  <c:v>39036</c:v>
                </c:pt>
                <c:pt idx="27">
                  <c:v>39037</c:v>
                </c:pt>
                <c:pt idx="28">
                  <c:v>39038</c:v>
                </c:pt>
                <c:pt idx="29">
                  <c:v>39041</c:v>
                </c:pt>
                <c:pt idx="30">
                  <c:v>39042</c:v>
                </c:pt>
                <c:pt idx="31">
                  <c:v>39043</c:v>
                </c:pt>
                <c:pt idx="32">
                  <c:v>39045</c:v>
                </c:pt>
                <c:pt idx="33">
                  <c:v>39048</c:v>
                </c:pt>
                <c:pt idx="34">
                  <c:v>39049</c:v>
                </c:pt>
                <c:pt idx="35">
                  <c:v>39050</c:v>
                </c:pt>
                <c:pt idx="36">
                  <c:v>39051</c:v>
                </c:pt>
                <c:pt idx="37">
                  <c:v>39052</c:v>
                </c:pt>
                <c:pt idx="38">
                  <c:v>39055</c:v>
                </c:pt>
                <c:pt idx="39">
                  <c:v>39056</c:v>
                </c:pt>
                <c:pt idx="40">
                  <c:v>39057</c:v>
                </c:pt>
                <c:pt idx="41">
                  <c:v>39058</c:v>
                </c:pt>
                <c:pt idx="42">
                  <c:v>39059</c:v>
                </c:pt>
                <c:pt idx="43">
                  <c:v>39062</c:v>
                </c:pt>
                <c:pt idx="44">
                  <c:v>39063</c:v>
                </c:pt>
                <c:pt idx="45">
                  <c:v>39064</c:v>
                </c:pt>
                <c:pt idx="46">
                  <c:v>39065</c:v>
                </c:pt>
                <c:pt idx="47">
                  <c:v>39066</c:v>
                </c:pt>
                <c:pt idx="48">
                  <c:v>39071</c:v>
                </c:pt>
                <c:pt idx="49">
                  <c:v>39072</c:v>
                </c:pt>
                <c:pt idx="50">
                  <c:v>39073</c:v>
                </c:pt>
                <c:pt idx="51">
                  <c:v>39077</c:v>
                </c:pt>
                <c:pt idx="52">
                  <c:v>39078</c:v>
                </c:pt>
                <c:pt idx="53">
                  <c:v>39079</c:v>
                </c:pt>
                <c:pt idx="54">
                  <c:v>39080</c:v>
                </c:pt>
                <c:pt idx="55">
                  <c:v>39085</c:v>
                </c:pt>
                <c:pt idx="56">
                  <c:v>39086</c:v>
                </c:pt>
                <c:pt idx="57">
                  <c:v>39087</c:v>
                </c:pt>
                <c:pt idx="58">
                  <c:v>39090</c:v>
                </c:pt>
                <c:pt idx="59">
                  <c:v>39091</c:v>
                </c:pt>
                <c:pt idx="60">
                  <c:v>39092</c:v>
                </c:pt>
                <c:pt idx="61">
                  <c:v>39093</c:v>
                </c:pt>
                <c:pt idx="62">
                  <c:v>39094</c:v>
                </c:pt>
                <c:pt idx="63">
                  <c:v>39098</c:v>
                </c:pt>
                <c:pt idx="64">
                  <c:v>39099</c:v>
                </c:pt>
                <c:pt idx="65">
                  <c:v>39100</c:v>
                </c:pt>
                <c:pt idx="66">
                  <c:v>39101</c:v>
                </c:pt>
                <c:pt idx="67">
                  <c:v>39104</c:v>
                </c:pt>
                <c:pt idx="68">
                  <c:v>39105</c:v>
                </c:pt>
                <c:pt idx="69">
                  <c:v>39106</c:v>
                </c:pt>
                <c:pt idx="70">
                  <c:v>39107</c:v>
                </c:pt>
                <c:pt idx="71">
                  <c:v>39108</c:v>
                </c:pt>
                <c:pt idx="72">
                  <c:v>39111</c:v>
                </c:pt>
                <c:pt idx="73">
                  <c:v>39112</c:v>
                </c:pt>
                <c:pt idx="74">
                  <c:v>39113</c:v>
                </c:pt>
                <c:pt idx="75">
                  <c:v>39114</c:v>
                </c:pt>
                <c:pt idx="76">
                  <c:v>39115</c:v>
                </c:pt>
                <c:pt idx="77">
                  <c:v>39118</c:v>
                </c:pt>
                <c:pt idx="78">
                  <c:v>39119</c:v>
                </c:pt>
                <c:pt idx="79">
                  <c:v>39120</c:v>
                </c:pt>
                <c:pt idx="80">
                  <c:v>39121</c:v>
                </c:pt>
                <c:pt idx="81">
                  <c:v>39122</c:v>
                </c:pt>
                <c:pt idx="82">
                  <c:v>39125</c:v>
                </c:pt>
                <c:pt idx="83">
                  <c:v>39126</c:v>
                </c:pt>
                <c:pt idx="84">
                  <c:v>39127</c:v>
                </c:pt>
                <c:pt idx="85">
                  <c:v>39128</c:v>
                </c:pt>
                <c:pt idx="86">
                  <c:v>39129</c:v>
                </c:pt>
                <c:pt idx="87">
                  <c:v>39133</c:v>
                </c:pt>
                <c:pt idx="88">
                  <c:v>39134</c:v>
                </c:pt>
                <c:pt idx="89">
                  <c:v>39135</c:v>
                </c:pt>
                <c:pt idx="90">
                  <c:v>39136</c:v>
                </c:pt>
                <c:pt idx="91">
                  <c:v>39139</c:v>
                </c:pt>
                <c:pt idx="92">
                  <c:v>39140</c:v>
                </c:pt>
                <c:pt idx="93">
                  <c:v>39141</c:v>
                </c:pt>
                <c:pt idx="94">
                  <c:v>39142</c:v>
                </c:pt>
                <c:pt idx="95">
                  <c:v>39143</c:v>
                </c:pt>
                <c:pt idx="96">
                  <c:v>39146</c:v>
                </c:pt>
                <c:pt idx="97">
                  <c:v>39147</c:v>
                </c:pt>
                <c:pt idx="98">
                  <c:v>39148</c:v>
                </c:pt>
                <c:pt idx="99">
                  <c:v>39153</c:v>
                </c:pt>
                <c:pt idx="100">
                  <c:v>39154</c:v>
                </c:pt>
                <c:pt idx="101">
                  <c:v>39155</c:v>
                </c:pt>
                <c:pt idx="102">
                  <c:v>39156</c:v>
                </c:pt>
                <c:pt idx="103">
                  <c:v>39157</c:v>
                </c:pt>
                <c:pt idx="104">
                  <c:v>39160</c:v>
                </c:pt>
                <c:pt idx="105">
                  <c:v>39161</c:v>
                </c:pt>
                <c:pt idx="106">
                  <c:v>39162</c:v>
                </c:pt>
                <c:pt idx="107">
                  <c:v>39167</c:v>
                </c:pt>
                <c:pt idx="108">
                  <c:v>39168</c:v>
                </c:pt>
                <c:pt idx="109">
                  <c:v>39169</c:v>
                </c:pt>
                <c:pt idx="110">
                  <c:v>39170</c:v>
                </c:pt>
                <c:pt idx="111">
                  <c:v>39171</c:v>
                </c:pt>
                <c:pt idx="112">
                  <c:v>39174</c:v>
                </c:pt>
                <c:pt idx="113">
                  <c:v>39175</c:v>
                </c:pt>
                <c:pt idx="114">
                  <c:v>39176</c:v>
                </c:pt>
                <c:pt idx="115">
                  <c:v>39177</c:v>
                </c:pt>
                <c:pt idx="116">
                  <c:v>39178</c:v>
                </c:pt>
                <c:pt idx="117">
                  <c:v>39181</c:v>
                </c:pt>
                <c:pt idx="118">
                  <c:v>39182</c:v>
                </c:pt>
                <c:pt idx="119">
                  <c:v>39183</c:v>
                </c:pt>
                <c:pt idx="120">
                  <c:v>39184</c:v>
                </c:pt>
                <c:pt idx="121">
                  <c:v>39185</c:v>
                </c:pt>
                <c:pt idx="122">
                  <c:v>39188</c:v>
                </c:pt>
                <c:pt idx="123">
                  <c:v>39189</c:v>
                </c:pt>
                <c:pt idx="124">
                  <c:v>39190</c:v>
                </c:pt>
                <c:pt idx="125">
                  <c:v>39191</c:v>
                </c:pt>
                <c:pt idx="126">
                  <c:v>39192</c:v>
                </c:pt>
                <c:pt idx="127">
                  <c:v>39195</c:v>
                </c:pt>
                <c:pt idx="128">
                  <c:v>39196</c:v>
                </c:pt>
                <c:pt idx="129">
                  <c:v>39197</c:v>
                </c:pt>
                <c:pt idx="130">
                  <c:v>39198</c:v>
                </c:pt>
                <c:pt idx="131">
                  <c:v>39199</c:v>
                </c:pt>
                <c:pt idx="132">
                  <c:v>39202</c:v>
                </c:pt>
                <c:pt idx="133">
                  <c:v>39204</c:v>
                </c:pt>
                <c:pt idx="134">
                  <c:v>39205</c:v>
                </c:pt>
                <c:pt idx="135">
                  <c:v>39206</c:v>
                </c:pt>
                <c:pt idx="136">
                  <c:v>39209</c:v>
                </c:pt>
                <c:pt idx="137">
                  <c:v>39210</c:v>
                </c:pt>
                <c:pt idx="138">
                  <c:v>39212</c:v>
                </c:pt>
                <c:pt idx="139">
                  <c:v>39213</c:v>
                </c:pt>
                <c:pt idx="140">
                  <c:v>39216</c:v>
                </c:pt>
                <c:pt idx="141">
                  <c:v>39217</c:v>
                </c:pt>
                <c:pt idx="142">
                  <c:v>39218</c:v>
                </c:pt>
                <c:pt idx="143">
                  <c:v>39219</c:v>
                </c:pt>
                <c:pt idx="144">
                  <c:v>39220</c:v>
                </c:pt>
                <c:pt idx="145">
                  <c:v>39223</c:v>
                </c:pt>
                <c:pt idx="146">
                  <c:v>39224</c:v>
                </c:pt>
                <c:pt idx="147">
                  <c:v>39225</c:v>
                </c:pt>
                <c:pt idx="148">
                  <c:v>39226</c:v>
                </c:pt>
                <c:pt idx="149">
                  <c:v>39227</c:v>
                </c:pt>
                <c:pt idx="150">
                  <c:v>39231</c:v>
                </c:pt>
                <c:pt idx="151">
                  <c:v>39232</c:v>
                </c:pt>
                <c:pt idx="152">
                  <c:v>39233</c:v>
                </c:pt>
                <c:pt idx="153">
                  <c:v>39234</c:v>
                </c:pt>
                <c:pt idx="154">
                  <c:v>39237</c:v>
                </c:pt>
                <c:pt idx="155">
                  <c:v>39238</c:v>
                </c:pt>
                <c:pt idx="156">
                  <c:v>39239</c:v>
                </c:pt>
                <c:pt idx="157">
                  <c:v>39240</c:v>
                </c:pt>
                <c:pt idx="158">
                  <c:v>39241</c:v>
                </c:pt>
                <c:pt idx="159">
                  <c:v>39244</c:v>
                </c:pt>
                <c:pt idx="160">
                  <c:v>39245</c:v>
                </c:pt>
                <c:pt idx="161">
                  <c:v>39246</c:v>
                </c:pt>
                <c:pt idx="162">
                  <c:v>39247</c:v>
                </c:pt>
                <c:pt idx="163">
                  <c:v>39248</c:v>
                </c:pt>
                <c:pt idx="164">
                  <c:v>39251</c:v>
                </c:pt>
                <c:pt idx="165">
                  <c:v>39252</c:v>
                </c:pt>
                <c:pt idx="166">
                  <c:v>39253</c:v>
                </c:pt>
                <c:pt idx="167">
                  <c:v>39254</c:v>
                </c:pt>
                <c:pt idx="168">
                  <c:v>39255</c:v>
                </c:pt>
                <c:pt idx="169">
                  <c:v>39258</c:v>
                </c:pt>
                <c:pt idx="170">
                  <c:v>39259</c:v>
                </c:pt>
                <c:pt idx="171">
                  <c:v>39260</c:v>
                </c:pt>
                <c:pt idx="172">
                  <c:v>39261</c:v>
                </c:pt>
                <c:pt idx="173">
                  <c:v>39262</c:v>
                </c:pt>
                <c:pt idx="174">
                  <c:v>39265</c:v>
                </c:pt>
                <c:pt idx="175">
                  <c:v>39266</c:v>
                </c:pt>
                <c:pt idx="176">
                  <c:v>39268</c:v>
                </c:pt>
                <c:pt idx="177">
                  <c:v>39269</c:v>
                </c:pt>
                <c:pt idx="178">
                  <c:v>39272</c:v>
                </c:pt>
                <c:pt idx="179">
                  <c:v>39273</c:v>
                </c:pt>
                <c:pt idx="180">
                  <c:v>39274</c:v>
                </c:pt>
                <c:pt idx="181">
                  <c:v>39275</c:v>
                </c:pt>
                <c:pt idx="182">
                  <c:v>39276</c:v>
                </c:pt>
                <c:pt idx="183">
                  <c:v>39279</c:v>
                </c:pt>
                <c:pt idx="184">
                  <c:v>39280</c:v>
                </c:pt>
                <c:pt idx="185">
                  <c:v>39281</c:v>
                </c:pt>
                <c:pt idx="186">
                  <c:v>39282</c:v>
                </c:pt>
                <c:pt idx="187">
                  <c:v>39283</c:v>
                </c:pt>
                <c:pt idx="188">
                  <c:v>39286</c:v>
                </c:pt>
                <c:pt idx="189">
                  <c:v>39287</c:v>
                </c:pt>
                <c:pt idx="190">
                  <c:v>39288</c:v>
                </c:pt>
                <c:pt idx="191">
                  <c:v>39289</c:v>
                </c:pt>
                <c:pt idx="192">
                  <c:v>39290</c:v>
                </c:pt>
                <c:pt idx="193">
                  <c:v>39293</c:v>
                </c:pt>
                <c:pt idx="194">
                  <c:v>39294</c:v>
                </c:pt>
                <c:pt idx="195">
                  <c:v>39295</c:v>
                </c:pt>
                <c:pt idx="196">
                  <c:v>39296</c:v>
                </c:pt>
                <c:pt idx="197">
                  <c:v>39297</c:v>
                </c:pt>
                <c:pt idx="198">
                  <c:v>39300</c:v>
                </c:pt>
                <c:pt idx="199">
                  <c:v>39301</c:v>
                </c:pt>
                <c:pt idx="200">
                  <c:v>39302</c:v>
                </c:pt>
                <c:pt idx="201">
                  <c:v>39303</c:v>
                </c:pt>
                <c:pt idx="202">
                  <c:v>39304</c:v>
                </c:pt>
                <c:pt idx="203">
                  <c:v>39307</c:v>
                </c:pt>
                <c:pt idx="204">
                  <c:v>39308</c:v>
                </c:pt>
                <c:pt idx="205">
                  <c:v>39309</c:v>
                </c:pt>
                <c:pt idx="206">
                  <c:v>39310</c:v>
                </c:pt>
                <c:pt idx="207">
                  <c:v>39311</c:v>
                </c:pt>
                <c:pt idx="208">
                  <c:v>39314</c:v>
                </c:pt>
                <c:pt idx="209">
                  <c:v>39315</c:v>
                </c:pt>
                <c:pt idx="210">
                  <c:v>39316</c:v>
                </c:pt>
                <c:pt idx="211">
                  <c:v>39317</c:v>
                </c:pt>
                <c:pt idx="212">
                  <c:v>39318</c:v>
                </c:pt>
                <c:pt idx="213">
                  <c:v>39321</c:v>
                </c:pt>
                <c:pt idx="214">
                  <c:v>39322</c:v>
                </c:pt>
                <c:pt idx="215">
                  <c:v>39323</c:v>
                </c:pt>
                <c:pt idx="216">
                  <c:v>39329</c:v>
                </c:pt>
                <c:pt idx="217">
                  <c:v>39330</c:v>
                </c:pt>
                <c:pt idx="218">
                  <c:v>39331</c:v>
                </c:pt>
                <c:pt idx="219">
                  <c:v>39332</c:v>
                </c:pt>
                <c:pt idx="220">
                  <c:v>39335</c:v>
                </c:pt>
                <c:pt idx="221">
                  <c:v>39336</c:v>
                </c:pt>
                <c:pt idx="222">
                  <c:v>39337</c:v>
                </c:pt>
                <c:pt idx="223">
                  <c:v>39338</c:v>
                </c:pt>
                <c:pt idx="224">
                  <c:v>39339</c:v>
                </c:pt>
                <c:pt idx="225">
                  <c:v>39342</c:v>
                </c:pt>
                <c:pt idx="226">
                  <c:v>39343</c:v>
                </c:pt>
                <c:pt idx="227">
                  <c:v>39344</c:v>
                </c:pt>
                <c:pt idx="228">
                  <c:v>39345</c:v>
                </c:pt>
                <c:pt idx="229">
                  <c:v>39346</c:v>
                </c:pt>
                <c:pt idx="230">
                  <c:v>39349</c:v>
                </c:pt>
                <c:pt idx="231">
                  <c:v>39350</c:v>
                </c:pt>
                <c:pt idx="232">
                  <c:v>39351</c:v>
                </c:pt>
                <c:pt idx="233">
                  <c:v>39352</c:v>
                </c:pt>
                <c:pt idx="234">
                  <c:v>39353</c:v>
                </c:pt>
                <c:pt idx="235">
                  <c:v>39356</c:v>
                </c:pt>
                <c:pt idx="236">
                  <c:v>39357</c:v>
                </c:pt>
                <c:pt idx="237">
                  <c:v>39358</c:v>
                </c:pt>
                <c:pt idx="238">
                  <c:v>39359</c:v>
                </c:pt>
                <c:pt idx="239">
                  <c:v>39360</c:v>
                </c:pt>
                <c:pt idx="240">
                  <c:v>39364</c:v>
                </c:pt>
                <c:pt idx="241">
                  <c:v>39365</c:v>
                </c:pt>
                <c:pt idx="242">
                  <c:v>39366</c:v>
                </c:pt>
                <c:pt idx="243">
                  <c:v>39367</c:v>
                </c:pt>
                <c:pt idx="244">
                  <c:v>39370</c:v>
                </c:pt>
                <c:pt idx="245">
                  <c:v>39371</c:v>
                </c:pt>
                <c:pt idx="246">
                  <c:v>39372</c:v>
                </c:pt>
                <c:pt idx="247">
                  <c:v>39373</c:v>
                </c:pt>
                <c:pt idx="248">
                  <c:v>39374</c:v>
                </c:pt>
                <c:pt idx="249">
                  <c:v>39377</c:v>
                </c:pt>
                <c:pt idx="250">
                  <c:v>39378</c:v>
                </c:pt>
                <c:pt idx="251">
                  <c:v>39379</c:v>
                </c:pt>
                <c:pt idx="252">
                  <c:v>39384</c:v>
                </c:pt>
                <c:pt idx="253">
                  <c:v>39385</c:v>
                </c:pt>
                <c:pt idx="254">
                  <c:v>39386</c:v>
                </c:pt>
                <c:pt idx="255">
                  <c:v>39387</c:v>
                </c:pt>
                <c:pt idx="256">
                  <c:v>39388</c:v>
                </c:pt>
                <c:pt idx="257">
                  <c:v>39391</c:v>
                </c:pt>
                <c:pt idx="258">
                  <c:v>39392</c:v>
                </c:pt>
                <c:pt idx="259">
                  <c:v>39393</c:v>
                </c:pt>
                <c:pt idx="260">
                  <c:v>39394</c:v>
                </c:pt>
                <c:pt idx="261">
                  <c:v>39395</c:v>
                </c:pt>
                <c:pt idx="262">
                  <c:v>39399</c:v>
                </c:pt>
                <c:pt idx="263">
                  <c:v>39400</c:v>
                </c:pt>
                <c:pt idx="264">
                  <c:v>39401</c:v>
                </c:pt>
                <c:pt idx="265">
                  <c:v>39402</c:v>
                </c:pt>
                <c:pt idx="266">
                  <c:v>39405</c:v>
                </c:pt>
                <c:pt idx="267">
                  <c:v>39406</c:v>
                </c:pt>
                <c:pt idx="268">
                  <c:v>39407</c:v>
                </c:pt>
                <c:pt idx="269">
                  <c:v>39409</c:v>
                </c:pt>
                <c:pt idx="270">
                  <c:v>39412</c:v>
                </c:pt>
                <c:pt idx="271">
                  <c:v>39413</c:v>
                </c:pt>
                <c:pt idx="272">
                  <c:v>39414</c:v>
                </c:pt>
                <c:pt idx="273">
                  <c:v>39415</c:v>
                </c:pt>
                <c:pt idx="274">
                  <c:v>39416</c:v>
                </c:pt>
                <c:pt idx="275">
                  <c:v>39419</c:v>
                </c:pt>
                <c:pt idx="276">
                  <c:v>39420</c:v>
                </c:pt>
                <c:pt idx="277">
                  <c:v>39421</c:v>
                </c:pt>
                <c:pt idx="278">
                  <c:v>39422</c:v>
                </c:pt>
                <c:pt idx="279">
                  <c:v>39423</c:v>
                </c:pt>
                <c:pt idx="280">
                  <c:v>39426</c:v>
                </c:pt>
                <c:pt idx="281">
                  <c:v>39427</c:v>
                </c:pt>
                <c:pt idx="282">
                  <c:v>39428</c:v>
                </c:pt>
                <c:pt idx="283">
                  <c:v>39429</c:v>
                </c:pt>
                <c:pt idx="284">
                  <c:v>39430</c:v>
                </c:pt>
                <c:pt idx="285">
                  <c:v>39435</c:v>
                </c:pt>
                <c:pt idx="286">
                  <c:v>39437</c:v>
                </c:pt>
                <c:pt idx="287">
                  <c:v>39440</c:v>
                </c:pt>
                <c:pt idx="288">
                  <c:v>39442</c:v>
                </c:pt>
                <c:pt idx="289">
                  <c:v>39443</c:v>
                </c:pt>
                <c:pt idx="290">
                  <c:v>39444</c:v>
                </c:pt>
                <c:pt idx="291">
                  <c:v>39450</c:v>
                </c:pt>
                <c:pt idx="292">
                  <c:v>39451</c:v>
                </c:pt>
                <c:pt idx="293">
                  <c:v>39455</c:v>
                </c:pt>
                <c:pt idx="294">
                  <c:v>39456</c:v>
                </c:pt>
                <c:pt idx="295">
                  <c:v>39457</c:v>
                </c:pt>
                <c:pt idx="296">
                  <c:v>39458</c:v>
                </c:pt>
                <c:pt idx="297">
                  <c:v>39461</c:v>
                </c:pt>
                <c:pt idx="298">
                  <c:v>39462</c:v>
                </c:pt>
                <c:pt idx="299">
                  <c:v>39463</c:v>
                </c:pt>
                <c:pt idx="300">
                  <c:v>39464</c:v>
                </c:pt>
                <c:pt idx="301">
                  <c:v>39465</c:v>
                </c:pt>
                <c:pt idx="302">
                  <c:v>39469</c:v>
                </c:pt>
                <c:pt idx="303">
                  <c:v>39470</c:v>
                </c:pt>
                <c:pt idx="304">
                  <c:v>39471</c:v>
                </c:pt>
                <c:pt idx="305">
                  <c:v>39472</c:v>
                </c:pt>
                <c:pt idx="306">
                  <c:v>39475</c:v>
                </c:pt>
                <c:pt idx="307">
                  <c:v>39476</c:v>
                </c:pt>
                <c:pt idx="308">
                  <c:v>39477</c:v>
                </c:pt>
                <c:pt idx="309">
                  <c:v>39478</c:v>
                </c:pt>
                <c:pt idx="310">
                  <c:v>39479</c:v>
                </c:pt>
                <c:pt idx="311">
                  <c:v>39482</c:v>
                </c:pt>
                <c:pt idx="312">
                  <c:v>39483</c:v>
                </c:pt>
                <c:pt idx="313">
                  <c:v>39484</c:v>
                </c:pt>
                <c:pt idx="314">
                  <c:v>39485</c:v>
                </c:pt>
                <c:pt idx="315">
                  <c:v>39486</c:v>
                </c:pt>
                <c:pt idx="316">
                  <c:v>39489</c:v>
                </c:pt>
                <c:pt idx="317">
                  <c:v>39490</c:v>
                </c:pt>
                <c:pt idx="318">
                  <c:v>39491</c:v>
                </c:pt>
                <c:pt idx="319">
                  <c:v>39492</c:v>
                </c:pt>
                <c:pt idx="320">
                  <c:v>39493</c:v>
                </c:pt>
                <c:pt idx="321">
                  <c:v>39497</c:v>
                </c:pt>
                <c:pt idx="322">
                  <c:v>39498</c:v>
                </c:pt>
                <c:pt idx="323">
                  <c:v>39499</c:v>
                </c:pt>
                <c:pt idx="324">
                  <c:v>39500</c:v>
                </c:pt>
                <c:pt idx="325">
                  <c:v>39503</c:v>
                </c:pt>
                <c:pt idx="326">
                  <c:v>39504</c:v>
                </c:pt>
                <c:pt idx="327">
                  <c:v>39505</c:v>
                </c:pt>
                <c:pt idx="328">
                  <c:v>39506</c:v>
                </c:pt>
                <c:pt idx="329">
                  <c:v>39507</c:v>
                </c:pt>
                <c:pt idx="330">
                  <c:v>39510</c:v>
                </c:pt>
                <c:pt idx="331">
                  <c:v>39511</c:v>
                </c:pt>
                <c:pt idx="332">
                  <c:v>39512</c:v>
                </c:pt>
                <c:pt idx="333">
                  <c:v>39513</c:v>
                </c:pt>
                <c:pt idx="334">
                  <c:v>39514</c:v>
                </c:pt>
                <c:pt idx="335">
                  <c:v>39518</c:v>
                </c:pt>
                <c:pt idx="336">
                  <c:v>39519</c:v>
                </c:pt>
                <c:pt idx="337">
                  <c:v>39520</c:v>
                </c:pt>
                <c:pt idx="338">
                  <c:v>39521</c:v>
                </c:pt>
                <c:pt idx="339">
                  <c:v>39524</c:v>
                </c:pt>
                <c:pt idx="340">
                  <c:v>39525</c:v>
                </c:pt>
                <c:pt idx="341">
                  <c:v>39526</c:v>
                </c:pt>
                <c:pt idx="342">
                  <c:v>39527</c:v>
                </c:pt>
                <c:pt idx="343">
                  <c:v>39528</c:v>
                </c:pt>
                <c:pt idx="344">
                  <c:v>39532</c:v>
                </c:pt>
                <c:pt idx="345">
                  <c:v>39533</c:v>
                </c:pt>
                <c:pt idx="346">
                  <c:v>39534</c:v>
                </c:pt>
                <c:pt idx="347">
                  <c:v>39535</c:v>
                </c:pt>
                <c:pt idx="348">
                  <c:v>39538</c:v>
                </c:pt>
                <c:pt idx="349">
                  <c:v>39539</c:v>
                </c:pt>
                <c:pt idx="350">
                  <c:v>39540</c:v>
                </c:pt>
                <c:pt idx="351">
                  <c:v>39541</c:v>
                </c:pt>
                <c:pt idx="352">
                  <c:v>39542</c:v>
                </c:pt>
                <c:pt idx="353">
                  <c:v>39545</c:v>
                </c:pt>
                <c:pt idx="354">
                  <c:v>39546</c:v>
                </c:pt>
                <c:pt idx="355">
                  <c:v>39547</c:v>
                </c:pt>
                <c:pt idx="356">
                  <c:v>39548</c:v>
                </c:pt>
                <c:pt idx="357">
                  <c:v>39549</c:v>
                </c:pt>
                <c:pt idx="358">
                  <c:v>39552</c:v>
                </c:pt>
                <c:pt idx="359">
                  <c:v>39553</c:v>
                </c:pt>
                <c:pt idx="360">
                  <c:v>39554</c:v>
                </c:pt>
                <c:pt idx="361">
                  <c:v>39555</c:v>
                </c:pt>
                <c:pt idx="362">
                  <c:v>39556</c:v>
                </c:pt>
                <c:pt idx="363">
                  <c:v>39559</c:v>
                </c:pt>
                <c:pt idx="364">
                  <c:v>39560</c:v>
                </c:pt>
                <c:pt idx="365">
                  <c:v>39561</c:v>
                </c:pt>
                <c:pt idx="366">
                  <c:v>39562</c:v>
                </c:pt>
                <c:pt idx="367">
                  <c:v>39563</c:v>
                </c:pt>
                <c:pt idx="368">
                  <c:v>39566</c:v>
                </c:pt>
                <c:pt idx="369">
                  <c:v>39567</c:v>
                </c:pt>
                <c:pt idx="370">
                  <c:v>39568</c:v>
                </c:pt>
                <c:pt idx="371">
                  <c:v>39573</c:v>
                </c:pt>
                <c:pt idx="372">
                  <c:v>39574</c:v>
                </c:pt>
                <c:pt idx="373">
                  <c:v>39575</c:v>
                </c:pt>
                <c:pt idx="374">
                  <c:v>39576</c:v>
                </c:pt>
                <c:pt idx="375">
                  <c:v>39580</c:v>
                </c:pt>
                <c:pt idx="376">
                  <c:v>39581</c:v>
                </c:pt>
                <c:pt idx="377">
                  <c:v>39582</c:v>
                </c:pt>
                <c:pt idx="378">
                  <c:v>39583</c:v>
                </c:pt>
                <c:pt idx="379">
                  <c:v>39584</c:v>
                </c:pt>
                <c:pt idx="380">
                  <c:v>39587</c:v>
                </c:pt>
                <c:pt idx="381">
                  <c:v>39588</c:v>
                </c:pt>
                <c:pt idx="382">
                  <c:v>39589</c:v>
                </c:pt>
                <c:pt idx="383">
                  <c:v>39590</c:v>
                </c:pt>
                <c:pt idx="384">
                  <c:v>39591</c:v>
                </c:pt>
                <c:pt idx="385">
                  <c:v>39595</c:v>
                </c:pt>
                <c:pt idx="386">
                  <c:v>39596</c:v>
                </c:pt>
                <c:pt idx="387">
                  <c:v>39597</c:v>
                </c:pt>
                <c:pt idx="388">
                  <c:v>39598</c:v>
                </c:pt>
                <c:pt idx="389">
                  <c:v>39601</c:v>
                </c:pt>
                <c:pt idx="390">
                  <c:v>39602</c:v>
                </c:pt>
                <c:pt idx="391">
                  <c:v>39603</c:v>
                </c:pt>
                <c:pt idx="392">
                  <c:v>39604</c:v>
                </c:pt>
                <c:pt idx="393">
                  <c:v>39605</c:v>
                </c:pt>
                <c:pt idx="394">
                  <c:v>39608</c:v>
                </c:pt>
                <c:pt idx="395">
                  <c:v>39609</c:v>
                </c:pt>
                <c:pt idx="396">
                  <c:v>39610</c:v>
                </c:pt>
                <c:pt idx="397">
                  <c:v>39611</c:v>
                </c:pt>
                <c:pt idx="398">
                  <c:v>39612</c:v>
                </c:pt>
                <c:pt idx="399">
                  <c:v>39615</c:v>
                </c:pt>
                <c:pt idx="400">
                  <c:v>39616</c:v>
                </c:pt>
                <c:pt idx="401">
                  <c:v>39617</c:v>
                </c:pt>
                <c:pt idx="402">
                  <c:v>39618</c:v>
                </c:pt>
                <c:pt idx="403">
                  <c:v>39619</c:v>
                </c:pt>
                <c:pt idx="404">
                  <c:v>39622</c:v>
                </c:pt>
                <c:pt idx="405">
                  <c:v>39623</c:v>
                </c:pt>
                <c:pt idx="406">
                  <c:v>39624</c:v>
                </c:pt>
                <c:pt idx="407">
                  <c:v>39625</c:v>
                </c:pt>
                <c:pt idx="408">
                  <c:v>39626</c:v>
                </c:pt>
                <c:pt idx="409">
                  <c:v>39629</c:v>
                </c:pt>
                <c:pt idx="410">
                  <c:v>39630</c:v>
                </c:pt>
                <c:pt idx="411">
                  <c:v>39631</c:v>
                </c:pt>
                <c:pt idx="412">
                  <c:v>39632</c:v>
                </c:pt>
                <c:pt idx="413">
                  <c:v>39637</c:v>
                </c:pt>
                <c:pt idx="414">
                  <c:v>39638</c:v>
                </c:pt>
                <c:pt idx="415">
                  <c:v>39639</c:v>
                </c:pt>
                <c:pt idx="416">
                  <c:v>39640</c:v>
                </c:pt>
                <c:pt idx="417">
                  <c:v>39643</c:v>
                </c:pt>
                <c:pt idx="418">
                  <c:v>39644</c:v>
                </c:pt>
                <c:pt idx="419">
                  <c:v>39645</c:v>
                </c:pt>
                <c:pt idx="420">
                  <c:v>39646</c:v>
                </c:pt>
                <c:pt idx="421">
                  <c:v>39647</c:v>
                </c:pt>
                <c:pt idx="422">
                  <c:v>39650</c:v>
                </c:pt>
                <c:pt idx="423">
                  <c:v>39651</c:v>
                </c:pt>
                <c:pt idx="424">
                  <c:v>39652</c:v>
                </c:pt>
                <c:pt idx="425">
                  <c:v>39653</c:v>
                </c:pt>
                <c:pt idx="426">
                  <c:v>39654</c:v>
                </c:pt>
                <c:pt idx="427">
                  <c:v>39657</c:v>
                </c:pt>
                <c:pt idx="428">
                  <c:v>39658</c:v>
                </c:pt>
                <c:pt idx="429">
                  <c:v>39659</c:v>
                </c:pt>
                <c:pt idx="430">
                  <c:v>39660</c:v>
                </c:pt>
                <c:pt idx="431">
                  <c:v>39661</c:v>
                </c:pt>
                <c:pt idx="432">
                  <c:v>39664</c:v>
                </c:pt>
                <c:pt idx="433">
                  <c:v>39665</c:v>
                </c:pt>
                <c:pt idx="434">
                  <c:v>39666</c:v>
                </c:pt>
                <c:pt idx="435">
                  <c:v>39667</c:v>
                </c:pt>
                <c:pt idx="436">
                  <c:v>39668</c:v>
                </c:pt>
                <c:pt idx="437">
                  <c:v>39671</c:v>
                </c:pt>
                <c:pt idx="438">
                  <c:v>39672</c:v>
                </c:pt>
                <c:pt idx="439">
                  <c:v>39673</c:v>
                </c:pt>
                <c:pt idx="440">
                  <c:v>39674</c:v>
                </c:pt>
                <c:pt idx="441">
                  <c:v>39675</c:v>
                </c:pt>
                <c:pt idx="442">
                  <c:v>39678</c:v>
                </c:pt>
                <c:pt idx="443">
                  <c:v>39679</c:v>
                </c:pt>
                <c:pt idx="444">
                  <c:v>39680</c:v>
                </c:pt>
                <c:pt idx="445">
                  <c:v>39681</c:v>
                </c:pt>
                <c:pt idx="446">
                  <c:v>39682</c:v>
                </c:pt>
                <c:pt idx="447">
                  <c:v>39685</c:v>
                </c:pt>
                <c:pt idx="448">
                  <c:v>39686</c:v>
                </c:pt>
                <c:pt idx="449">
                  <c:v>39687</c:v>
                </c:pt>
                <c:pt idx="450">
                  <c:v>39688</c:v>
                </c:pt>
                <c:pt idx="451">
                  <c:v>39689</c:v>
                </c:pt>
                <c:pt idx="452">
                  <c:v>39693</c:v>
                </c:pt>
                <c:pt idx="453">
                  <c:v>39694</c:v>
                </c:pt>
                <c:pt idx="454">
                  <c:v>39695</c:v>
                </c:pt>
                <c:pt idx="455">
                  <c:v>39696</c:v>
                </c:pt>
                <c:pt idx="456">
                  <c:v>39699</c:v>
                </c:pt>
                <c:pt idx="457">
                  <c:v>39700</c:v>
                </c:pt>
                <c:pt idx="458">
                  <c:v>39701</c:v>
                </c:pt>
                <c:pt idx="459">
                  <c:v>39702</c:v>
                </c:pt>
                <c:pt idx="460">
                  <c:v>39703</c:v>
                </c:pt>
                <c:pt idx="461">
                  <c:v>39706</c:v>
                </c:pt>
                <c:pt idx="462">
                  <c:v>39707</c:v>
                </c:pt>
                <c:pt idx="463">
                  <c:v>39708</c:v>
                </c:pt>
                <c:pt idx="464">
                  <c:v>39709</c:v>
                </c:pt>
                <c:pt idx="465">
                  <c:v>39710</c:v>
                </c:pt>
                <c:pt idx="466">
                  <c:v>39713</c:v>
                </c:pt>
                <c:pt idx="467">
                  <c:v>39714</c:v>
                </c:pt>
                <c:pt idx="468">
                  <c:v>39715</c:v>
                </c:pt>
                <c:pt idx="469">
                  <c:v>39716</c:v>
                </c:pt>
                <c:pt idx="470">
                  <c:v>39717</c:v>
                </c:pt>
                <c:pt idx="471">
                  <c:v>39720</c:v>
                </c:pt>
                <c:pt idx="472">
                  <c:v>39721</c:v>
                </c:pt>
                <c:pt idx="473">
                  <c:v>39722</c:v>
                </c:pt>
                <c:pt idx="474">
                  <c:v>39723</c:v>
                </c:pt>
                <c:pt idx="475">
                  <c:v>39724</c:v>
                </c:pt>
                <c:pt idx="476">
                  <c:v>39727</c:v>
                </c:pt>
                <c:pt idx="477">
                  <c:v>39728</c:v>
                </c:pt>
                <c:pt idx="478">
                  <c:v>39729</c:v>
                </c:pt>
                <c:pt idx="479">
                  <c:v>39730</c:v>
                </c:pt>
                <c:pt idx="480">
                  <c:v>39731</c:v>
                </c:pt>
                <c:pt idx="481">
                  <c:v>39735</c:v>
                </c:pt>
                <c:pt idx="482">
                  <c:v>39736</c:v>
                </c:pt>
                <c:pt idx="483">
                  <c:v>39737</c:v>
                </c:pt>
                <c:pt idx="484">
                  <c:v>39738</c:v>
                </c:pt>
                <c:pt idx="485">
                  <c:v>39741</c:v>
                </c:pt>
                <c:pt idx="486">
                  <c:v>39742</c:v>
                </c:pt>
                <c:pt idx="487">
                  <c:v>39743</c:v>
                </c:pt>
                <c:pt idx="488">
                  <c:v>39744</c:v>
                </c:pt>
                <c:pt idx="489">
                  <c:v>39745</c:v>
                </c:pt>
                <c:pt idx="490">
                  <c:v>39749</c:v>
                </c:pt>
                <c:pt idx="491">
                  <c:v>39750</c:v>
                </c:pt>
              </c:numCache>
            </c:numRef>
          </c:cat>
          <c:val>
            <c:numRef>
              <c:f>'График 3.1.8'!$C$5:$C$496</c:f>
              <c:numCache>
                <c:formatCode>#,##0.00</c:formatCode>
                <c:ptCount val="492"/>
                <c:pt idx="0">
                  <c:v>0.20133940408223144</c:v>
                </c:pt>
                <c:pt idx="1">
                  <c:v>0.1921947908825882</c:v>
                </c:pt>
                <c:pt idx="2">
                  <c:v>0.1677027989040418</c:v>
                </c:pt>
                <c:pt idx="3">
                  <c:v>0.15534874308000773</c:v>
                </c:pt>
                <c:pt idx="4">
                  <c:v>0.15011417857854753</c:v>
                </c:pt>
                <c:pt idx="5">
                  <c:v>0.10372426150549187</c:v>
                </c:pt>
                <c:pt idx="6">
                  <c:v>6.7764462353357716E-2</c:v>
                </c:pt>
                <c:pt idx="7">
                  <c:v>7.1054427859190514E-2</c:v>
                </c:pt>
                <c:pt idx="8">
                  <c:v>7.1054427859190514E-2</c:v>
                </c:pt>
                <c:pt idx="9">
                  <c:v>6.406600190128299E-2</c:v>
                </c:pt>
                <c:pt idx="10">
                  <c:v>5.1915034856805965E-2</c:v>
                </c:pt>
                <c:pt idx="11">
                  <c:v>3.9957575471976016E-2</c:v>
                </c:pt>
                <c:pt idx="12">
                  <c:v>4.0382127582801512E-2</c:v>
                </c:pt>
                <c:pt idx="13">
                  <c:v>4.0382127582801512E-2</c:v>
                </c:pt>
                <c:pt idx="14">
                  <c:v>4.0508241716871965E-2</c:v>
                </c:pt>
                <c:pt idx="15">
                  <c:v>4.8940749682797928E-2</c:v>
                </c:pt>
                <c:pt idx="16">
                  <c:v>5.7874711300649105E-2</c:v>
                </c:pt>
                <c:pt idx="17">
                  <c:v>5.7839226656874958E-2</c:v>
                </c:pt>
                <c:pt idx="18">
                  <c:v>5.8940435026284731E-2</c:v>
                </c:pt>
                <c:pt idx="19">
                  <c:v>5.6767326803348291E-2</c:v>
                </c:pt>
                <c:pt idx="20">
                  <c:v>5.1744840366286245E-2</c:v>
                </c:pt>
                <c:pt idx="21">
                  <c:v>4.5380277694175353E-2</c:v>
                </c:pt>
                <c:pt idx="22">
                  <c:v>6.2384909468190183E-2</c:v>
                </c:pt>
                <c:pt idx="23">
                  <c:v>5.5825324069320184E-2</c:v>
                </c:pt>
                <c:pt idx="24">
                  <c:v>8.0988661465356548E-2</c:v>
                </c:pt>
                <c:pt idx="25">
                  <c:v>8.0632418494117605E-2</c:v>
                </c:pt>
                <c:pt idx="26">
                  <c:v>8.2643592446342479E-2</c:v>
                </c:pt>
                <c:pt idx="27">
                  <c:v>6.3267280023566227E-2</c:v>
                </c:pt>
                <c:pt idx="28">
                  <c:v>6.8336848391871027E-2</c:v>
                </c:pt>
                <c:pt idx="29">
                  <c:v>5.0801945737808427E-2</c:v>
                </c:pt>
                <c:pt idx="30">
                  <c:v>5.3619342842959328E-2</c:v>
                </c:pt>
                <c:pt idx="31">
                  <c:v>3.8747087023136513E-2</c:v>
                </c:pt>
                <c:pt idx="32">
                  <c:v>4.5456474477783046E-2</c:v>
                </c:pt>
                <c:pt idx="33">
                  <c:v>4.344530052555818E-2</c:v>
                </c:pt>
                <c:pt idx="34">
                  <c:v>5.9841833423613801E-2</c:v>
                </c:pt>
                <c:pt idx="35">
                  <c:v>5.0032602191961824E-2</c:v>
                </c:pt>
                <c:pt idx="36">
                  <c:v>4.7291234979730479E-2</c:v>
                </c:pt>
                <c:pt idx="37">
                  <c:v>4.7298606316995354E-2</c:v>
                </c:pt>
                <c:pt idx="38">
                  <c:v>4.5041347274778723E-2</c:v>
                </c:pt>
                <c:pt idx="39">
                  <c:v>3.7958784350163401E-2</c:v>
                </c:pt>
                <c:pt idx="40">
                  <c:v>6.0872844536228987E-2</c:v>
                </c:pt>
                <c:pt idx="41">
                  <c:v>6.8875110498011663E-2</c:v>
                </c:pt>
                <c:pt idx="42">
                  <c:v>6.5214313233259269E-2</c:v>
                </c:pt>
                <c:pt idx="43">
                  <c:v>5.6763069275339924E-2</c:v>
                </c:pt>
                <c:pt idx="44">
                  <c:v>4.5496746368740744E-2</c:v>
                </c:pt>
                <c:pt idx="45">
                  <c:v>3.6366066752043784E-2</c:v>
                </c:pt>
                <c:pt idx="46">
                  <c:v>4.7161830877501969E-2</c:v>
                </c:pt>
                <c:pt idx="47">
                  <c:v>4.8341178758070591E-2</c:v>
                </c:pt>
                <c:pt idx="48">
                  <c:v>4.006652931313287E-2</c:v>
                </c:pt>
                <c:pt idx="49">
                  <c:v>2.8092976433210088E-2</c:v>
                </c:pt>
                <c:pt idx="50">
                  <c:v>-1.7767180307351502E-2</c:v>
                </c:pt>
                <c:pt idx="51">
                  <c:v>-0.12045251902156509</c:v>
                </c:pt>
                <c:pt idx="52">
                  <c:v>-0.17961241104144568</c:v>
                </c:pt>
                <c:pt idx="53">
                  <c:v>-0.23287393480522203</c:v>
                </c:pt>
                <c:pt idx="54">
                  <c:v>-0.48401244551079436</c:v>
                </c:pt>
                <c:pt idx="55">
                  <c:v>-0.55603994329192419</c:v>
                </c:pt>
                <c:pt idx="56">
                  <c:v>-0.63350632001270035</c:v>
                </c:pt>
                <c:pt idx="57">
                  <c:v>-0.66345868847633493</c:v>
                </c:pt>
                <c:pt idx="58">
                  <c:v>-0.28398430258707485</c:v>
                </c:pt>
                <c:pt idx="59">
                  <c:v>-0.22164920171427455</c:v>
                </c:pt>
                <c:pt idx="60">
                  <c:v>-0.30202100996150649</c:v>
                </c:pt>
                <c:pt idx="61">
                  <c:v>-8.4097593602720094E-2</c:v>
                </c:pt>
                <c:pt idx="62">
                  <c:v>-2.6143085574536071E-2</c:v>
                </c:pt>
                <c:pt idx="63">
                  <c:v>-2.8560493301122963E-2</c:v>
                </c:pt>
                <c:pt idx="64">
                  <c:v>0.20496954432461825</c:v>
                </c:pt>
                <c:pt idx="65">
                  <c:v>0.25712486405488699</c:v>
                </c:pt>
                <c:pt idx="66">
                  <c:v>0.26467634573384263</c:v>
                </c:pt>
                <c:pt idx="67">
                  <c:v>0.40817560817894905</c:v>
                </c:pt>
                <c:pt idx="68">
                  <c:v>0.81635470633982621</c:v>
                </c:pt>
                <c:pt idx="69">
                  <c:v>0.72183375368286684</c:v>
                </c:pt>
                <c:pt idx="70">
                  <c:v>0.98388617624268293</c:v>
                </c:pt>
                <c:pt idx="71">
                  <c:v>0.86719972867103257</c:v>
                </c:pt>
                <c:pt idx="72">
                  <c:v>0.50287822799694304</c:v>
                </c:pt>
                <c:pt idx="73">
                  <c:v>0.45423389360077343</c:v>
                </c:pt>
                <c:pt idx="74">
                  <c:v>0.1360092896589209</c:v>
                </c:pt>
                <c:pt idx="75">
                  <c:v>-0.33041421121908687</c:v>
                </c:pt>
                <c:pt idx="76">
                  <c:v>-0.14384234349568586</c:v>
                </c:pt>
                <c:pt idx="77">
                  <c:v>-0.29698624409662078</c:v>
                </c:pt>
                <c:pt idx="78">
                  <c:v>-0.6916471063126407</c:v>
                </c:pt>
                <c:pt idx="79">
                  <c:v>-0.90900957499828849</c:v>
                </c:pt>
                <c:pt idx="80">
                  <c:v>-1.0814868280690104</c:v>
                </c:pt>
                <c:pt idx="81">
                  <c:v>-0.85994678385932788</c:v>
                </c:pt>
                <c:pt idx="82">
                  <c:v>-0.72115665487888958</c:v>
                </c:pt>
                <c:pt idx="83">
                  <c:v>-0.4330574196739248</c:v>
                </c:pt>
                <c:pt idx="84">
                  <c:v>-0.31507147269956054</c:v>
                </c:pt>
                <c:pt idx="85">
                  <c:v>7.8634579220859396E-2</c:v>
                </c:pt>
                <c:pt idx="86">
                  <c:v>0.25343989641782189</c:v>
                </c:pt>
                <c:pt idx="87">
                  <c:v>-0.28935563220810379</c:v>
                </c:pt>
                <c:pt idx="88">
                  <c:v>-0.16838042442503554</c:v>
                </c:pt>
                <c:pt idx="89">
                  <c:v>-0.14704646763563739</c:v>
                </c:pt>
                <c:pt idx="90">
                  <c:v>-0.1244993361840816</c:v>
                </c:pt>
                <c:pt idx="91">
                  <c:v>7.8643542191310339E-2</c:v>
                </c:pt>
                <c:pt idx="92">
                  <c:v>0.43656871907032702</c:v>
                </c:pt>
                <c:pt idx="93">
                  <c:v>0.58653872850164035</c:v>
                </c:pt>
                <c:pt idx="94">
                  <c:v>1.2765329710422979</c:v>
                </c:pt>
                <c:pt idx="95">
                  <c:v>1.0740256522223113</c:v>
                </c:pt>
                <c:pt idx="96">
                  <c:v>0.19990519429179418</c:v>
                </c:pt>
                <c:pt idx="97">
                  <c:v>-8.8782488697451797E-2</c:v>
                </c:pt>
                <c:pt idx="98">
                  <c:v>-0.2832593506125391</c:v>
                </c:pt>
                <c:pt idx="99">
                  <c:v>-0.40370199089474695</c:v>
                </c:pt>
                <c:pt idx="100">
                  <c:v>-0.52886111816254755</c:v>
                </c:pt>
                <c:pt idx="101">
                  <c:v>-0.68755825118918579</c:v>
                </c:pt>
                <c:pt idx="102">
                  <c:v>-0.48701305171724346</c:v>
                </c:pt>
                <c:pt idx="103">
                  <c:v>0.41529074647676295</c:v>
                </c:pt>
                <c:pt idx="104">
                  <c:v>6.5858432889591256E-2</c:v>
                </c:pt>
                <c:pt idx="105">
                  <c:v>0.24824526708718089</c:v>
                </c:pt>
                <c:pt idx="106">
                  <c:v>5.529298655913243E-2</c:v>
                </c:pt>
                <c:pt idx="107">
                  <c:v>-2.7839802168419603E-3</c:v>
                </c:pt>
                <c:pt idx="108">
                  <c:v>0.30709301964144597</c:v>
                </c:pt>
                <c:pt idx="109">
                  <c:v>-0.27805664023097987</c:v>
                </c:pt>
                <c:pt idx="110">
                  <c:v>-0.28517818654763666</c:v>
                </c:pt>
                <c:pt idx="111">
                  <c:v>1.5145246754094954E-3</c:v>
                </c:pt>
                <c:pt idx="112">
                  <c:v>-0.47922137674149784</c:v>
                </c:pt>
                <c:pt idx="113">
                  <c:v>-0.4541915810504466</c:v>
                </c:pt>
                <c:pt idx="114">
                  <c:v>-0.45833541751126017</c:v>
                </c:pt>
                <c:pt idx="115">
                  <c:v>-0.64971875712913463</c:v>
                </c:pt>
                <c:pt idx="116">
                  <c:v>-0.52352648542230651</c:v>
                </c:pt>
                <c:pt idx="117">
                  <c:v>-0.77515290252056424</c:v>
                </c:pt>
                <c:pt idx="118">
                  <c:v>-0.85178111611210117</c:v>
                </c:pt>
                <c:pt idx="119">
                  <c:v>-0.68873473683094788</c:v>
                </c:pt>
                <c:pt idx="120">
                  <c:v>-0.67339844733331977</c:v>
                </c:pt>
                <c:pt idx="121">
                  <c:v>-0.43370592484397091</c:v>
                </c:pt>
                <c:pt idx="122">
                  <c:v>-0.50389988907705718</c:v>
                </c:pt>
                <c:pt idx="123">
                  <c:v>-0.82822860695984868</c:v>
                </c:pt>
                <c:pt idx="124">
                  <c:v>-0.77525172343208149</c:v>
                </c:pt>
                <c:pt idx="125">
                  <c:v>-0.59829560202237986</c:v>
                </c:pt>
                <c:pt idx="126">
                  <c:v>-0.67297172524633464</c:v>
                </c:pt>
                <c:pt idx="127">
                  <c:v>-0.89031305007795569</c:v>
                </c:pt>
                <c:pt idx="128">
                  <c:v>-1.443470517409595</c:v>
                </c:pt>
                <c:pt idx="129">
                  <c:v>-1.2012241936972499</c:v>
                </c:pt>
                <c:pt idx="130">
                  <c:v>-0.33436577921972421</c:v>
                </c:pt>
                <c:pt idx="131">
                  <c:v>-0.33489439634303914</c:v>
                </c:pt>
                <c:pt idx="132">
                  <c:v>-0.61967210910189152</c:v>
                </c:pt>
                <c:pt idx="133">
                  <c:v>-1.1102818103687053</c:v>
                </c:pt>
                <c:pt idx="134">
                  <c:v>-0.52729453146551986</c:v>
                </c:pt>
                <c:pt idx="135">
                  <c:v>0.1229807555960193</c:v>
                </c:pt>
                <c:pt idx="136">
                  <c:v>0.34660194757090973</c:v>
                </c:pt>
                <c:pt idx="137">
                  <c:v>8.4498838583582356E-2</c:v>
                </c:pt>
                <c:pt idx="138">
                  <c:v>-0.20805645265252387</c:v>
                </c:pt>
                <c:pt idx="139">
                  <c:v>-5.61745157484334E-2</c:v>
                </c:pt>
                <c:pt idx="140">
                  <c:v>0.90502492724943551</c:v>
                </c:pt>
                <c:pt idx="141">
                  <c:v>0.47186496568074915</c:v>
                </c:pt>
                <c:pt idx="142">
                  <c:v>-0.20867683906493242</c:v>
                </c:pt>
                <c:pt idx="143">
                  <c:v>-0.49777552585965223</c:v>
                </c:pt>
                <c:pt idx="144">
                  <c:v>-0.48409884863765779</c:v>
                </c:pt>
                <c:pt idx="145">
                  <c:v>5.3573746411240811E-2</c:v>
                </c:pt>
                <c:pt idx="146">
                  <c:v>0.52598705312773664</c:v>
                </c:pt>
                <c:pt idx="147">
                  <c:v>0.52860535033814671</c:v>
                </c:pt>
                <c:pt idx="148">
                  <c:v>0.2141660385046136</c:v>
                </c:pt>
                <c:pt idx="149">
                  <c:v>1.0466917210471245</c:v>
                </c:pt>
                <c:pt idx="150">
                  <c:v>0.9319843743023003</c:v>
                </c:pt>
                <c:pt idx="151">
                  <c:v>0.7260222794850214</c:v>
                </c:pt>
                <c:pt idx="152">
                  <c:v>0.58730277471386494</c:v>
                </c:pt>
                <c:pt idx="153">
                  <c:v>-0.34760633049588396</c:v>
                </c:pt>
                <c:pt idx="154">
                  <c:v>-0.79866361070063729</c:v>
                </c:pt>
                <c:pt idx="155">
                  <c:v>-0.49312195855669888</c:v>
                </c:pt>
                <c:pt idx="156">
                  <c:v>-0.21706123627713744</c:v>
                </c:pt>
                <c:pt idx="157">
                  <c:v>-0.16138073734912078</c:v>
                </c:pt>
                <c:pt idx="158">
                  <c:v>0.1839070278588672</c:v>
                </c:pt>
                <c:pt idx="159">
                  <c:v>0.16591143460437793</c:v>
                </c:pt>
                <c:pt idx="160">
                  <c:v>1.0464294512650054</c:v>
                </c:pt>
                <c:pt idx="161">
                  <c:v>0.9409620560784121</c:v>
                </c:pt>
                <c:pt idx="162">
                  <c:v>0.92166736645642788</c:v>
                </c:pt>
                <c:pt idx="163">
                  <c:v>0.4489589512424062</c:v>
                </c:pt>
                <c:pt idx="164">
                  <c:v>0.52331717143086587</c:v>
                </c:pt>
                <c:pt idx="165">
                  <c:v>0.28452203851736457</c:v>
                </c:pt>
                <c:pt idx="166">
                  <c:v>0.1995773616834369</c:v>
                </c:pt>
                <c:pt idx="167">
                  <c:v>-0.41728951132310982</c:v>
                </c:pt>
                <c:pt idx="168">
                  <c:v>-0.52841033474655263</c:v>
                </c:pt>
                <c:pt idx="169">
                  <c:v>-0.36032200816892085</c:v>
                </c:pt>
                <c:pt idx="170">
                  <c:v>0.19143108451114119</c:v>
                </c:pt>
                <c:pt idx="171">
                  <c:v>3.3332034726948269E-2</c:v>
                </c:pt>
                <c:pt idx="172">
                  <c:v>0.32225449103869097</c:v>
                </c:pt>
                <c:pt idx="173">
                  <c:v>0.41313143907446942</c:v>
                </c:pt>
                <c:pt idx="174">
                  <c:v>0.58831100524166968</c:v>
                </c:pt>
                <c:pt idx="175">
                  <c:v>0.87032187276902273</c:v>
                </c:pt>
                <c:pt idx="176">
                  <c:v>0.66429444189461029</c:v>
                </c:pt>
                <c:pt idx="177">
                  <c:v>-0.23022010357406228</c:v>
                </c:pt>
                <c:pt idx="178">
                  <c:v>7.4886223474717642E-2</c:v>
                </c:pt>
                <c:pt idx="179">
                  <c:v>0.13188741379863178</c:v>
                </c:pt>
                <c:pt idx="180">
                  <c:v>0.1197653210204475</c:v>
                </c:pt>
                <c:pt idx="181">
                  <c:v>6.9720429052473176E-3</c:v>
                </c:pt>
                <c:pt idx="182">
                  <c:v>0.1017648449520713</c:v>
                </c:pt>
                <c:pt idx="183">
                  <c:v>0.28514518522064358</c:v>
                </c:pt>
                <c:pt idx="184">
                  <c:v>0.43320675350234811</c:v>
                </c:pt>
                <c:pt idx="185">
                  <c:v>0.25980794845546873</c:v>
                </c:pt>
                <c:pt idx="186">
                  <c:v>0.40131723540326858</c:v>
                </c:pt>
                <c:pt idx="187">
                  <c:v>0.19430165492244064</c:v>
                </c:pt>
                <c:pt idx="188">
                  <c:v>0.74902605917382103</c:v>
                </c:pt>
                <c:pt idx="189">
                  <c:v>0.68365643828511924</c:v>
                </c:pt>
                <c:pt idx="190">
                  <c:v>1.0051572482933615</c:v>
                </c:pt>
                <c:pt idx="191">
                  <c:v>1.0017269721299122</c:v>
                </c:pt>
                <c:pt idx="192">
                  <c:v>0.8645265245588164</c:v>
                </c:pt>
                <c:pt idx="193">
                  <c:v>0.59599846432317005</c:v>
                </c:pt>
                <c:pt idx="194">
                  <c:v>0.98640277601037707</c:v>
                </c:pt>
                <c:pt idx="195">
                  <c:v>0.66177630950503885</c:v>
                </c:pt>
                <c:pt idx="196">
                  <c:v>0.7191654605996588</c:v>
                </c:pt>
                <c:pt idx="197">
                  <c:v>7.9504151736776038E-2</c:v>
                </c:pt>
                <c:pt idx="198">
                  <c:v>0.15783583933834436</c:v>
                </c:pt>
                <c:pt idx="199">
                  <c:v>0.38823904766140899</c:v>
                </c:pt>
                <c:pt idx="200">
                  <c:v>0.49945439597560842</c:v>
                </c:pt>
                <c:pt idx="201">
                  <c:v>0.50993442007759149</c:v>
                </c:pt>
                <c:pt idx="202">
                  <c:v>0.37615035386934725</c:v>
                </c:pt>
                <c:pt idx="203">
                  <c:v>0.29071937392927172</c:v>
                </c:pt>
                <c:pt idx="204">
                  <c:v>0.35753168121629975</c:v>
                </c:pt>
                <c:pt idx="205">
                  <c:v>0.31032605020688858</c:v>
                </c:pt>
                <c:pt idx="206">
                  <c:v>0.2385605382568575</c:v>
                </c:pt>
                <c:pt idx="207">
                  <c:v>0.15401475203769244</c:v>
                </c:pt>
                <c:pt idx="208">
                  <c:v>6.8787487364610567E-3</c:v>
                </c:pt>
                <c:pt idx="209">
                  <c:v>0.1055233020619518</c:v>
                </c:pt>
                <c:pt idx="210">
                  <c:v>0.14975413389816022</c:v>
                </c:pt>
                <c:pt idx="211">
                  <c:v>0.24673151105231086</c:v>
                </c:pt>
                <c:pt idx="212">
                  <c:v>0.30997969120488822</c:v>
                </c:pt>
                <c:pt idx="213">
                  <c:v>-8.6743354499783029E-2</c:v>
                </c:pt>
                <c:pt idx="214">
                  <c:v>-0.33413156358636253</c:v>
                </c:pt>
                <c:pt idx="215">
                  <c:v>-0.40817456227273385</c:v>
                </c:pt>
                <c:pt idx="216">
                  <c:v>-0.58885379051046172</c:v>
                </c:pt>
                <c:pt idx="217">
                  <c:v>-0.68476425536953045</c:v>
                </c:pt>
                <c:pt idx="218">
                  <c:v>-0.72077544241495384</c:v>
                </c:pt>
                <c:pt idx="219">
                  <c:v>-0.79620534218619521</c:v>
                </c:pt>
                <c:pt idx="220">
                  <c:v>-0.65784382376836958</c:v>
                </c:pt>
                <c:pt idx="221">
                  <c:v>-0.4909053468389451</c:v>
                </c:pt>
                <c:pt idx="222">
                  <c:v>-0.46044912439609886</c:v>
                </c:pt>
                <c:pt idx="223">
                  <c:v>-0.37595371076633788</c:v>
                </c:pt>
                <c:pt idx="224">
                  <c:v>-0.47021909349998658</c:v>
                </c:pt>
                <c:pt idx="225">
                  <c:v>-0.47018838833681764</c:v>
                </c:pt>
                <c:pt idx="226">
                  <c:v>-0.45952878357124777</c:v>
                </c:pt>
                <c:pt idx="227">
                  <c:v>-0.19865785446723994</c:v>
                </c:pt>
                <c:pt idx="228">
                  <c:v>-0.14319068779486135</c:v>
                </c:pt>
                <c:pt idx="229">
                  <c:v>-0.14319068779486135</c:v>
                </c:pt>
                <c:pt idx="230">
                  <c:v>-0.14367038072557606</c:v>
                </c:pt>
                <c:pt idx="231">
                  <c:v>-4.8809245233986484E-2</c:v>
                </c:pt>
                <c:pt idx="232">
                  <c:v>-2.6017340647780558E-2</c:v>
                </c:pt>
                <c:pt idx="233">
                  <c:v>-1.9466284024821139E-2</c:v>
                </c:pt>
                <c:pt idx="234">
                  <c:v>-3.2352779233280567E-2</c:v>
                </c:pt>
                <c:pt idx="235">
                  <c:v>-2.7156422668766451E-2</c:v>
                </c:pt>
                <c:pt idx="236">
                  <c:v>-4.9957281352664175E-2</c:v>
                </c:pt>
                <c:pt idx="237">
                  <c:v>-8.1483210252091334E-3</c:v>
                </c:pt>
                <c:pt idx="238">
                  <c:v>4.5236497560300057E-2</c:v>
                </c:pt>
                <c:pt idx="239">
                  <c:v>2.4116106799488422E-2</c:v>
                </c:pt>
                <c:pt idx="240">
                  <c:v>-7.2564275260594474E-2</c:v>
                </c:pt>
                <c:pt idx="241">
                  <c:v>-0.16500082676528857</c:v>
                </c:pt>
                <c:pt idx="242">
                  <c:v>-0.11541058707936631</c:v>
                </c:pt>
                <c:pt idx="243">
                  <c:v>-7.3148742770313843E-2</c:v>
                </c:pt>
                <c:pt idx="244">
                  <c:v>-9.2275726626990753E-2</c:v>
                </c:pt>
                <c:pt idx="245">
                  <c:v>-0.22681326658178277</c:v>
                </c:pt>
                <c:pt idx="246">
                  <c:v>-9.404831427764436E-2</c:v>
                </c:pt>
                <c:pt idx="247">
                  <c:v>1.6912755918182604E-2</c:v>
                </c:pt>
                <c:pt idx="248">
                  <c:v>0.11447873949491574</c:v>
                </c:pt>
                <c:pt idx="249">
                  <c:v>7.4609908517527024E-2</c:v>
                </c:pt>
                <c:pt idx="250">
                  <c:v>0.10207068871086111</c:v>
                </c:pt>
                <c:pt idx="251">
                  <c:v>0.15079838452056449</c:v>
                </c:pt>
                <c:pt idx="252">
                  <c:v>0.27433376813667271</c:v>
                </c:pt>
                <c:pt idx="253">
                  <c:v>0.17215074722018747</c:v>
                </c:pt>
                <c:pt idx="254">
                  <c:v>0.14911007888709493</c:v>
                </c:pt>
                <c:pt idx="255">
                  <c:v>9.0286448883184392E-2</c:v>
                </c:pt>
                <c:pt idx="256">
                  <c:v>-6.7578434084103564E-2</c:v>
                </c:pt>
                <c:pt idx="257">
                  <c:v>-0.1614142265091521</c:v>
                </c:pt>
                <c:pt idx="258">
                  <c:v>-0.16190347823675169</c:v>
                </c:pt>
                <c:pt idx="259">
                  <c:v>-0.24113633819294181</c:v>
                </c:pt>
                <c:pt idx="260">
                  <c:v>-0.24760271148691351</c:v>
                </c:pt>
                <c:pt idx="261">
                  <c:v>-0.21843686671891707</c:v>
                </c:pt>
                <c:pt idx="262">
                  <c:v>-0.18503861281794021</c:v>
                </c:pt>
                <c:pt idx="263">
                  <c:v>-2.9906478788629669E-2</c:v>
                </c:pt>
                <c:pt idx="264">
                  <c:v>-2.3459875485825326E-2</c:v>
                </c:pt>
                <c:pt idx="265">
                  <c:v>-0.12413846303760447</c:v>
                </c:pt>
                <c:pt idx="266">
                  <c:v>-0.11518411795173847</c:v>
                </c:pt>
                <c:pt idx="267">
                  <c:v>-0.10790153267358975</c:v>
                </c:pt>
                <c:pt idx="268">
                  <c:v>-0.11278577793523062</c:v>
                </c:pt>
                <c:pt idx="269">
                  <c:v>-6.2278462662107535E-2</c:v>
                </c:pt>
                <c:pt idx="270">
                  <c:v>1.9055321474872083E-2</c:v>
                </c:pt>
                <c:pt idx="271">
                  <c:v>3.4873656774709681E-2</c:v>
                </c:pt>
                <c:pt idx="272">
                  <c:v>0.11345534972757754</c:v>
                </c:pt>
                <c:pt idx="273">
                  <c:v>0.21729879802975574</c:v>
                </c:pt>
                <c:pt idx="274">
                  <c:v>0.16743294822759675</c:v>
                </c:pt>
                <c:pt idx="275">
                  <c:v>4.9903324261905344E-2</c:v>
                </c:pt>
                <c:pt idx="276">
                  <c:v>8.7587778076934769E-2</c:v>
                </c:pt>
                <c:pt idx="277">
                  <c:v>1.1635731300835164E-2</c:v>
                </c:pt>
                <c:pt idx="278">
                  <c:v>1.4366144197745526E-2</c:v>
                </c:pt>
                <c:pt idx="279">
                  <c:v>-5.1110754716472947E-3</c:v>
                </c:pt>
                <c:pt idx="280">
                  <c:v>1.3582691787949868E-2</c:v>
                </c:pt>
                <c:pt idx="281">
                  <c:v>3.3612621662376864E-2</c:v>
                </c:pt>
                <c:pt idx="282">
                  <c:v>9.727749581298574E-2</c:v>
                </c:pt>
                <c:pt idx="283">
                  <c:v>8.0653258633422126E-2</c:v>
                </c:pt>
                <c:pt idx="284">
                  <c:v>7.0047892314723609E-2</c:v>
                </c:pt>
                <c:pt idx="285">
                  <c:v>0.13320042387491662</c:v>
                </c:pt>
                <c:pt idx="286">
                  <c:v>0.16037115085695966</c:v>
                </c:pt>
                <c:pt idx="287">
                  <c:v>-0.11709011630319029</c:v>
                </c:pt>
                <c:pt idx="288">
                  <c:v>-0.23242533313751051</c:v>
                </c:pt>
                <c:pt idx="289">
                  <c:v>-8.4923713612907098E-2</c:v>
                </c:pt>
                <c:pt idx="290">
                  <c:v>-6.5322625001863602E-2</c:v>
                </c:pt>
                <c:pt idx="291">
                  <c:v>-7.9512355545873686E-2</c:v>
                </c:pt>
                <c:pt idx="292">
                  <c:v>-0.1501961225432685</c:v>
                </c:pt>
                <c:pt idx="293">
                  <c:v>-0.26888893787101475</c:v>
                </c:pt>
                <c:pt idx="294">
                  <c:v>-6.7463145489141826E-2</c:v>
                </c:pt>
                <c:pt idx="295">
                  <c:v>5.0459129829293223E-2</c:v>
                </c:pt>
                <c:pt idx="296">
                  <c:v>-0.16745522636663401</c:v>
                </c:pt>
                <c:pt idx="297">
                  <c:v>-0.34215530508843767</c:v>
                </c:pt>
                <c:pt idx="298">
                  <c:v>-0.27710496606854779</c:v>
                </c:pt>
                <c:pt idx="299">
                  <c:v>-0.1699921334476589</c:v>
                </c:pt>
                <c:pt idx="300">
                  <c:v>-0.13683254844452983</c:v>
                </c:pt>
                <c:pt idx="301">
                  <c:v>-0.13536427364524925</c:v>
                </c:pt>
                <c:pt idx="302">
                  <c:v>-0.21729773842490438</c:v>
                </c:pt>
                <c:pt idx="303">
                  <c:v>-4.372127502372055E-2</c:v>
                </c:pt>
                <c:pt idx="304">
                  <c:v>0.12191187925724833</c:v>
                </c:pt>
                <c:pt idx="305">
                  <c:v>4.1797974603892174E-2</c:v>
                </c:pt>
                <c:pt idx="306">
                  <c:v>-4.9293650013804501E-2</c:v>
                </c:pt>
                <c:pt idx="307">
                  <c:v>-4.2338943602852189E-2</c:v>
                </c:pt>
                <c:pt idx="308">
                  <c:v>3.2134506211823816E-2</c:v>
                </c:pt>
                <c:pt idx="309">
                  <c:v>0.22606338840275741</c:v>
                </c:pt>
                <c:pt idx="310">
                  <c:v>0.18279829209819282</c:v>
                </c:pt>
                <c:pt idx="311">
                  <c:v>-4.4282509477722783E-2</c:v>
                </c:pt>
                <c:pt idx="312">
                  <c:v>2.9129581432252773E-2</c:v>
                </c:pt>
                <c:pt idx="313">
                  <c:v>4.2558283973269849E-2</c:v>
                </c:pt>
                <c:pt idx="314">
                  <c:v>0.12604417361075146</c:v>
                </c:pt>
                <c:pt idx="315">
                  <c:v>5.3914693203834803E-2</c:v>
                </c:pt>
                <c:pt idx="316">
                  <c:v>-9.117880617418081E-2</c:v>
                </c:pt>
                <c:pt idx="317">
                  <c:v>-9.1178118966491875E-2</c:v>
                </c:pt>
                <c:pt idx="318">
                  <c:v>5.7485749213944053E-2</c:v>
                </c:pt>
                <c:pt idx="319">
                  <c:v>-1.4058141567734104E-2</c:v>
                </c:pt>
                <c:pt idx="320">
                  <c:v>3.6434370115422388E-2</c:v>
                </c:pt>
                <c:pt idx="321">
                  <c:v>8.8435489063583811E-2</c:v>
                </c:pt>
                <c:pt idx="322">
                  <c:v>0.15418348512320401</c:v>
                </c:pt>
                <c:pt idx="323">
                  <c:v>0.30081708353299025</c:v>
                </c:pt>
                <c:pt idx="324">
                  <c:v>0.28141859106726025</c:v>
                </c:pt>
                <c:pt idx="325">
                  <c:v>0.31593448144364233</c:v>
                </c:pt>
                <c:pt idx="326">
                  <c:v>0.33045491057390625</c:v>
                </c:pt>
                <c:pt idx="327">
                  <c:v>0.24032816838687654</c:v>
                </c:pt>
                <c:pt idx="328">
                  <c:v>0.20480377562652022</c:v>
                </c:pt>
                <c:pt idx="329">
                  <c:v>0.17551083324547351</c:v>
                </c:pt>
                <c:pt idx="330">
                  <c:v>-6.8730737899792088E-2</c:v>
                </c:pt>
                <c:pt idx="331">
                  <c:v>-7.9648412758319492E-2</c:v>
                </c:pt>
                <c:pt idx="332">
                  <c:v>-0.10134151297197405</c:v>
                </c:pt>
                <c:pt idx="333">
                  <c:v>-7.3785135096540486E-2</c:v>
                </c:pt>
                <c:pt idx="334">
                  <c:v>-8.420872294146535E-2</c:v>
                </c:pt>
                <c:pt idx="335">
                  <c:v>-0.18684114365431098</c:v>
                </c:pt>
                <c:pt idx="336">
                  <c:v>-0.11849177425524908</c:v>
                </c:pt>
                <c:pt idx="337">
                  <c:v>4.4314716189834132E-2</c:v>
                </c:pt>
                <c:pt idx="338">
                  <c:v>3.5745673672275484E-2</c:v>
                </c:pt>
                <c:pt idx="339">
                  <c:v>-0.10887032182517982</c:v>
                </c:pt>
                <c:pt idx="340">
                  <c:v>-0.14487662035027199</c:v>
                </c:pt>
                <c:pt idx="341">
                  <c:v>3.4151639603871971E-2</c:v>
                </c:pt>
                <c:pt idx="342">
                  <c:v>0.22139216304392337</c:v>
                </c:pt>
                <c:pt idx="343">
                  <c:v>7.2494303480938924E-2</c:v>
                </c:pt>
                <c:pt idx="344">
                  <c:v>5.7359570481354281E-2</c:v>
                </c:pt>
                <c:pt idx="345">
                  <c:v>6.5928612998912964E-2</c:v>
                </c:pt>
                <c:pt idx="346">
                  <c:v>0.1672404352295806</c:v>
                </c:pt>
                <c:pt idx="347">
                  <c:v>0.18678999198541663</c:v>
                </c:pt>
                <c:pt idx="348">
                  <c:v>-1.0319882382814496E-2</c:v>
                </c:pt>
                <c:pt idx="349">
                  <c:v>-8.8522085205124308E-4</c:v>
                </c:pt>
                <c:pt idx="350">
                  <c:v>2.7564300459896211E-2</c:v>
                </c:pt>
                <c:pt idx="351">
                  <c:v>1.3312829188329199E-2</c:v>
                </c:pt>
                <c:pt idx="352">
                  <c:v>2.2545312707480763E-2</c:v>
                </c:pt>
                <c:pt idx="353">
                  <c:v>5.8316896169507901E-2</c:v>
                </c:pt>
                <c:pt idx="354">
                  <c:v>5.3130427532759976E-2</c:v>
                </c:pt>
                <c:pt idx="355">
                  <c:v>9.5089196871305917E-2</c:v>
                </c:pt>
                <c:pt idx="356">
                  <c:v>-6.2131973314048287E-2</c:v>
                </c:pt>
                <c:pt idx="357">
                  <c:v>-5.0498404557228579E-2</c:v>
                </c:pt>
                <c:pt idx="358">
                  <c:v>1.9354711519834953E-3</c:v>
                </c:pt>
                <c:pt idx="359">
                  <c:v>6.664891318695873E-2</c:v>
                </c:pt>
                <c:pt idx="360">
                  <c:v>6.648161437586049E-2</c:v>
                </c:pt>
                <c:pt idx="361">
                  <c:v>3.3580809249872542E-2</c:v>
                </c:pt>
                <c:pt idx="362">
                  <c:v>-7.3096467940339957E-2</c:v>
                </c:pt>
                <c:pt idx="363">
                  <c:v>-2.1487429985291216E-4</c:v>
                </c:pt>
                <c:pt idx="364">
                  <c:v>5.8910826513189393E-2</c:v>
                </c:pt>
                <c:pt idx="365">
                  <c:v>2.700992462368057E-2</c:v>
                </c:pt>
                <c:pt idx="366">
                  <c:v>-7.1464842475724238E-2</c:v>
                </c:pt>
                <c:pt idx="367">
                  <c:v>-6.2438313115851116E-2</c:v>
                </c:pt>
                <c:pt idx="368">
                  <c:v>5.4494109474726153E-2</c:v>
                </c:pt>
                <c:pt idx="369">
                  <c:v>0.18735205008927797</c:v>
                </c:pt>
                <c:pt idx="370">
                  <c:v>0.15490534286879049</c:v>
                </c:pt>
                <c:pt idx="371">
                  <c:v>0.13023906849991485</c:v>
                </c:pt>
                <c:pt idx="372">
                  <c:v>0.12010526286005282</c:v>
                </c:pt>
                <c:pt idx="373">
                  <c:v>0.16599438879028997</c:v>
                </c:pt>
                <c:pt idx="374">
                  <c:v>0.16370363648262765</c:v>
                </c:pt>
                <c:pt idx="375">
                  <c:v>0.11895202901272096</c:v>
                </c:pt>
                <c:pt idx="376">
                  <c:v>0.11265937692162933</c:v>
                </c:pt>
                <c:pt idx="377">
                  <c:v>9.6561014086714872E-2</c:v>
                </c:pt>
                <c:pt idx="378">
                  <c:v>5.8629407398771864E-2</c:v>
                </c:pt>
                <c:pt idx="379">
                  <c:v>5.7119454234155563E-2</c:v>
                </c:pt>
                <c:pt idx="380">
                  <c:v>3.1019414312407723E-2</c:v>
                </c:pt>
                <c:pt idx="381">
                  <c:v>4.371372201175993E-2</c:v>
                </c:pt>
                <c:pt idx="382">
                  <c:v>4.0240589936189975E-3</c:v>
                </c:pt>
                <c:pt idx="383">
                  <c:v>-7.850282211000828E-4</c:v>
                </c:pt>
                <c:pt idx="384">
                  <c:v>-4.3077897932802485E-2</c:v>
                </c:pt>
                <c:pt idx="385">
                  <c:v>2.2636257720324373E-2</c:v>
                </c:pt>
                <c:pt idx="386">
                  <c:v>5.4948707697114942E-2</c:v>
                </c:pt>
                <c:pt idx="387">
                  <c:v>7.0557893234276456E-2</c:v>
                </c:pt>
                <c:pt idx="388">
                  <c:v>5.2106906381512538E-2</c:v>
                </c:pt>
                <c:pt idx="389">
                  <c:v>4.1471190025460736E-2</c:v>
                </c:pt>
                <c:pt idx="390">
                  <c:v>3.7810164982669037E-2</c:v>
                </c:pt>
                <c:pt idx="391">
                  <c:v>0.10850580905563105</c:v>
                </c:pt>
                <c:pt idx="392">
                  <c:v>6.4661291218001626E-2</c:v>
                </c:pt>
                <c:pt idx="393">
                  <c:v>9.0477943240943118E-2</c:v>
                </c:pt>
                <c:pt idx="394">
                  <c:v>9.2220730082784377E-2</c:v>
                </c:pt>
                <c:pt idx="395">
                  <c:v>-0.11950324736002783</c:v>
                </c:pt>
                <c:pt idx="396">
                  <c:v>-7.7108373701572724E-2</c:v>
                </c:pt>
                <c:pt idx="397">
                  <c:v>-4.1255102086436943E-2</c:v>
                </c:pt>
                <c:pt idx="398">
                  <c:v>-0.17842915557552333</c:v>
                </c:pt>
                <c:pt idx="399">
                  <c:v>-0.14051685994495239</c:v>
                </c:pt>
                <c:pt idx="400">
                  <c:v>-0.17652769742359342</c:v>
                </c:pt>
                <c:pt idx="401">
                  <c:v>-0.18913991426580751</c:v>
                </c:pt>
                <c:pt idx="402">
                  <c:v>4.0725083243001774E-2</c:v>
                </c:pt>
                <c:pt idx="403">
                  <c:v>6.5355221400542257E-2</c:v>
                </c:pt>
                <c:pt idx="404">
                  <c:v>-8.5275668879871945E-3</c:v>
                </c:pt>
                <c:pt idx="405">
                  <c:v>0.10500210581379242</c:v>
                </c:pt>
                <c:pt idx="406">
                  <c:v>6.7089810183221452E-2</c:v>
                </c:pt>
                <c:pt idx="407">
                  <c:v>-0.11366830990618193</c:v>
                </c:pt>
                <c:pt idx="408">
                  <c:v>-0.12009914094901383</c:v>
                </c:pt>
                <c:pt idx="409">
                  <c:v>-0.13704799396472542</c:v>
                </c:pt>
                <c:pt idx="410">
                  <c:v>-0.31759736657477627</c:v>
                </c:pt>
                <c:pt idx="411">
                  <c:v>-0.32124348202670527</c:v>
                </c:pt>
                <c:pt idx="412">
                  <c:v>-0.35674164781487383</c:v>
                </c:pt>
                <c:pt idx="413">
                  <c:v>-0.35281467847109232</c:v>
                </c:pt>
                <c:pt idx="414">
                  <c:v>-0.2065311315603387</c:v>
                </c:pt>
                <c:pt idx="415">
                  <c:v>-0.49623876683428686</c:v>
                </c:pt>
                <c:pt idx="416">
                  <c:v>-0.49605287091488759</c:v>
                </c:pt>
                <c:pt idx="417">
                  <c:v>-0.23519893217436497</c:v>
                </c:pt>
                <c:pt idx="418">
                  <c:v>-0.16643993962258999</c:v>
                </c:pt>
                <c:pt idx="419">
                  <c:v>-0.12412675752316484</c:v>
                </c:pt>
                <c:pt idx="420">
                  <c:v>-0.16016230397436099</c:v>
                </c:pt>
                <c:pt idx="421">
                  <c:v>-0.15663318151715641</c:v>
                </c:pt>
                <c:pt idx="422">
                  <c:v>0.18228430215509409</c:v>
                </c:pt>
                <c:pt idx="423">
                  <c:v>0.18071317810870538</c:v>
                </c:pt>
                <c:pt idx="424">
                  <c:v>5.6348646720202296E-2</c:v>
                </c:pt>
                <c:pt idx="425">
                  <c:v>4.4028050642352372E-2</c:v>
                </c:pt>
                <c:pt idx="426">
                  <c:v>3.9980383389846295E-2</c:v>
                </c:pt>
                <c:pt idx="427">
                  <c:v>6.3570498265115308E-2</c:v>
                </c:pt>
                <c:pt idx="428">
                  <c:v>5.9782253263326056E-2</c:v>
                </c:pt>
                <c:pt idx="429">
                  <c:v>1.9476442627934024E-3</c:v>
                </c:pt>
                <c:pt idx="430">
                  <c:v>-2.1659403528455318E-3</c:v>
                </c:pt>
                <c:pt idx="431">
                  <c:v>-0.27268343913964477</c:v>
                </c:pt>
                <c:pt idx="432">
                  <c:v>-0.16461834532035027</c:v>
                </c:pt>
                <c:pt idx="433">
                  <c:v>-0.18464506337977313</c:v>
                </c:pt>
                <c:pt idx="434">
                  <c:v>-1.6811091767847421E-2</c:v>
                </c:pt>
                <c:pt idx="435">
                  <c:v>8.3545300732533287E-2</c:v>
                </c:pt>
                <c:pt idx="436">
                  <c:v>7.1281809680205144E-2</c:v>
                </c:pt>
                <c:pt idx="437">
                  <c:v>0.10296598049717764</c:v>
                </c:pt>
                <c:pt idx="438">
                  <c:v>0.36675027074227062</c:v>
                </c:pt>
                <c:pt idx="439">
                  <c:v>0.25336636766336817</c:v>
                </c:pt>
                <c:pt idx="440">
                  <c:v>0.26379021740515946</c:v>
                </c:pt>
                <c:pt idx="441">
                  <c:v>5.4609193506172993E-2</c:v>
                </c:pt>
                <c:pt idx="442">
                  <c:v>-4.4450788863185167E-2</c:v>
                </c:pt>
                <c:pt idx="443">
                  <c:v>-4.5864545055820397E-2</c:v>
                </c:pt>
                <c:pt idx="444">
                  <c:v>-5.4306291683836334E-2</c:v>
                </c:pt>
                <c:pt idx="445">
                  <c:v>-4.8200770132583989E-2</c:v>
                </c:pt>
                <c:pt idx="446">
                  <c:v>-5.378720755522122E-2</c:v>
                </c:pt>
                <c:pt idx="447">
                  <c:v>-6.0117497020688755E-2</c:v>
                </c:pt>
                <c:pt idx="448">
                  <c:v>-2.6160344397144094E-2</c:v>
                </c:pt>
                <c:pt idx="449">
                  <c:v>1.6353954554980957E-2</c:v>
                </c:pt>
                <c:pt idx="450">
                  <c:v>7.0119890032086338E-2</c:v>
                </c:pt>
                <c:pt idx="451">
                  <c:v>3.4962955545556861E-2</c:v>
                </c:pt>
                <c:pt idx="452">
                  <c:v>-1.7383073662731195E-2</c:v>
                </c:pt>
                <c:pt idx="453">
                  <c:v>-6.4778269804860265E-3</c:v>
                </c:pt>
                <c:pt idx="454">
                  <c:v>4.7899405430101565E-2</c:v>
                </c:pt>
                <c:pt idx="455">
                  <c:v>1.1386474179380815E-2</c:v>
                </c:pt>
                <c:pt idx="456">
                  <c:v>-2.9812371379338874E-2</c:v>
                </c:pt>
                <c:pt idx="457">
                  <c:v>-0.11974115678369343</c:v>
                </c:pt>
                <c:pt idx="458">
                  <c:v>-8.8943814364170759E-2</c:v>
                </c:pt>
                <c:pt idx="459">
                  <c:v>-4.3258188466148942E-2</c:v>
                </c:pt>
                <c:pt idx="460">
                  <c:v>-6.8192781634011101E-3</c:v>
                </c:pt>
                <c:pt idx="461">
                  <c:v>-1.8633921976798679E-3</c:v>
                </c:pt>
                <c:pt idx="462">
                  <c:v>3.0938490997304495E-2</c:v>
                </c:pt>
                <c:pt idx="463">
                  <c:v>1.4738594438333193E-2</c:v>
                </c:pt>
                <c:pt idx="464">
                  <c:v>4.4193212902913823E-2</c:v>
                </c:pt>
                <c:pt idx="465">
                  <c:v>5.2496242406635467E-2</c:v>
                </c:pt>
                <c:pt idx="466">
                  <c:v>5.980276359480189E-2</c:v>
                </c:pt>
                <c:pt idx="467">
                  <c:v>3.2070298232194004E-2</c:v>
                </c:pt>
                <c:pt idx="468">
                  <c:v>-1.4648361178913638E-2</c:v>
                </c:pt>
                <c:pt idx="469">
                  <c:v>2.7629971857381311E-2</c:v>
                </c:pt>
                <c:pt idx="470">
                  <c:v>7.0065615263655054E-2</c:v>
                </c:pt>
                <c:pt idx="471">
                  <c:v>0.11290547074175326</c:v>
                </c:pt>
                <c:pt idx="472">
                  <c:v>8.7679794006581949E-2</c:v>
                </c:pt>
                <c:pt idx="473">
                  <c:v>8.8304559392773638E-2</c:v>
                </c:pt>
                <c:pt idx="474">
                  <c:v>8.9732817441597987E-2</c:v>
                </c:pt>
                <c:pt idx="475">
                  <c:v>-1.3215578119503421E-2</c:v>
                </c:pt>
                <c:pt idx="476">
                  <c:v>-8.3104242392657207E-2</c:v>
                </c:pt>
                <c:pt idx="477">
                  <c:v>-9.7826468397627861E-2</c:v>
                </c:pt>
                <c:pt idx="478">
                  <c:v>-7.8556395700064591E-2</c:v>
                </c:pt>
                <c:pt idx="479">
                  <c:v>-0.14230175995365343</c:v>
                </c:pt>
                <c:pt idx="480">
                  <c:v>-0.17175711536559607</c:v>
                </c:pt>
                <c:pt idx="481">
                  <c:v>-0.17214132211819236</c:v>
                </c:pt>
                <c:pt idx="482">
                  <c:v>-7.0650252880384026E-2</c:v>
                </c:pt>
                <c:pt idx="483">
                  <c:v>-2.3420511692127086E-2</c:v>
                </c:pt>
                <c:pt idx="484">
                  <c:v>-1.5961497135774386E-2</c:v>
                </c:pt>
                <c:pt idx="485">
                  <c:v>-3.5212373245042068E-2</c:v>
                </c:pt>
                <c:pt idx="486">
                  <c:v>2.9040916832152482E-2</c:v>
                </c:pt>
                <c:pt idx="487">
                  <c:v>0.14399260391084129</c:v>
                </c:pt>
                <c:pt idx="488">
                  <c:v>0.12391117184554849</c:v>
                </c:pt>
                <c:pt idx="489">
                  <c:v>0.12391117184554848</c:v>
                </c:pt>
                <c:pt idx="490">
                  <c:v>0.13496112337847196</c:v>
                </c:pt>
                <c:pt idx="491">
                  <c:v>0.17422023717599491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C-4379-957B-56C62A305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1761631"/>
        <c:axId val="1"/>
      </c:lineChart>
      <c:dateAx>
        <c:axId val="1101761631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76163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7565674255691769E-3"/>
          <c:y val="0.8"/>
          <c:w val="0.98598949211908937"/>
          <c:h val="0.186301369863013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36741214057508"/>
          <c:y val="6.8119981639536198E-2"/>
          <c:w val="0.78274760383386577"/>
          <c:h val="0.501363064866986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3.1.9'!$B$4</c:f>
              <c:strCache>
                <c:ptCount val="1"/>
                <c:pt idx="0">
                  <c:v>Автоматическое РЕПО с государственными ценными бумагами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3.1.9'!$C$3:$Z$3</c:f>
              <c:numCache>
                <c:formatCode>[$-419]mmmm\ yyyy;@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 3.1.9'!$C$4:$Z$4</c:f>
              <c:numCache>
                <c:formatCode>0.00</c:formatCode>
                <c:ptCount val="24"/>
                <c:pt idx="0">
                  <c:v>707741.43757933995</c:v>
                </c:pt>
                <c:pt idx="1">
                  <c:v>587958.25550025981</c:v>
                </c:pt>
                <c:pt idx="2">
                  <c:v>654568.1951887199</c:v>
                </c:pt>
                <c:pt idx="3">
                  <c:v>749959.20520562993</c:v>
                </c:pt>
                <c:pt idx="4">
                  <c:v>836025.26991727983</c:v>
                </c:pt>
                <c:pt idx="5">
                  <c:v>611600.32004866004</c:v>
                </c:pt>
                <c:pt idx="6">
                  <c:v>842796.31509762956</c:v>
                </c:pt>
                <c:pt idx="7">
                  <c:v>784034.32125093008</c:v>
                </c:pt>
                <c:pt idx="8">
                  <c:v>986239.26936452009</c:v>
                </c:pt>
                <c:pt idx="9">
                  <c:v>863998.27500972012</c:v>
                </c:pt>
                <c:pt idx="10">
                  <c:v>995593.36009485985</c:v>
                </c:pt>
                <c:pt idx="11">
                  <c:v>934634.45402955019</c:v>
                </c:pt>
                <c:pt idx="12">
                  <c:v>997925.87275267974</c:v>
                </c:pt>
                <c:pt idx="13">
                  <c:v>875124.55913317995</c:v>
                </c:pt>
                <c:pt idx="14">
                  <c:v>678667.3720113897</c:v>
                </c:pt>
                <c:pt idx="15">
                  <c:v>677384.37481224991</c:v>
                </c:pt>
                <c:pt idx="16">
                  <c:v>475696.47712216002</c:v>
                </c:pt>
                <c:pt idx="17">
                  <c:v>508627.21543777006</c:v>
                </c:pt>
                <c:pt idx="18">
                  <c:v>687232.42045674042</c:v>
                </c:pt>
                <c:pt idx="19">
                  <c:v>547335.40357999003</c:v>
                </c:pt>
                <c:pt idx="20">
                  <c:v>661132.36357521999</c:v>
                </c:pt>
                <c:pt idx="21">
                  <c:v>910885.50485835026</c:v>
                </c:pt>
                <c:pt idx="22">
                  <c:v>1076809.58601456</c:v>
                </c:pt>
                <c:pt idx="23">
                  <c:v>1194029.4732030598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5C-4874-8250-A21DFE59A0FA}"/>
            </c:ext>
          </c:extLst>
        </c:ser>
        <c:ser>
          <c:idx val="1"/>
          <c:order val="1"/>
          <c:tx>
            <c:strRef>
              <c:f>'График 3.1.9'!$B$5</c:f>
              <c:strCache>
                <c:ptCount val="1"/>
                <c:pt idx="0">
                  <c:v>Автоматическое РЕПО с негосударственными ценными бумагами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3.1.9'!$C$3:$Z$3</c:f>
              <c:numCache>
                <c:formatCode>[$-419]mmmm\ yyyy;@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 3.1.9'!$C$5:$Z$5</c:f>
              <c:numCache>
                <c:formatCode>0.00</c:formatCode>
                <c:ptCount val="24"/>
                <c:pt idx="0">
                  <c:v>144699.04077173004</c:v>
                </c:pt>
                <c:pt idx="1">
                  <c:v>116292.04913532001</c:v>
                </c:pt>
                <c:pt idx="2">
                  <c:v>128935.42549803005</c:v>
                </c:pt>
                <c:pt idx="3">
                  <c:v>118416.54702532997</c:v>
                </c:pt>
                <c:pt idx="4">
                  <c:v>125895.54361368998</c:v>
                </c:pt>
                <c:pt idx="5">
                  <c:v>201936.64724153007</c:v>
                </c:pt>
                <c:pt idx="6">
                  <c:v>162603.35585624998</c:v>
                </c:pt>
                <c:pt idx="7">
                  <c:v>127220.87780585006</c:v>
                </c:pt>
                <c:pt idx="8">
                  <c:v>106588.17311908002</c:v>
                </c:pt>
                <c:pt idx="9">
                  <c:v>121279.42609142001</c:v>
                </c:pt>
                <c:pt idx="10">
                  <c:v>109704.40810129998</c:v>
                </c:pt>
                <c:pt idx="11">
                  <c:v>114793.32600368001</c:v>
                </c:pt>
                <c:pt idx="12">
                  <c:v>186975.39402241999</c:v>
                </c:pt>
                <c:pt idx="13">
                  <c:v>169328.32775766987</c:v>
                </c:pt>
                <c:pt idx="14">
                  <c:v>169325.42599711995</c:v>
                </c:pt>
                <c:pt idx="15">
                  <c:v>144368.64429709999</c:v>
                </c:pt>
                <c:pt idx="16">
                  <c:v>129517.14692802004</c:v>
                </c:pt>
                <c:pt idx="17">
                  <c:v>129139.23929960003</c:v>
                </c:pt>
                <c:pt idx="18">
                  <c:v>111141.20513684006</c:v>
                </c:pt>
                <c:pt idx="19">
                  <c:v>94922.318554740021</c:v>
                </c:pt>
                <c:pt idx="20">
                  <c:v>121462.90560598002</c:v>
                </c:pt>
                <c:pt idx="21">
                  <c:v>131091.32647833999</c:v>
                </c:pt>
                <c:pt idx="22">
                  <c:v>172211.49731100007</c:v>
                </c:pt>
                <c:pt idx="23">
                  <c:v>136513.04891257998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5C-4874-8250-A21DFE59A0FA}"/>
            </c:ext>
          </c:extLst>
        </c:ser>
        <c:ser>
          <c:idx val="2"/>
          <c:order val="2"/>
          <c:tx>
            <c:strRef>
              <c:f>'График 3.1.9'!$B$6</c:f>
              <c:strCache>
                <c:ptCount val="1"/>
                <c:pt idx="0">
                  <c:v>Прямое РЕПО с негосударственными ценными бумагами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3.1.9'!$C$3:$Z$3</c:f>
              <c:numCache>
                <c:formatCode>[$-419]mmmm\ yyyy;@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 3.1.9'!$C$6:$Z$6</c:f>
              <c:numCache>
                <c:formatCode>0.00</c:formatCode>
                <c:ptCount val="24"/>
                <c:pt idx="0">
                  <c:v>862.25</c:v>
                </c:pt>
                <c:pt idx="1">
                  <c:v>2280.0167777500001</c:v>
                </c:pt>
                <c:pt idx="2">
                  <c:v>45486.433850940011</c:v>
                </c:pt>
                <c:pt idx="3">
                  <c:v>1217.3</c:v>
                </c:pt>
                <c:pt idx="4">
                  <c:v>4235.2661501299999</c:v>
                </c:pt>
                <c:pt idx="5">
                  <c:v>4197.3907620400005</c:v>
                </c:pt>
                <c:pt idx="6">
                  <c:v>2175.0183867400001</c:v>
                </c:pt>
                <c:pt idx="7">
                  <c:v>594.45449954000003</c:v>
                </c:pt>
                <c:pt idx="8">
                  <c:v>23324.600333709997</c:v>
                </c:pt>
                <c:pt idx="9">
                  <c:v>4491.8049894699998</c:v>
                </c:pt>
                <c:pt idx="10">
                  <c:v>3542.3409424499991</c:v>
                </c:pt>
                <c:pt idx="11">
                  <c:v>1298.9130913699998</c:v>
                </c:pt>
                <c:pt idx="12">
                  <c:v>2844.1253484199997</c:v>
                </c:pt>
                <c:pt idx="13">
                  <c:v>5088.6480262899995</c:v>
                </c:pt>
                <c:pt idx="14">
                  <c:v>2288.0704271</c:v>
                </c:pt>
                <c:pt idx="15">
                  <c:v>9741.1536995999977</c:v>
                </c:pt>
                <c:pt idx="16">
                  <c:v>4358.2681070500003</c:v>
                </c:pt>
                <c:pt idx="17">
                  <c:v>7634.7968280700006</c:v>
                </c:pt>
                <c:pt idx="18">
                  <c:v>8046.2145923399994</c:v>
                </c:pt>
                <c:pt idx="19">
                  <c:v>4715.8980621600012</c:v>
                </c:pt>
                <c:pt idx="20">
                  <c:v>7612.3344262099999</c:v>
                </c:pt>
                <c:pt idx="21">
                  <c:v>6538.998772410001</c:v>
                </c:pt>
                <c:pt idx="22">
                  <c:v>7170.5850484400007</c:v>
                </c:pt>
                <c:pt idx="23">
                  <c:v>10412.448989279999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5C-4874-8250-A21DFE59A0FA}"/>
            </c:ext>
          </c:extLst>
        </c:ser>
        <c:ser>
          <c:idx val="3"/>
          <c:order val="3"/>
          <c:tx>
            <c:strRef>
              <c:f>'График 3.1.9'!$B$7</c:f>
              <c:strCache>
                <c:ptCount val="1"/>
                <c:pt idx="0">
                  <c:v>Прямое РЕПО с государственными ценными бумагами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3.1.9'!$C$3:$Z$3</c:f>
              <c:numCache>
                <c:formatCode>[$-419]mmmm\ yyyy;@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 3.1.9'!$C$7:$Z$7</c:f>
              <c:numCache>
                <c:formatCode>0.00</c:formatCode>
                <c:ptCount val="24"/>
                <c:pt idx="0">
                  <c:v>71363.047119499955</c:v>
                </c:pt>
                <c:pt idx="1">
                  <c:v>51332.063784620026</c:v>
                </c:pt>
                <c:pt idx="2">
                  <c:v>105794.47533598992</c:v>
                </c:pt>
                <c:pt idx="3">
                  <c:v>57012.024914169982</c:v>
                </c:pt>
                <c:pt idx="4">
                  <c:v>43852.763136740017</c:v>
                </c:pt>
                <c:pt idx="5">
                  <c:v>76423.397356809975</c:v>
                </c:pt>
                <c:pt idx="6">
                  <c:v>56558.900154940064</c:v>
                </c:pt>
                <c:pt idx="7">
                  <c:v>74107.852408580045</c:v>
                </c:pt>
                <c:pt idx="8">
                  <c:v>189622.9259546801</c:v>
                </c:pt>
                <c:pt idx="9">
                  <c:v>52975.84144874999</c:v>
                </c:pt>
                <c:pt idx="10">
                  <c:v>66558.48446748995</c:v>
                </c:pt>
                <c:pt idx="11">
                  <c:v>78498.983387480068</c:v>
                </c:pt>
                <c:pt idx="12">
                  <c:v>59787.104880619947</c:v>
                </c:pt>
                <c:pt idx="13">
                  <c:v>66811.740524739987</c:v>
                </c:pt>
                <c:pt idx="14">
                  <c:v>40232.88354759998</c:v>
                </c:pt>
                <c:pt idx="15">
                  <c:v>57446.960265279937</c:v>
                </c:pt>
                <c:pt idx="16">
                  <c:v>39720.372175039949</c:v>
                </c:pt>
                <c:pt idx="17">
                  <c:v>33893.064345459956</c:v>
                </c:pt>
                <c:pt idx="18">
                  <c:v>48181.449148440079</c:v>
                </c:pt>
                <c:pt idx="19">
                  <c:v>54881.671912380058</c:v>
                </c:pt>
                <c:pt idx="20">
                  <c:v>68504.895415010076</c:v>
                </c:pt>
                <c:pt idx="21">
                  <c:v>61144.40373713</c:v>
                </c:pt>
                <c:pt idx="22">
                  <c:v>67182.773974020063</c:v>
                </c:pt>
                <c:pt idx="23">
                  <c:v>66659.555488990125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5C-4874-8250-A21DFE59A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1764543"/>
        <c:axId val="1"/>
      </c:barChart>
      <c:lineChart>
        <c:grouping val="standard"/>
        <c:varyColors val="0"/>
        <c:ser>
          <c:idx val="4"/>
          <c:order val="4"/>
          <c:tx>
            <c:strRef>
              <c:f>'График 3.1.9'!$B$9</c:f>
              <c:strCache>
                <c:ptCount val="1"/>
                <c:pt idx="0">
                  <c:v>Доля автоматического РЕПО с государственными ценными бумагами (правая ось)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'График 3.1.9'!$C$3:$Z$3</c:f>
              <c:numCache>
                <c:formatCode>[$-419]mmmm\ yyyy;@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 3.1.9'!$C$9:$Z$9</c:f>
              <c:numCache>
                <c:formatCode>0.00%</c:formatCode>
                <c:ptCount val="24"/>
                <c:pt idx="0">
                  <c:v>0.76540243659301066</c:v>
                </c:pt>
                <c:pt idx="1">
                  <c:v>0.77581137022216518</c:v>
                </c:pt>
                <c:pt idx="2">
                  <c:v>0.70023430455911972</c:v>
                </c:pt>
                <c:pt idx="3">
                  <c:v>0.8093622878867166</c:v>
                </c:pt>
                <c:pt idx="4">
                  <c:v>0.82774054490932936</c:v>
                </c:pt>
                <c:pt idx="5">
                  <c:v>0.68399599103055175</c:v>
                </c:pt>
                <c:pt idx="6">
                  <c:v>0.79200236080993125</c:v>
                </c:pt>
                <c:pt idx="7">
                  <c:v>0.79520092550402621</c:v>
                </c:pt>
                <c:pt idx="8">
                  <c:v>0.75529037770728902</c:v>
                </c:pt>
                <c:pt idx="9">
                  <c:v>0.82858032121510572</c:v>
                </c:pt>
                <c:pt idx="10">
                  <c:v>0.84702616245302709</c:v>
                </c:pt>
                <c:pt idx="11">
                  <c:v>0.82767729557516101</c:v>
                </c:pt>
                <c:pt idx="12">
                  <c:v>0.79991974168939672</c:v>
                </c:pt>
                <c:pt idx="13">
                  <c:v>0.78391363951235282</c:v>
                </c:pt>
                <c:pt idx="14">
                  <c:v>0.76210768278420216</c:v>
                </c:pt>
                <c:pt idx="15">
                  <c:v>0.76201263459330304</c:v>
                </c:pt>
                <c:pt idx="16">
                  <c:v>0.73263844843641357</c:v>
                </c:pt>
                <c:pt idx="17">
                  <c:v>0.74875823854896562</c:v>
                </c:pt>
                <c:pt idx="18">
                  <c:v>0.80415560921048701</c:v>
                </c:pt>
                <c:pt idx="19">
                  <c:v>0.77984081581132647</c:v>
                </c:pt>
                <c:pt idx="20">
                  <c:v>0.76991119184578038</c:v>
                </c:pt>
                <c:pt idx="21">
                  <c:v>0.82086883631136331</c:v>
                </c:pt>
                <c:pt idx="22">
                  <c:v>0.8136847377103732</c:v>
                </c:pt>
                <c:pt idx="23">
                  <c:v>0.84826452884961712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55C-4874-8250-A21DFE59A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101764543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Объёмы, млн. тг.</a:t>
                </a:r>
              </a:p>
            </c:rich>
          </c:tx>
          <c:layout>
            <c:manualLayout>
              <c:xMode val="edge"/>
              <c:yMode val="edge"/>
              <c:x val="2.5559105431309903E-2"/>
              <c:y val="0.166253441753023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764543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[$-419]mmmm\ yyyy;@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8690095846645371E-2"/>
          <c:y val="0.70299727520435973"/>
          <c:w val="0.85782747603833864"/>
          <c:h val="0.288828337874659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07828583205"/>
          <c:y val="0.21276595744680851"/>
          <c:w val="0.74080623769141107"/>
          <c:h val="0.41033434650455924"/>
        </c:manualLayout>
      </c:layout>
      <c:areaChart>
        <c:grouping val="stacked"/>
        <c:varyColors val="0"/>
        <c:ser>
          <c:idx val="0"/>
          <c:order val="0"/>
          <c:tx>
            <c:strRef>
              <c:f>'Графики 3.1.10 - 3.1.11'!$E$3</c:f>
              <c:strCache>
                <c:ptCount val="1"/>
                <c:pt idx="0">
                  <c:v>Совокупный объем (сглаженное по семи точкам)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'Графики 3.1.10 - 3.1.11'!$B$4:$B$496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38999</c:v>
                </c:pt>
                <c:pt idx="3">
                  <c:v>39000</c:v>
                </c:pt>
                <c:pt idx="4">
                  <c:v>39001</c:v>
                </c:pt>
                <c:pt idx="5">
                  <c:v>39002</c:v>
                </c:pt>
                <c:pt idx="6">
                  <c:v>39003</c:v>
                </c:pt>
                <c:pt idx="7">
                  <c:v>39006</c:v>
                </c:pt>
                <c:pt idx="8">
                  <c:v>39007</c:v>
                </c:pt>
                <c:pt idx="9">
                  <c:v>39008</c:v>
                </c:pt>
                <c:pt idx="10">
                  <c:v>39009</c:v>
                </c:pt>
                <c:pt idx="11">
                  <c:v>39010</c:v>
                </c:pt>
                <c:pt idx="12">
                  <c:v>39013</c:v>
                </c:pt>
                <c:pt idx="13">
                  <c:v>39014</c:v>
                </c:pt>
                <c:pt idx="14">
                  <c:v>39016</c:v>
                </c:pt>
                <c:pt idx="15">
                  <c:v>39017</c:v>
                </c:pt>
                <c:pt idx="16">
                  <c:v>39020</c:v>
                </c:pt>
                <c:pt idx="17">
                  <c:v>39021</c:v>
                </c:pt>
                <c:pt idx="18">
                  <c:v>39022</c:v>
                </c:pt>
                <c:pt idx="19">
                  <c:v>39023</c:v>
                </c:pt>
                <c:pt idx="20">
                  <c:v>39024</c:v>
                </c:pt>
                <c:pt idx="21">
                  <c:v>39027</c:v>
                </c:pt>
                <c:pt idx="22">
                  <c:v>39028</c:v>
                </c:pt>
                <c:pt idx="23">
                  <c:v>39029</c:v>
                </c:pt>
                <c:pt idx="24">
                  <c:v>39030</c:v>
                </c:pt>
                <c:pt idx="25">
                  <c:v>39031</c:v>
                </c:pt>
                <c:pt idx="26">
                  <c:v>39034</c:v>
                </c:pt>
                <c:pt idx="27">
                  <c:v>39035</c:v>
                </c:pt>
                <c:pt idx="28">
                  <c:v>39036</c:v>
                </c:pt>
                <c:pt idx="29">
                  <c:v>39037</c:v>
                </c:pt>
                <c:pt idx="30">
                  <c:v>39038</c:v>
                </c:pt>
                <c:pt idx="31">
                  <c:v>39041</c:v>
                </c:pt>
                <c:pt idx="32">
                  <c:v>39042</c:v>
                </c:pt>
                <c:pt idx="33">
                  <c:v>39043</c:v>
                </c:pt>
                <c:pt idx="34">
                  <c:v>39044</c:v>
                </c:pt>
                <c:pt idx="35">
                  <c:v>39045</c:v>
                </c:pt>
                <c:pt idx="36">
                  <c:v>39048</c:v>
                </c:pt>
                <c:pt idx="37">
                  <c:v>39049</c:v>
                </c:pt>
                <c:pt idx="38">
                  <c:v>39050</c:v>
                </c:pt>
                <c:pt idx="39">
                  <c:v>39051</c:v>
                </c:pt>
                <c:pt idx="40">
                  <c:v>39052</c:v>
                </c:pt>
                <c:pt idx="41">
                  <c:v>39055</c:v>
                </c:pt>
                <c:pt idx="42">
                  <c:v>39056</c:v>
                </c:pt>
                <c:pt idx="43">
                  <c:v>39057</c:v>
                </c:pt>
                <c:pt idx="44">
                  <c:v>39058</c:v>
                </c:pt>
                <c:pt idx="45">
                  <c:v>39059</c:v>
                </c:pt>
                <c:pt idx="46">
                  <c:v>39062</c:v>
                </c:pt>
                <c:pt idx="47">
                  <c:v>39063</c:v>
                </c:pt>
                <c:pt idx="48">
                  <c:v>39064</c:v>
                </c:pt>
                <c:pt idx="49">
                  <c:v>39065</c:v>
                </c:pt>
                <c:pt idx="50">
                  <c:v>39066</c:v>
                </c:pt>
                <c:pt idx="51">
                  <c:v>39071</c:v>
                </c:pt>
                <c:pt idx="52">
                  <c:v>39072</c:v>
                </c:pt>
                <c:pt idx="53">
                  <c:v>39073</c:v>
                </c:pt>
                <c:pt idx="54">
                  <c:v>39076</c:v>
                </c:pt>
                <c:pt idx="55">
                  <c:v>39077</c:v>
                </c:pt>
                <c:pt idx="56">
                  <c:v>39078</c:v>
                </c:pt>
                <c:pt idx="57">
                  <c:v>39079</c:v>
                </c:pt>
                <c:pt idx="58">
                  <c:v>39080</c:v>
                </c:pt>
                <c:pt idx="59">
                  <c:v>39085</c:v>
                </c:pt>
                <c:pt idx="60">
                  <c:v>39086</c:v>
                </c:pt>
                <c:pt idx="61">
                  <c:v>39087</c:v>
                </c:pt>
                <c:pt idx="62">
                  <c:v>39090</c:v>
                </c:pt>
                <c:pt idx="63">
                  <c:v>39091</c:v>
                </c:pt>
                <c:pt idx="64">
                  <c:v>39092</c:v>
                </c:pt>
                <c:pt idx="65">
                  <c:v>39093</c:v>
                </c:pt>
                <c:pt idx="66">
                  <c:v>39094</c:v>
                </c:pt>
                <c:pt idx="67">
                  <c:v>39097</c:v>
                </c:pt>
                <c:pt idx="68">
                  <c:v>39098</c:v>
                </c:pt>
                <c:pt idx="69">
                  <c:v>39099</c:v>
                </c:pt>
                <c:pt idx="70">
                  <c:v>39100</c:v>
                </c:pt>
                <c:pt idx="71">
                  <c:v>39101</c:v>
                </c:pt>
                <c:pt idx="72">
                  <c:v>39104</c:v>
                </c:pt>
                <c:pt idx="73">
                  <c:v>39105</c:v>
                </c:pt>
                <c:pt idx="74">
                  <c:v>39106</c:v>
                </c:pt>
                <c:pt idx="75">
                  <c:v>39107</c:v>
                </c:pt>
                <c:pt idx="76">
                  <c:v>39108</c:v>
                </c:pt>
                <c:pt idx="77">
                  <c:v>39111</c:v>
                </c:pt>
                <c:pt idx="78">
                  <c:v>39112</c:v>
                </c:pt>
                <c:pt idx="79">
                  <c:v>39113</c:v>
                </c:pt>
                <c:pt idx="80">
                  <c:v>39114</c:v>
                </c:pt>
                <c:pt idx="81">
                  <c:v>39115</c:v>
                </c:pt>
                <c:pt idx="82">
                  <c:v>39118</c:v>
                </c:pt>
                <c:pt idx="83">
                  <c:v>39119</c:v>
                </c:pt>
                <c:pt idx="84">
                  <c:v>39120</c:v>
                </c:pt>
                <c:pt idx="85">
                  <c:v>39121</c:v>
                </c:pt>
                <c:pt idx="86">
                  <c:v>39122</c:v>
                </c:pt>
                <c:pt idx="87">
                  <c:v>39125</c:v>
                </c:pt>
                <c:pt idx="88">
                  <c:v>39126</c:v>
                </c:pt>
                <c:pt idx="89">
                  <c:v>39127</c:v>
                </c:pt>
                <c:pt idx="90">
                  <c:v>39128</c:v>
                </c:pt>
                <c:pt idx="91">
                  <c:v>39129</c:v>
                </c:pt>
                <c:pt idx="92">
                  <c:v>39132</c:v>
                </c:pt>
                <c:pt idx="93">
                  <c:v>39133</c:v>
                </c:pt>
                <c:pt idx="94">
                  <c:v>39134</c:v>
                </c:pt>
                <c:pt idx="95">
                  <c:v>39135</c:v>
                </c:pt>
                <c:pt idx="96">
                  <c:v>39136</c:v>
                </c:pt>
                <c:pt idx="97">
                  <c:v>39139</c:v>
                </c:pt>
                <c:pt idx="98">
                  <c:v>39140</c:v>
                </c:pt>
                <c:pt idx="99">
                  <c:v>39141</c:v>
                </c:pt>
                <c:pt idx="100">
                  <c:v>39142</c:v>
                </c:pt>
                <c:pt idx="101">
                  <c:v>39143</c:v>
                </c:pt>
                <c:pt idx="102">
                  <c:v>39146</c:v>
                </c:pt>
                <c:pt idx="103">
                  <c:v>39147</c:v>
                </c:pt>
                <c:pt idx="104">
                  <c:v>39148</c:v>
                </c:pt>
                <c:pt idx="105">
                  <c:v>39152</c:v>
                </c:pt>
                <c:pt idx="106">
                  <c:v>39153</c:v>
                </c:pt>
                <c:pt idx="107">
                  <c:v>39154</c:v>
                </c:pt>
                <c:pt idx="108">
                  <c:v>39155</c:v>
                </c:pt>
                <c:pt idx="109">
                  <c:v>39156</c:v>
                </c:pt>
                <c:pt idx="110">
                  <c:v>39157</c:v>
                </c:pt>
                <c:pt idx="111">
                  <c:v>39160</c:v>
                </c:pt>
                <c:pt idx="112">
                  <c:v>39161</c:v>
                </c:pt>
                <c:pt idx="113">
                  <c:v>39162</c:v>
                </c:pt>
                <c:pt idx="114">
                  <c:v>39166</c:v>
                </c:pt>
                <c:pt idx="115">
                  <c:v>39167</c:v>
                </c:pt>
                <c:pt idx="116">
                  <c:v>39168</c:v>
                </c:pt>
                <c:pt idx="117">
                  <c:v>39169</c:v>
                </c:pt>
                <c:pt idx="118">
                  <c:v>39170</c:v>
                </c:pt>
                <c:pt idx="119">
                  <c:v>39171</c:v>
                </c:pt>
                <c:pt idx="120">
                  <c:v>39174</c:v>
                </c:pt>
                <c:pt idx="121">
                  <c:v>39175</c:v>
                </c:pt>
                <c:pt idx="122">
                  <c:v>39176</c:v>
                </c:pt>
                <c:pt idx="123">
                  <c:v>39177</c:v>
                </c:pt>
                <c:pt idx="124">
                  <c:v>39178</c:v>
                </c:pt>
                <c:pt idx="125">
                  <c:v>39181</c:v>
                </c:pt>
                <c:pt idx="126">
                  <c:v>39182</c:v>
                </c:pt>
                <c:pt idx="127">
                  <c:v>39183</c:v>
                </c:pt>
                <c:pt idx="128">
                  <c:v>39184</c:v>
                </c:pt>
                <c:pt idx="129">
                  <c:v>39185</c:v>
                </c:pt>
                <c:pt idx="130">
                  <c:v>39188</c:v>
                </c:pt>
                <c:pt idx="131">
                  <c:v>39189</c:v>
                </c:pt>
                <c:pt idx="132">
                  <c:v>39190</c:v>
                </c:pt>
                <c:pt idx="133">
                  <c:v>39191</c:v>
                </c:pt>
                <c:pt idx="134">
                  <c:v>39192</c:v>
                </c:pt>
                <c:pt idx="135">
                  <c:v>39195</c:v>
                </c:pt>
                <c:pt idx="136">
                  <c:v>39196</c:v>
                </c:pt>
                <c:pt idx="137">
                  <c:v>39197</c:v>
                </c:pt>
                <c:pt idx="138">
                  <c:v>39198</c:v>
                </c:pt>
                <c:pt idx="139">
                  <c:v>39199</c:v>
                </c:pt>
                <c:pt idx="140">
                  <c:v>39202</c:v>
                </c:pt>
                <c:pt idx="141">
                  <c:v>39204</c:v>
                </c:pt>
                <c:pt idx="142">
                  <c:v>39205</c:v>
                </c:pt>
                <c:pt idx="143">
                  <c:v>39206</c:v>
                </c:pt>
                <c:pt idx="144">
                  <c:v>39209</c:v>
                </c:pt>
                <c:pt idx="145">
                  <c:v>39210</c:v>
                </c:pt>
                <c:pt idx="146">
                  <c:v>39212</c:v>
                </c:pt>
                <c:pt idx="147">
                  <c:v>39213</c:v>
                </c:pt>
                <c:pt idx="148">
                  <c:v>39216</c:v>
                </c:pt>
                <c:pt idx="149">
                  <c:v>39217</c:v>
                </c:pt>
                <c:pt idx="150">
                  <c:v>39218</c:v>
                </c:pt>
                <c:pt idx="151">
                  <c:v>39219</c:v>
                </c:pt>
                <c:pt idx="152">
                  <c:v>39220</c:v>
                </c:pt>
                <c:pt idx="153">
                  <c:v>39223</c:v>
                </c:pt>
                <c:pt idx="154">
                  <c:v>39224</c:v>
                </c:pt>
                <c:pt idx="155">
                  <c:v>39225</c:v>
                </c:pt>
                <c:pt idx="156">
                  <c:v>39226</c:v>
                </c:pt>
                <c:pt idx="157">
                  <c:v>39227</c:v>
                </c:pt>
                <c:pt idx="158">
                  <c:v>39230</c:v>
                </c:pt>
                <c:pt idx="159">
                  <c:v>39231</c:v>
                </c:pt>
                <c:pt idx="160">
                  <c:v>39232</c:v>
                </c:pt>
                <c:pt idx="161">
                  <c:v>39233</c:v>
                </c:pt>
                <c:pt idx="162">
                  <c:v>39234</c:v>
                </c:pt>
                <c:pt idx="163">
                  <c:v>39237</c:v>
                </c:pt>
                <c:pt idx="164">
                  <c:v>39238</c:v>
                </c:pt>
                <c:pt idx="165">
                  <c:v>39239</c:v>
                </c:pt>
                <c:pt idx="166">
                  <c:v>39240</c:v>
                </c:pt>
                <c:pt idx="167">
                  <c:v>39241</c:v>
                </c:pt>
                <c:pt idx="168">
                  <c:v>39244</c:v>
                </c:pt>
                <c:pt idx="169">
                  <c:v>39245</c:v>
                </c:pt>
                <c:pt idx="170">
                  <c:v>39246</c:v>
                </c:pt>
                <c:pt idx="171">
                  <c:v>39247</c:v>
                </c:pt>
                <c:pt idx="172">
                  <c:v>39248</c:v>
                </c:pt>
                <c:pt idx="173">
                  <c:v>39251</c:v>
                </c:pt>
                <c:pt idx="174">
                  <c:v>39252</c:v>
                </c:pt>
                <c:pt idx="175">
                  <c:v>39253</c:v>
                </c:pt>
                <c:pt idx="176">
                  <c:v>39254</c:v>
                </c:pt>
                <c:pt idx="177">
                  <c:v>39255</c:v>
                </c:pt>
                <c:pt idx="178">
                  <c:v>39258</c:v>
                </c:pt>
                <c:pt idx="179">
                  <c:v>39259</c:v>
                </c:pt>
                <c:pt idx="180">
                  <c:v>39260</c:v>
                </c:pt>
                <c:pt idx="181">
                  <c:v>39261</c:v>
                </c:pt>
                <c:pt idx="182">
                  <c:v>39262</c:v>
                </c:pt>
                <c:pt idx="183">
                  <c:v>39265</c:v>
                </c:pt>
                <c:pt idx="184">
                  <c:v>39266</c:v>
                </c:pt>
                <c:pt idx="185">
                  <c:v>39267</c:v>
                </c:pt>
                <c:pt idx="186">
                  <c:v>39268</c:v>
                </c:pt>
                <c:pt idx="187">
                  <c:v>39269</c:v>
                </c:pt>
                <c:pt idx="188">
                  <c:v>39272</c:v>
                </c:pt>
                <c:pt idx="189">
                  <c:v>39273</c:v>
                </c:pt>
                <c:pt idx="190">
                  <c:v>39274</c:v>
                </c:pt>
                <c:pt idx="191">
                  <c:v>39275</c:v>
                </c:pt>
                <c:pt idx="192">
                  <c:v>39276</c:v>
                </c:pt>
                <c:pt idx="193">
                  <c:v>39279</c:v>
                </c:pt>
                <c:pt idx="194">
                  <c:v>39280</c:v>
                </c:pt>
                <c:pt idx="195">
                  <c:v>39281</c:v>
                </c:pt>
                <c:pt idx="196">
                  <c:v>39282</c:v>
                </c:pt>
                <c:pt idx="197">
                  <c:v>39283</c:v>
                </c:pt>
                <c:pt idx="198">
                  <c:v>39286</c:v>
                </c:pt>
                <c:pt idx="199">
                  <c:v>39287</c:v>
                </c:pt>
                <c:pt idx="200">
                  <c:v>39288</c:v>
                </c:pt>
                <c:pt idx="201">
                  <c:v>39289</c:v>
                </c:pt>
                <c:pt idx="202">
                  <c:v>39290</c:v>
                </c:pt>
                <c:pt idx="203">
                  <c:v>39293</c:v>
                </c:pt>
                <c:pt idx="204">
                  <c:v>39294</c:v>
                </c:pt>
                <c:pt idx="205">
                  <c:v>39295</c:v>
                </c:pt>
                <c:pt idx="206">
                  <c:v>39296</c:v>
                </c:pt>
                <c:pt idx="207">
                  <c:v>39297</c:v>
                </c:pt>
                <c:pt idx="208">
                  <c:v>39300</c:v>
                </c:pt>
                <c:pt idx="209">
                  <c:v>39301</c:v>
                </c:pt>
                <c:pt idx="210">
                  <c:v>39302</c:v>
                </c:pt>
                <c:pt idx="211">
                  <c:v>39303</c:v>
                </c:pt>
                <c:pt idx="212">
                  <c:v>39304</c:v>
                </c:pt>
                <c:pt idx="213">
                  <c:v>39307</c:v>
                </c:pt>
                <c:pt idx="214">
                  <c:v>39308</c:v>
                </c:pt>
                <c:pt idx="215">
                  <c:v>39309</c:v>
                </c:pt>
                <c:pt idx="216">
                  <c:v>39310</c:v>
                </c:pt>
                <c:pt idx="217">
                  <c:v>39311</c:v>
                </c:pt>
                <c:pt idx="218">
                  <c:v>39314</c:v>
                </c:pt>
                <c:pt idx="219">
                  <c:v>39315</c:v>
                </c:pt>
                <c:pt idx="220">
                  <c:v>39316</c:v>
                </c:pt>
                <c:pt idx="221">
                  <c:v>39317</c:v>
                </c:pt>
                <c:pt idx="222">
                  <c:v>39318</c:v>
                </c:pt>
                <c:pt idx="223">
                  <c:v>39321</c:v>
                </c:pt>
                <c:pt idx="224">
                  <c:v>39322</c:v>
                </c:pt>
                <c:pt idx="225">
                  <c:v>39323</c:v>
                </c:pt>
                <c:pt idx="226">
                  <c:v>39327</c:v>
                </c:pt>
                <c:pt idx="227">
                  <c:v>39328</c:v>
                </c:pt>
                <c:pt idx="228">
                  <c:v>39329</c:v>
                </c:pt>
                <c:pt idx="229">
                  <c:v>39330</c:v>
                </c:pt>
                <c:pt idx="230">
                  <c:v>39331</c:v>
                </c:pt>
                <c:pt idx="231">
                  <c:v>39332</c:v>
                </c:pt>
                <c:pt idx="232">
                  <c:v>39335</c:v>
                </c:pt>
                <c:pt idx="233">
                  <c:v>39336</c:v>
                </c:pt>
                <c:pt idx="234">
                  <c:v>39337</c:v>
                </c:pt>
                <c:pt idx="235">
                  <c:v>39338</c:v>
                </c:pt>
                <c:pt idx="236">
                  <c:v>39339</c:v>
                </c:pt>
                <c:pt idx="237">
                  <c:v>39342</c:v>
                </c:pt>
                <c:pt idx="238">
                  <c:v>39343</c:v>
                </c:pt>
                <c:pt idx="239">
                  <c:v>39344</c:v>
                </c:pt>
                <c:pt idx="240">
                  <c:v>39345</c:v>
                </c:pt>
                <c:pt idx="241">
                  <c:v>39346</c:v>
                </c:pt>
                <c:pt idx="242">
                  <c:v>39349</c:v>
                </c:pt>
                <c:pt idx="243">
                  <c:v>39350</c:v>
                </c:pt>
                <c:pt idx="244">
                  <c:v>39351</c:v>
                </c:pt>
                <c:pt idx="245">
                  <c:v>39352</c:v>
                </c:pt>
                <c:pt idx="246">
                  <c:v>39353</c:v>
                </c:pt>
                <c:pt idx="247">
                  <c:v>39356</c:v>
                </c:pt>
                <c:pt idx="248">
                  <c:v>39357</c:v>
                </c:pt>
                <c:pt idx="249">
                  <c:v>39358</c:v>
                </c:pt>
                <c:pt idx="250">
                  <c:v>39359</c:v>
                </c:pt>
                <c:pt idx="251">
                  <c:v>39360</c:v>
                </c:pt>
                <c:pt idx="252">
                  <c:v>39363</c:v>
                </c:pt>
                <c:pt idx="253">
                  <c:v>39364</c:v>
                </c:pt>
                <c:pt idx="254">
                  <c:v>39365</c:v>
                </c:pt>
                <c:pt idx="255">
                  <c:v>39366</c:v>
                </c:pt>
                <c:pt idx="256">
                  <c:v>39367</c:v>
                </c:pt>
                <c:pt idx="257">
                  <c:v>39370</c:v>
                </c:pt>
                <c:pt idx="258">
                  <c:v>39371</c:v>
                </c:pt>
                <c:pt idx="259">
                  <c:v>39372</c:v>
                </c:pt>
                <c:pt idx="260">
                  <c:v>39373</c:v>
                </c:pt>
                <c:pt idx="261">
                  <c:v>39374</c:v>
                </c:pt>
                <c:pt idx="262">
                  <c:v>39377</c:v>
                </c:pt>
                <c:pt idx="263">
                  <c:v>39378</c:v>
                </c:pt>
                <c:pt idx="264">
                  <c:v>39379</c:v>
                </c:pt>
                <c:pt idx="265">
                  <c:v>39383</c:v>
                </c:pt>
                <c:pt idx="266">
                  <c:v>39384</c:v>
                </c:pt>
                <c:pt idx="267">
                  <c:v>39385</c:v>
                </c:pt>
                <c:pt idx="268">
                  <c:v>39386</c:v>
                </c:pt>
                <c:pt idx="269">
                  <c:v>39387</c:v>
                </c:pt>
                <c:pt idx="270">
                  <c:v>39388</c:v>
                </c:pt>
                <c:pt idx="271">
                  <c:v>39391</c:v>
                </c:pt>
                <c:pt idx="272">
                  <c:v>39392</c:v>
                </c:pt>
                <c:pt idx="273">
                  <c:v>39393</c:v>
                </c:pt>
                <c:pt idx="274">
                  <c:v>39394</c:v>
                </c:pt>
                <c:pt idx="275">
                  <c:v>39395</c:v>
                </c:pt>
                <c:pt idx="276">
                  <c:v>39398</c:v>
                </c:pt>
                <c:pt idx="277">
                  <c:v>39399</c:v>
                </c:pt>
                <c:pt idx="278">
                  <c:v>39400</c:v>
                </c:pt>
                <c:pt idx="279">
                  <c:v>39401</c:v>
                </c:pt>
                <c:pt idx="280">
                  <c:v>39402</c:v>
                </c:pt>
                <c:pt idx="281">
                  <c:v>39405</c:v>
                </c:pt>
                <c:pt idx="282">
                  <c:v>39406</c:v>
                </c:pt>
                <c:pt idx="283">
                  <c:v>39407</c:v>
                </c:pt>
                <c:pt idx="284">
                  <c:v>39408</c:v>
                </c:pt>
                <c:pt idx="285">
                  <c:v>39409</c:v>
                </c:pt>
                <c:pt idx="286">
                  <c:v>39412</c:v>
                </c:pt>
                <c:pt idx="287">
                  <c:v>39413</c:v>
                </c:pt>
                <c:pt idx="288">
                  <c:v>39414</c:v>
                </c:pt>
                <c:pt idx="289">
                  <c:v>39415</c:v>
                </c:pt>
                <c:pt idx="290">
                  <c:v>39416</c:v>
                </c:pt>
                <c:pt idx="291">
                  <c:v>39419</c:v>
                </c:pt>
                <c:pt idx="292">
                  <c:v>39420</c:v>
                </c:pt>
                <c:pt idx="293">
                  <c:v>39421</c:v>
                </c:pt>
                <c:pt idx="294">
                  <c:v>39422</c:v>
                </c:pt>
                <c:pt idx="295">
                  <c:v>39423</c:v>
                </c:pt>
                <c:pt idx="296">
                  <c:v>39426</c:v>
                </c:pt>
                <c:pt idx="297">
                  <c:v>39427</c:v>
                </c:pt>
                <c:pt idx="298">
                  <c:v>39428</c:v>
                </c:pt>
                <c:pt idx="299">
                  <c:v>39429</c:v>
                </c:pt>
                <c:pt idx="300">
                  <c:v>39430</c:v>
                </c:pt>
                <c:pt idx="301">
                  <c:v>39435</c:v>
                </c:pt>
                <c:pt idx="302">
                  <c:v>39437</c:v>
                </c:pt>
                <c:pt idx="303">
                  <c:v>39440</c:v>
                </c:pt>
                <c:pt idx="304">
                  <c:v>39441</c:v>
                </c:pt>
                <c:pt idx="305">
                  <c:v>39442</c:v>
                </c:pt>
                <c:pt idx="306">
                  <c:v>39443</c:v>
                </c:pt>
                <c:pt idx="307">
                  <c:v>39444</c:v>
                </c:pt>
                <c:pt idx="308">
                  <c:v>39445</c:v>
                </c:pt>
                <c:pt idx="309">
                  <c:v>39450</c:v>
                </c:pt>
                <c:pt idx="310">
                  <c:v>39451</c:v>
                </c:pt>
                <c:pt idx="311">
                  <c:v>39455</c:v>
                </c:pt>
                <c:pt idx="312">
                  <c:v>39456</c:v>
                </c:pt>
                <c:pt idx="313">
                  <c:v>39457</c:v>
                </c:pt>
                <c:pt idx="314">
                  <c:v>39458</c:v>
                </c:pt>
                <c:pt idx="315">
                  <c:v>39461</c:v>
                </c:pt>
                <c:pt idx="316">
                  <c:v>39462</c:v>
                </c:pt>
                <c:pt idx="317">
                  <c:v>39463</c:v>
                </c:pt>
                <c:pt idx="318">
                  <c:v>39464</c:v>
                </c:pt>
                <c:pt idx="319">
                  <c:v>39465</c:v>
                </c:pt>
                <c:pt idx="320">
                  <c:v>39468</c:v>
                </c:pt>
                <c:pt idx="321">
                  <c:v>39469</c:v>
                </c:pt>
                <c:pt idx="322">
                  <c:v>39470</c:v>
                </c:pt>
                <c:pt idx="323">
                  <c:v>39471</c:v>
                </c:pt>
                <c:pt idx="324">
                  <c:v>39472</c:v>
                </c:pt>
                <c:pt idx="325">
                  <c:v>39475</c:v>
                </c:pt>
                <c:pt idx="326">
                  <c:v>39476</c:v>
                </c:pt>
                <c:pt idx="327">
                  <c:v>39477</c:v>
                </c:pt>
                <c:pt idx="328">
                  <c:v>39478</c:v>
                </c:pt>
                <c:pt idx="329">
                  <c:v>39479</c:v>
                </c:pt>
                <c:pt idx="330">
                  <c:v>39482</c:v>
                </c:pt>
                <c:pt idx="331">
                  <c:v>39483</c:v>
                </c:pt>
                <c:pt idx="332">
                  <c:v>39484</c:v>
                </c:pt>
                <c:pt idx="333">
                  <c:v>39485</c:v>
                </c:pt>
                <c:pt idx="334">
                  <c:v>39486</c:v>
                </c:pt>
                <c:pt idx="335">
                  <c:v>39489</c:v>
                </c:pt>
                <c:pt idx="336">
                  <c:v>39490</c:v>
                </c:pt>
                <c:pt idx="337">
                  <c:v>39491</c:v>
                </c:pt>
                <c:pt idx="338">
                  <c:v>39492</c:v>
                </c:pt>
                <c:pt idx="339">
                  <c:v>39493</c:v>
                </c:pt>
                <c:pt idx="340">
                  <c:v>39496</c:v>
                </c:pt>
                <c:pt idx="341">
                  <c:v>39497</c:v>
                </c:pt>
                <c:pt idx="342">
                  <c:v>39498</c:v>
                </c:pt>
                <c:pt idx="343">
                  <c:v>39499</c:v>
                </c:pt>
                <c:pt idx="344">
                  <c:v>39500</c:v>
                </c:pt>
                <c:pt idx="345">
                  <c:v>39503</c:v>
                </c:pt>
                <c:pt idx="346">
                  <c:v>39504</c:v>
                </c:pt>
                <c:pt idx="347">
                  <c:v>39505</c:v>
                </c:pt>
                <c:pt idx="348">
                  <c:v>39506</c:v>
                </c:pt>
                <c:pt idx="349">
                  <c:v>39507</c:v>
                </c:pt>
                <c:pt idx="350">
                  <c:v>39510</c:v>
                </c:pt>
                <c:pt idx="351">
                  <c:v>39511</c:v>
                </c:pt>
                <c:pt idx="352">
                  <c:v>39512</c:v>
                </c:pt>
                <c:pt idx="353">
                  <c:v>39513</c:v>
                </c:pt>
                <c:pt idx="354">
                  <c:v>39514</c:v>
                </c:pt>
                <c:pt idx="355">
                  <c:v>39518</c:v>
                </c:pt>
                <c:pt idx="356">
                  <c:v>39519</c:v>
                </c:pt>
                <c:pt idx="357">
                  <c:v>39520</c:v>
                </c:pt>
                <c:pt idx="358">
                  <c:v>39521</c:v>
                </c:pt>
                <c:pt idx="359">
                  <c:v>39524</c:v>
                </c:pt>
                <c:pt idx="360">
                  <c:v>39525</c:v>
                </c:pt>
                <c:pt idx="361">
                  <c:v>39526</c:v>
                </c:pt>
                <c:pt idx="362">
                  <c:v>39527</c:v>
                </c:pt>
                <c:pt idx="363">
                  <c:v>39528</c:v>
                </c:pt>
                <c:pt idx="364">
                  <c:v>39532</c:v>
                </c:pt>
                <c:pt idx="365">
                  <c:v>39533</c:v>
                </c:pt>
                <c:pt idx="366">
                  <c:v>39534</c:v>
                </c:pt>
                <c:pt idx="367">
                  <c:v>39535</c:v>
                </c:pt>
                <c:pt idx="368">
                  <c:v>39538</c:v>
                </c:pt>
                <c:pt idx="369">
                  <c:v>39539</c:v>
                </c:pt>
                <c:pt idx="370">
                  <c:v>39540</c:v>
                </c:pt>
                <c:pt idx="371">
                  <c:v>39541</c:v>
                </c:pt>
                <c:pt idx="372">
                  <c:v>39542</c:v>
                </c:pt>
                <c:pt idx="373">
                  <c:v>39545</c:v>
                </c:pt>
                <c:pt idx="374">
                  <c:v>39546</c:v>
                </c:pt>
                <c:pt idx="375">
                  <c:v>39547</c:v>
                </c:pt>
                <c:pt idx="376">
                  <c:v>39548</c:v>
                </c:pt>
                <c:pt idx="377">
                  <c:v>39549</c:v>
                </c:pt>
                <c:pt idx="378">
                  <c:v>39552</c:v>
                </c:pt>
                <c:pt idx="379">
                  <c:v>39553</c:v>
                </c:pt>
                <c:pt idx="380">
                  <c:v>39554</c:v>
                </c:pt>
                <c:pt idx="381">
                  <c:v>39555</c:v>
                </c:pt>
                <c:pt idx="382">
                  <c:v>39556</c:v>
                </c:pt>
                <c:pt idx="383">
                  <c:v>39559</c:v>
                </c:pt>
                <c:pt idx="384">
                  <c:v>39560</c:v>
                </c:pt>
                <c:pt idx="385">
                  <c:v>39561</c:v>
                </c:pt>
                <c:pt idx="386">
                  <c:v>39562</c:v>
                </c:pt>
                <c:pt idx="387">
                  <c:v>39563</c:v>
                </c:pt>
                <c:pt idx="388">
                  <c:v>39566</c:v>
                </c:pt>
                <c:pt idx="389">
                  <c:v>39567</c:v>
                </c:pt>
                <c:pt idx="390">
                  <c:v>39568</c:v>
                </c:pt>
                <c:pt idx="391">
                  <c:v>39572</c:v>
                </c:pt>
                <c:pt idx="392">
                  <c:v>39573</c:v>
                </c:pt>
                <c:pt idx="393">
                  <c:v>39574</c:v>
                </c:pt>
                <c:pt idx="394">
                  <c:v>39575</c:v>
                </c:pt>
                <c:pt idx="395">
                  <c:v>39576</c:v>
                </c:pt>
                <c:pt idx="396">
                  <c:v>39580</c:v>
                </c:pt>
                <c:pt idx="397">
                  <c:v>39581</c:v>
                </c:pt>
                <c:pt idx="398">
                  <c:v>39582</c:v>
                </c:pt>
                <c:pt idx="399">
                  <c:v>39583</c:v>
                </c:pt>
                <c:pt idx="400">
                  <c:v>39584</c:v>
                </c:pt>
                <c:pt idx="401">
                  <c:v>39587</c:v>
                </c:pt>
                <c:pt idx="402">
                  <c:v>39588</c:v>
                </c:pt>
                <c:pt idx="403">
                  <c:v>39589</c:v>
                </c:pt>
                <c:pt idx="404">
                  <c:v>39590</c:v>
                </c:pt>
                <c:pt idx="405">
                  <c:v>39591</c:v>
                </c:pt>
                <c:pt idx="406">
                  <c:v>39594</c:v>
                </c:pt>
                <c:pt idx="407">
                  <c:v>39595</c:v>
                </c:pt>
                <c:pt idx="408">
                  <c:v>39596</c:v>
                </c:pt>
                <c:pt idx="409">
                  <c:v>39597</c:v>
                </c:pt>
                <c:pt idx="410">
                  <c:v>39598</c:v>
                </c:pt>
                <c:pt idx="411">
                  <c:v>39601</c:v>
                </c:pt>
                <c:pt idx="412">
                  <c:v>39602</c:v>
                </c:pt>
                <c:pt idx="413">
                  <c:v>39603</c:v>
                </c:pt>
                <c:pt idx="414">
                  <c:v>39604</c:v>
                </c:pt>
                <c:pt idx="415">
                  <c:v>39605</c:v>
                </c:pt>
                <c:pt idx="416">
                  <c:v>39608</c:v>
                </c:pt>
                <c:pt idx="417">
                  <c:v>39609</c:v>
                </c:pt>
                <c:pt idx="418">
                  <c:v>39610</c:v>
                </c:pt>
                <c:pt idx="419">
                  <c:v>39611</c:v>
                </c:pt>
                <c:pt idx="420">
                  <c:v>39612</c:v>
                </c:pt>
                <c:pt idx="421">
                  <c:v>39615</c:v>
                </c:pt>
                <c:pt idx="422">
                  <c:v>39616</c:v>
                </c:pt>
                <c:pt idx="423">
                  <c:v>39617</c:v>
                </c:pt>
                <c:pt idx="424">
                  <c:v>39618</c:v>
                </c:pt>
                <c:pt idx="425">
                  <c:v>39619</c:v>
                </c:pt>
                <c:pt idx="426">
                  <c:v>39622</c:v>
                </c:pt>
                <c:pt idx="427">
                  <c:v>39623</c:v>
                </c:pt>
                <c:pt idx="428">
                  <c:v>39624</c:v>
                </c:pt>
                <c:pt idx="429">
                  <c:v>39625</c:v>
                </c:pt>
                <c:pt idx="430">
                  <c:v>39626</c:v>
                </c:pt>
                <c:pt idx="431">
                  <c:v>39629</c:v>
                </c:pt>
                <c:pt idx="432">
                  <c:v>39630</c:v>
                </c:pt>
                <c:pt idx="433">
                  <c:v>39631</c:v>
                </c:pt>
                <c:pt idx="434">
                  <c:v>39632</c:v>
                </c:pt>
                <c:pt idx="435">
                  <c:v>39633</c:v>
                </c:pt>
                <c:pt idx="436">
                  <c:v>39637</c:v>
                </c:pt>
                <c:pt idx="437">
                  <c:v>39638</c:v>
                </c:pt>
                <c:pt idx="438">
                  <c:v>39639</c:v>
                </c:pt>
                <c:pt idx="439">
                  <c:v>39640</c:v>
                </c:pt>
                <c:pt idx="440">
                  <c:v>39643</c:v>
                </c:pt>
                <c:pt idx="441">
                  <c:v>39644</c:v>
                </c:pt>
                <c:pt idx="442">
                  <c:v>39645</c:v>
                </c:pt>
                <c:pt idx="443">
                  <c:v>39646</c:v>
                </c:pt>
                <c:pt idx="444">
                  <c:v>39647</c:v>
                </c:pt>
                <c:pt idx="445">
                  <c:v>39650</c:v>
                </c:pt>
                <c:pt idx="446">
                  <c:v>39651</c:v>
                </c:pt>
                <c:pt idx="447">
                  <c:v>39652</c:v>
                </c:pt>
                <c:pt idx="448">
                  <c:v>39653</c:v>
                </c:pt>
                <c:pt idx="449">
                  <c:v>39654</c:v>
                </c:pt>
                <c:pt idx="450">
                  <c:v>39657</c:v>
                </c:pt>
                <c:pt idx="451">
                  <c:v>39658</c:v>
                </c:pt>
                <c:pt idx="452">
                  <c:v>39659</c:v>
                </c:pt>
                <c:pt idx="453">
                  <c:v>39660</c:v>
                </c:pt>
                <c:pt idx="454">
                  <c:v>39661</c:v>
                </c:pt>
                <c:pt idx="455">
                  <c:v>39664</c:v>
                </c:pt>
                <c:pt idx="456">
                  <c:v>39665</c:v>
                </c:pt>
                <c:pt idx="457">
                  <c:v>39666</c:v>
                </c:pt>
                <c:pt idx="458">
                  <c:v>39667</c:v>
                </c:pt>
                <c:pt idx="459">
                  <c:v>39668</c:v>
                </c:pt>
                <c:pt idx="460">
                  <c:v>39671</c:v>
                </c:pt>
                <c:pt idx="461">
                  <c:v>39672</c:v>
                </c:pt>
                <c:pt idx="462">
                  <c:v>39673</c:v>
                </c:pt>
                <c:pt idx="463">
                  <c:v>39674</c:v>
                </c:pt>
                <c:pt idx="464">
                  <c:v>39675</c:v>
                </c:pt>
                <c:pt idx="465">
                  <c:v>39678</c:v>
                </c:pt>
                <c:pt idx="466">
                  <c:v>39679</c:v>
                </c:pt>
                <c:pt idx="467">
                  <c:v>39680</c:v>
                </c:pt>
                <c:pt idx="468">
                  <c:v>39681</c:v>
                </c:pt>
                <c:pt idx="469">
                  <c:v>39682</c:v>
                </c:pt>
                <c:pt idx="470">
                  <c:v>39685</c:v>
                </c:pt>
                <c:pt idx="471">
                  <c:v>39686</c:v>
                </c:pt>
                <c:pt idx="472">
                  <c:v>39687</c:v>
                </c:pt>
                <c:pt idx="473">
                  <c:v>39688</c:v>
                </c:pt>
                <c:pt idx="474">
                  <c:v>39689</c:v>
                </c:pt>
                <c:pt idx="475">
                  <c:v>39693</c:v>
                </c:pt>
                <c:pt idx="476">
                  <c:v>39694</c:v>
                </c:pt>
                <c:pt idx="477">
                  <c:v>39695</c:v>
                </c:pt>
                <c:pt idx="478">
                  <c:v>39696</c:v>
                </c:pt>
                <c:pt idx="479">
                  <c:v>39699</c:v>
                </c:pt>
                <c:pt idx="480">
                  <c:v>39700</c:v>
                </c:pt>
                <c:pt idx="481">
                  <c:v>39701</c:v>
                </c:pt>
                <c:pt idx="482">
                  <c:v>39702</c:v>
                </c:pt>
                <c:pt idx="483">
                  <c:v>39703</c:v>
                </c:pt>
                <c:pt idx="484">
                  <c:v>39706</c:v>
                </c:pt>
                <c:pt idx="485">
                  <c:v>39707</c:v>
                </c:pt>
                <c:pt idx="486">
                  <c:v>39708</c:v>
                </c:pt>
                <c:pt idx="487">
                  <c:v>39709</c:v>
                </c:pt>
                <c:pt idx="488">
                  <c:v>39710</c:v>
                </c:pt>
                <c:pt idx="489">
                  <c:v>39713</c:v>
                </c:pt>
                <c:pt idx="490">
                  <c:v>39714</c:v>
                </c:pt>
                <c:pt idx="491">
                  <c:v>39715</c:v>
                </c:pt>
                <c:pt idx="492">
                  <c:v>39716</c:v>
                </c:pt>
              </c:numCache>
            </c:numRef>
          </c:cat>
          <c:val>
            <c:numRef>
              <c:f>'Графики 3.1.10 - 3.1.11'!$E$4:$E$496</c:f>
              <c:numCache>
                <c:formatCode>#,##0.00</c:formatCode>
                <c:ptCount val="493"/>
                <c:pt idx="0">
                  <c:v>34756.44836493714</c:v>
                </c:pt>
                <c:pt idx="1">
                  <c:v>36715.448220177139</c:v>
                </c:pt>
                <c:pt idx="2">
                  <c:v>39205.876580219992</c:v>
                </c:pt>
                <c:pt idx="3">
                  <c:v>39643.306467951428</c:v>
                </c:pt>
                <c:pt idx="4">
                  <c:v>38797.449788467144</c:v>
                </c:pt>
                <c:pt idx="5">
                  <c:v>35392.735569648568</c:v>
                </c:pt>
                <c:pt idx="6">
                  <c:v>34004.306740815715</c:v>
                </c:pt>
                <c:pt idx="7">
                  <c:v>34016.877343454304</c:v>
                </c:pt>
                <c:pt idx="8">
                  <c:v>35195.877605590002</c:v>
                </c:pt>
                <c:pt idx="9">
                  <c:v>31789.305614641431</c:v>
                </c:pt>
                <c:pt idx="10">
                  <c:v>31180.731603428576</c:v>
                </c:pt>
                <c:pt idx="11">
                  <c:v>30740.729948202857</c:v>
                </c:pt>
                <c:pt idx="12">
                  <c:v>29231.442935144289</c:v>
                </c:pt>
                <c:pt idx="13">
                  <c:v>27218.871449284288</c:v>
                </c:pt>
                <c:pt idx="14">
                  <c:v>25940.299997491424</c:v>
                </c:pt>
                <c:pt idx="15">
                  <c:v>24700.585148668568</c:v>
                </c:pt>
                <c:pt idx="16">
                  <c:v>24089.441529621428</c:v>
                </c:pt>
                <c:pt idx="17">
                  <c:v>23580.298529301428</c:v>
                </c:pt>
                <c:pt idx="18">
                  <c:v>22563.583740954284</c:v>
                </c:pt>
                <c:pt idx="19">
                  <c:v>24228.869851401425</c:v>
                </c:pt>
                <c:pt idx="20">
                  <c:v>24534.297110554286</c:v>
                </c:pt>
                <c:pt idx="21">
                  <c:v>27198.868521902852</c:v>
                </c:pt>
                <c:pt idx="22">
                  <c:v>24800.297250691427</c:v>
                </c:pt>
                <c:pt idx="23">
                  <c:v>29063.297513858564</c:v>
                </c:pt>
                <c:pt idx="24">
                  <c:v>27777.868653884281</c:v>
                </c:pt>
                <c:pt idx="25">
                  <c:v>26105.153382327142</c:v>
                </c:pt>
                <c:pt idx="26">
                  <c:v>25151.152180137142</c:v>
                </c:pt>
                <c:pt idx="27">
                  <c:v>24571.151765168575</c:v>
                </c:pt>
                <c:pt idx="28">
                  <c:v>19468.00710995714</c:v>
                </c:pt>
                <c:pt idx="29">
                  <c:v>18694.720129302856</c:v>
                </c:pt>
                <c:pt idx="30">
                  <c:v>20429.720372368574</c:v>
                </c:pt>
                <c:pt idx="31">
                  <c:v>21317.006512380001</c:v>
                </c:pt>
                <c:pt idx="32">
                  <c:v>23765.864748612861</c:v>
                </c:pt>
                <c:pt idx="33">
                  <c:v>24250.293625941435</c:v>
                </c:pt>
                <c:pt idx="34">
                  <c:v>24586.437307684286</c:v>
                </c:pt>
                <c:pt idx="35">
                  <c:v>26520.724539168579</c:v>
                </c:pt>
                <c:pt idx="36">
                  <c:v>26987.154846360001</c:v>
                </c:pt>
                <c:pt idx="37">
                  <c:v>22058.154767391428</c:v>
                </c:pt>
                <c:pt idx="38">
                  <c:v>23330.869401425713</c:v>
                </c:pt>
                <c:pt idx="39">
                  <c:v>22357.01174994</c:v>
                </c:pt>
                <c:pt idx="40">
                  <c:v>20745.155122775719</c:v>
                </c:pt>
                <c:pt idx="41">
                  <c:v>19555.296907570002</c:v>
                </c:pt>
                <c:pt idx="42">
                  <c:v>19294.581233101428</c:v>
                </c:pt>
                <c:pt idx="43">
                  <c:v>21359.722244325709</c:v>
                </c:pt>
                <c:pt idx="44">
                  <c:v>20069.150029685716</c:v>
                </c:pt>
                <c:pt idx="45">
                  <c:v>18463.720401518571</c:v>
                </c:pt>
                <c:pt idx="46">
                  <c:v>18392.576823202857</c:v>
                </c:pt>
                <c:pt idx="47">
                  <c:v>19640.147379445709</c:v>
                </c:pt>
                <c:pt idx="48">
                  <c:v>20956.434733548569</c:v>
                </c:pt>
                <c:pt idx="49">
                  <c:v>19319.578650628573</c:v>
                </c:pt>
                <c:pt idx="50">
                  <c:v>17359.865305735719</c:v>
                </c:pt>
                <c:pt idx="51">
                  <c:v>18492.436837352863</c:v>
                </c:pt>
                <c:pt idx="52">
                  <c:v>17517.151436842862</c:v>
                </c:pt>
                <c:pt idx="53">
                  <c:v>18267.866371588574</c:v>
                </c:pt>
                <c:pt idx="54">
                  <c:v>19108.866491662859</c:v>
                </c:pt>
                <c:pt idx="55">
                  <c:v>19169.151248027141</c:v>
                </c:pt>
                <c:pt idx="56">
                  <c:v>19735.864161809997</c:v>
                </c:pt>
                <c:pt idx="57">
                  <c:v>25245.721057579995</c:v>
                </c:pt>
                <c:pt idx="58">
                  <c:v>25784.435284304283</c:v>
                </c:pt>
                <c:pt idx="59">
                  <c:v>29113.292872991424</c:v>
                </c:pt>
                <c:pt idx="60">
                  <c:v>27761.436384369998</c:v>
                </c:pt>
                <c:pt idx="61">
                  <c:v>25252.579659279996</c:v>
                </c:pt>
                <c:pt idx="62">
                  <c:v>28334.865231638571</c:v>
                </c:pt>
                <c:pt idx="63">
                  <c:v>28945.866745808569</c:v>
                </c:pt>
                <c:pt idx="64">
                  <c:v>28362.582018532856</c:v>
                </c:pt>
                <c:pt idx="65">
                  <c:v>30097.868458895715</c:v>
                </c:pt>
                <c:pt idx="66">
                  <c:v>28036.010355827148</c:v>
                </c:pt>
                <c:pt idx="67">
                  <c:v>32304.867058302858</c:v>
                </c:pt>
                <c:pt idx="68">
                  <c:v>33182.438203582868</c:v>
                </c:pt>
                <c:pt idx="69">
                  <c:v>34433.581123317141</c:v>
                </c:pt>
                <c:pt idx="70">
                  <c:v>35146.294696722856</c:v>
                </c:pt>
                <c:pt idx="71">
                  <c:v>32778.722277188572</c:v>
                </c:pt>
                <c:pt idx="72">
                  <c:v>36847.293564288571</c:v>
                </c:pt>
                <c:pt idx="73">
                  <c:v>37458.294848649995</c:v>
                </c:pt>
                <c:pt idx="74">
                  <c:v>35713.723632457142</c:v>
                </c:pt>
                <c:pt idx="75">
                  <c:v>37976.438297227141</c:v>
                </c:pt>
                <c:pt idx="76">
                  <c:v>35186.152862491428</c:v>
                </c:pt>
                <c:pt idx="77">
                  <c:v>35713.724403358567</c:v>
                </c:pt>
                <c:pt idx="78">
                  <c:v>34815.72563591857</c:v>
                </c:pt>
                <c:pt idx="79">
                  <c:v>30142.869590242859</c:v>
                </c:pt>
                <c:pt idx="80">
                  <c:v>34584.583703638578</c:v>
                </c:pt>
                <c:pt idx="81">
                  <c:v>32304.727274959998</c:v>
                </c:pt>
                <c:pt idx="82">
                  <c:v>31600.870608380003</c:v>
                </c:pt>
                <c:pt idx="83">
                  <c:v>34604.01345518286</c:v>
                </c:pt>
                <c:pt idx="84">
                  <c:v>33430.156550454289</c:v>
                </c:pt>
                <c:pt idx="85">
                  <c:v>34147.441373625712</c:v>
                </c:pt>
                <c:pt idx="86">
                  <c:v>41685.726533338559</c:v>
                </c:pt>
                <c:pt idx="87">
                  <c:v>38031.869090545704</c:v>
                </c:pt>
                <c:pt idx="88">
                  <c:v>39632.441154289991</c:v>
                </c:pt>
                <c:pt idx="89">
                  <c:v>41799.155582242856</c:v>
                </c:pt>
                <c:pt idx="90">
                  <c:v>44769.156495425712</c:v>
                </c:pt>
                <c:pt idx="91">
                  <c:v>51477.443733539993</c:v>
                </c:pt>
                <c:pt idx="92">
                  <c:v>52430.44343364142</c:v>
                </c:pt>
                <c:pt idx="93">
                  <c:v>42821.872037987145</c:v>
                </c:pt>
                <c:pt idx="94">
                  <c:v>43054.157902692859</c:v>
                </c:pt>
                <c:pt idx="95">
                  <c:v>40981.870226507141</c:v>
                </c:pt>
                <c:pt idx="96">
                  <c:v>36303.012339844274</c:v>
                </c:pt>
                <c:pt idx="97">
                  <c:v>26692.297965371425</c:v>
                </c:pt>
                <c:pt idx="98">
                  <c:v>17948.296217004292</c:v>
                </c:pt>
                <c:pt idx="99">
                  <c:v>15010.296854898572</c:v>
                </c:pt>
                <c:pt idx="100">
                  <c:v>14814.868633025713</c:v>
                </c:pt>
                <c:pt idx="101">
                  <c:v>13142.012526077144</c:v>
                </c:pt>
                <c:pt idx="102">
                  <c:v>14368.298331794287</c:v>
                </c:pt>
                <c:pt idx="103">
                  <c:v>17240.297988802857</c:v>
                </c:pt>
                <c:pt idx="104">
                  <c:v>21695.297322201433</c:v>
                </c:pt>
                <c:pt idx="105">
                  <c:v>23226.726644275717</c:v>
                </c:pt>
                <c:pt idx="106">
                  <c:v>26791.440715805718</c:v>
                </c:pt>
                <c:pt idx="107">
                  <c:v>27090.58296381286</c:v>
                </c:pt>
                <c:pt idx="108">
                  <c:v>29883.582859705719</c:v>
                </c:pt>
                <c:pt idx="109">
                  <c:v>31985.297432315718</c:v>
                </c:pt>
                <c:pt idx="110">
                  <c:v>31916.011897632863</c:v>
                </c:pt>
                <c:pt idx="111">
                  <c:v>32703.726858040005</c:v>
                </c:pt>
                <c:pt idx="112">
                  <c:v>38214.727221161433</c:v>
                </c:pt>
                <c:pt idx="113">
                  <c:v>34449.870509292865</c:v>
                </c:pt>
                <c:pt idx="114">
                  <c:v>35336.871830351432</c:v>
                </c:pt>
                <c:pt idx="115">
                  <c:v>32980.443427621438</c:v>
                </c:pt>
                <c:pt idx="116">
                  <c:v>30851.729986950006</c:v>
                </c:pt>
                <c:pt idx="117">
                  <c:v>35816.302341909999</c:v>
                </c:pt>
                <c:pt idx="118">
                  <c:v>36735.302318587135</c:v>
                </c:pt>
                <c:pt idx="119">
                  <c:v>35204.016055111424</c:v>
                </c:pt>
                <c:pt idx="120">
                  <c:v>36294.44510504714</c:v>
                </c:pt>
                <c:pt idx="121">
                  <c:v>34879.444077402855</c:v>
                </c:pt>
                <c:pt idx="122">
                  <c:v>34981.871669732856</c:v>
                </c:pt>
                <c:pt idx="123">
                  <c:v>34368.29918250857</c:v>
                </c:pt>
                <c:pt idx="124">
                  <c:v>27762.726883898569</c:v>
                </c:pt>
                <c:pt idx="125">
                  <c:v>21898.155192375718</c:v>
                </c:pt>
                <c:pt idx="126">
                  <c:v>17823.726776088573</c:v>
                </c:pt>
                <c:pt idx="127">
                  <c:v>17624.154712067142</c:v>
                </c:pt>
                <c:pt idx="128">
                  <c:v>19930.011517957144</c:v>
                </c:pt>
                <c:pt idx="129">
                  <c:v>19845.86880400572</c:v>
                </c:pt>
                <c:pt idx="130">
                  <c:v>22898.583891934286</c:v>
                </c:pt>
                <c:pt idx="131">
                  <c:v>21988.155279175717</c:v>
                </c:pt>
                <c:pt idx="132">
                  <c:v>29820.440940728568</c:v>
                </c:pt>
                <c:pt idx="133">
                  <c:v>32526.583466795717</c:v>
                </c:pt>
                <c:pt idx="134">
                  <c:v>31519.869711927146</c:v>
                </c:pt>
                <c:pt idx="135">
                  <c:v>33173.298405250003</c:v>
                </c:pt>
                <c:pt idx="136">
                  <c:v>34428.584440680002</c:v>
                </c:pt>
                <c:pt idx="137">
                  <c:v>32372.584212254285</c:v>
                </c:pt>
                <c:pt idx="138">
                  <c:v>33624.156555648566</c:v>
                </c:pt>
                <c:pt idx="139">
                  <c:v>30470.441945038569</c:v>
                </c:pt>
                <c:pt idx="140">
                  <c:v>27529.156525128568</c:v>
                </c:pt>
                <c:pt idx="141">
                  <c:v>28238.870092021421</c:v>
                </c:pt>
                <c:pt idx="142">
                  <c:v>25326.726552428569</c:v>
                </c:pt>
                <c:pt idx="143">
                  <c:v>26706.726730727143</c:v>
                </c:pt>
                <c:pt idx="144">
                  <c:v>25744.441712028576</c:v>
                </c:pt>
                <c:pt idx="145">
                  <c:v>28594.299434264289</c:v>
                </c:pt>
                <c:pt idx="146">
                  <c:v>28425.013956598577</c:v>
                </c:pt>
                <c:pt idx="147">
                  <c:v>31411.157090855715</c:v>
                </c:pt>
                <c:pt idx="148">
                  <c:v>35859.014817889998</c:v>
                </c:pt>
                <c:pt idx="149">
                  <c:v>37632.158102042857</c:v>
                </c:pt>
                <c:pt idx="150">
                  <c:v>36257.871531288569</c:v>
                </c:pt>
                <c:pt idx="151">
                  <c:v>36887.726929172859</c:v>
                </c:pt>
                <c:pt idx="152">
                  <c:v>37144.582172005714</c:v>
                </c:pt>
                <c:pt idx="153">
                  <c:v>33506.295283725711</c:v>
                </c:pt>
                <c:pt idx="154">
                  <c:v>29771.579500764285</c:v>
                </c:pt>
                <c:pt idx="155">
                  <c:v>25552.863762125715</c:v>
                </c:pt>
                <c:pt idx="156">
                  <c:v>23747.006946994283</c:v>
                </c:pt>
                <c:pt idx="157">
                  <c:v>21606.864498802857</c:v>
                </c:pt>
                <c:pt idx="158">
                  <c:v>22974.723009905716</c:v>
                </c:pt>
                <c:pt idx="159">
                  <c:v>22262.724041064288</c:v>
                </c:pt>
                <c:pt idx="160">
                  <c:v>24854.438823962853</c:v>
                </c:pt>
                <c:pt idx="161">
                  <c:v>28801.296719307142</c:v>
                </c:pt>
                <c:pt idx="162">
                  <c:v>30756.867906751431</c:v>
                </c:pt>
                <c:pt idx="163">
                  <c:v>30883.725378002859</c:v>
                </c:pt>
                <c:pt idx="164">
                  <c:v>31891.582324440005</c:v>
                </c:pt>
                <c:pt idx="165">
                  <c:v>29182.295666164286</c:v>
                </c:pt>
                <c:pt idx="166">
                  <c:v>28039.438049344284</c:v>
                </c:pt>
                <c:pt idx="167">
                  <c:v>31071.152743454284</c:v>
                </c:pt>
                <c:pt idx="168">
                  <c:v>33621.009770414283</c:v>
                </c:pt>
                <c:pt idx="169">
                  <c:v>31402.581073228568</c:v>
                </c:pt>
                <c:pt idx="170">
                  <c:v>33667.152194438568</c:v>
                </c:pt>
                <c:pt idx="171">
                  <c:v>34362.580648322852</c:v>
                </c:pt>
                <c:pt idx="172">
                  <c:v>37409.723403261429</c:v>
                </c:pt>
                <c:pt idx="173">
                  <c:v>37818.72331021</c:v>
                </c:pt>
                <c:pt idx="174">
                  <c:v>35100.436973041426</c:v>
                </c:pt>
                <c:pt idx="175">
                  <c:v>33018.580001458577</c:v>
                </c:pt>
                <c:pt idx="176">
                  <c:v>35333.009828899994</c:v>
                </c:pt>
                <c:pt idx="177">
                  <c:v>35200.580556717148</c:v>
                </c:pt>
                <c:pt idx="178">
                  <c:v>35501.151440831432</c:v>
                </c:pt>
                <c:pt idx="179">
                  <c:v>33704.294319941429</c:v>
                </c:pt>
                <c:pt idx="180">
                  <c:v>34228.008112805706</c:v>
                </c:pt>
                <c:pt idx="181">
                  <c:v>37059.722551941421</c:v>
                </c:pt>
                <c:pt idx="182">
                  <c:v>39697.008592095706</c:v>
                </c:pt>
                <c:pt idx="183">
                  <c:v>39417.579897465708</c:v>
                </c:pt>
                <c:pt idx="184">
                  <c:v>38376.5801207357</c:v>
                </c:pt>
                <c:pt idx="185">
                  <c:v>38416.437545268564</c:v>
                </c:pt>
                <c:pt idx="186">
                  <c:v>38399.151931232846</c:v>
                </c:pt>
                <c:pt idx="187">
                  <c:v>39816.152391389995</c:v>
                </c:pt>
                <c:pt idx="188">
                  <c:v>38471.72356790999</c:v>
                </c:pt>
                <c:pt idx="189">
                  <c:v>37579.865356897135</c:v>
                </c:pt>
                <c:pt idx="190">
                  <c:v>39582.722342868561</c:v>
                </c:pt>
                <c:pt idx="191">
                  <c:v>40071.579358305709</c:v>
                </c:pt>
                <c:pt idx="192">
                  <c:v>41118.86521259143</c:v>
                </c:pt>
                <c:pt idx="193">
                  <c:v>40964.294146085704</c:v>
                </c:pt>
                <c:pt idx="194">
                  <c:v>36488.294329971432</c:v>
                </c:pt>
                <c:pt idx="195">
                  <c:v>32948.438217632858</c:v>
                </c:pt>
                <c:pt idx="196">
                  <c:v>28308.581416704284</c:v>
                </c:pt>
                <c:pt idx="197">
                  <c:v>24042.295606901436</c:v>
                </c:pt>
                <c:pt idx="198">
                  <c:v>22102.723851201434</c:v>
                </c:pt>
                <c:pt idx="199">
                  <c:v>18549.294484757142</c:v>
                </c:pt>
                <c:pt idx="200">
                  <c:v>18615.293580649995</c:v>
                </c:pt>
                <c:pt idx="201">
                  <c:v>21957.579343615711</c:v>
                </c:pt>
                <c:pt idx="202">
                  <c:v>25641.007163597136</c:v>
                </c:pt>
                <c:pt idx="203">
                  <c:v>26319.150391719999</c:v>
                </c:pt>
                <c:pt idx="204">
                  <c:v>28406.436599609995</c:v>
                </c:pt>
                <c:pt idx="205">
                  <c:v>29513.009007595712</c:v>
                </c:pt>
                <c:pt idx="206">
                  <c:v>32256.010268109996</c:v>
                </c:pt>
                <c:pt idx="207">
                  <c:v>35384.297253082863</c:v>
                </c:pt>
                <c:pt idx="208">
                  <c:v>34413.011715127148</c:v>
                </c:pt>
                <c:pt idx="209">
                  <c:v>30550.154641460005</c:v>
                </c:pt>
                <c:pt idx="210">
                  <c:v>30486.726299577142</c:v>
                </c:pt>
                <c:pt idx="211">
                  <c:v>30133.725164067142</c:v>
                </c:pt>
                <c:pt idx="212">
                  <c:v>30383.724316215717</c:v>
                </c:pt>
                <c:pt idx="213">
                  <c:v>28561.15205584143</c:v>
                </c:pt>
                <c:pt idx="214">
                  <c:v>25390.579855522858</c:v>
                </c:pt>
                <c:pt idx="215">
                  <c:v>23696.008460612858</c:v>
                </c:pt>
                <c:pt idx="216">
                  <c:v>23693.580813242854</c:v>
                </c:pt>
                <c:pt idx="217">
                  <c:v>22703.294372821427</c:v>
                </c:pt>
                <c:pt idx="218">
                  <c:v>20587.722794614288</c:v>
                </c:pt>
                <c:pt idx="219">
                  <c:v>18895.722967041427</c:v>
                </c:pt>
                <c:pt idx="220">
                  <c:v>18556.72330366429</c:v>
                </c:pt>
                <c:pt idx="221">
                  <c:v>16215.865471930001</c:v>
                </c:pt>
                <c:pt idx="222">
                  <c:v>15190.864959042854</c:v>
                </c:pt>
                <c:pt idx="223">
                  <c:v>16122.435602579999</c:v>
                </c:pt>
                <c:pt idx="224">
                  <c:v>17361.435164527145</c:v>
                </c:pt>
                <c:pt idx="225">
                  <c:v>20049.722409778573</c:v>
                </c:pt>
                <c:pt idx="226">
                  <c:v>24161.01070415572</c:v>
                </c:pt>
                <c:pt idx="227">
                  <c:v>26932.868859445727</c:v>
                </c:pt>
                <c:pt idx="228">
                  <c:v>29378.585310822866</c:v>
                </c:pt>
                <c:pt idx="229">
                  <c:v>32198.586574328576</c:v>
                </c:pt>
                <c:pt idx="230">
                  <c:v>30272.443920691439</c:v>
                </c:pt>
                <c:pt idx="231">
                  <c:v>31091.58817429858</c:v>
                </c:pt>
                <c:pt idx="232">
                  <c:v>28973.15848470429</c:v>
                </c:pt>
                <c:pt idx="233">
                  <c:v>25245.727424012857</c:v>
                </c:pt>
                <c:pt idx="234">
                  <c:v>23477.441023329997</c:v>
                </c:pt>
                <c:pt idx="235">
                  <c:v>22897.439938647145</c:v>
                </c:pt>
                <c:pt idx="236">
                  <c:v>21422.439825007143</c:v>
                </c:pt>
                <c:pt idx="237">
                  <c:v>21473.010259885716</c:v>
                </c:pt>
                <c:pt idx="238">
                  <c:v>19562.438957144284</c:v>
                </c:pt>
                <c:pt idx="239">
                  <c:v>22242.869440331433</c:v>
                </c:pt>
                <c:pt idx="240">
                  <c:v>25104.012441785722</c:v>
                </c:pt>
                <c:pt idx="241">
                  <c:v>27531.155687402868</c:v>
                </c:pt>
                <c:pt idx="242">
                  <c:v>29423.726977095725</c:v>
                </c:pt>
                <c:pt idx="243">
                  <c:v>28755.155045695727</c:v>
                </c:pt>
                <c:pt idx="244">
                  <c:v>31015.014517004292</c:v>
                </c:pt>
                <c:pt idx="245">
                  <c:v>31373.300307262867</c:v>
                </c:pt>
                <c:pt idx="246">
                  <c:v>30933.29942309286</c:v>
                </c:pt>
                <c:pt idx="247">
                  <c:v>27763.870758815719</c:v>
                </c:pt>
                <c:pt idx="248">
                  <c:v>25175.203977572855</c:v>
                </c:pt>
                <c:pt idx="249">
                  <c:v>25160.634993002859</c:v>
                </c:pt>
                <c:pt idx="250">
                  <c:v>28034.207418215716</c:v>
                </c:pt>
                <c:pt idx="251">
                  <c:v>26664.491691982857</c:v>
                </c:pt>
                <c:pt idx="252">
                  <c:v>28742.778545108569</c:v>
                </c:pt>
                <c:pt idx="253">
                  <c:v>27648.778866272856</c:v>
                </c:pt>
                <c:pt idx="254">
                  <c:v>28072.350700849998</c:v>
                </c:pt>
                <c:pt idx="255">
                  <c:v>28776.732664071427</c:v>
                </c:pt>
                <c:pt idx="256">
                  <c:v>28618.590116374286</c:v>
                </c:pt>
                <c:pt idx="257">
                  <c:v>31734.448576431423</c:v>
                </c:pt>
                <c:pt idx="258">
                  <c:v>34977.736013374284</c:v>
                </c:pt>
                <c:pt idx="259">
                  <c:v>35898.306664684285</c:v>
                </c:pt>
                <c:pt idx="260">
                  <c:v>38486.449550268575</c:v>
                </c:pt>
                <c:pt idx="261">
                  <c:v>40057.735551248574</c:v>
                </c:pt>
                <c:pt idx="262">
                  <c:v>44261.021068585724</c:v>
                </c:pt>
                <c:pt idx="263">
                  <c:v>47169.30503944571</c:v>
                </c:pt>
                <c:pt idx="264">
                  <c:v>45266.73089563143</c:v>
                </c:pt>
                <c:pt idx="265">
                  <c:v>45211.157846101436</c:v>
                </c:pt>
                <c:pt idx="266">
                  <c:v>43533.155966619997</c:v>
                </c:pt>
                <c:pt idx="267">
                  <c:v>41160.86905943857</c:v>
                </c:pt>
                <c:pt idx="268">
                  <c:v>42881.58422680715</c:v>
                </c:pt>
                <c:pt idx="269">
                  <c:v>40729.298354715713</c:v>
                </c:pt>
                <c:pt idx="270">
                  <c:v>38028.441617930002</c:v>
                </c:pt>
                <c:pt idx="271">
                  <c:v>36662.873327337154</c:v>
                </c:pt>
                <c:pt idx="272">
                  <c:v>35990.161482031435</c:v>
                </c:pt>
                <c:pt idx="273">
                  <c:v>36045.165215225723</c:v>
                </c:pt>
                <c:pt idx="274">
                  <c:v>37104.740284678584</c:v>
                </c:pt>
                <c:pt idx="275">
                  <c:v>35327.884360722863</c:v>
                </c:pt>
                <c:pt idx="276">
                  <c:v>34600.74298906287</c:v>
                </c:pt>
                <c:pt idx="277">
                  <c:v>33521.171964457149</c:v>
                </c:pt>
                <c:pt idx="278">
                  <c:v>32907.884335481431</c:v>
                </c:pt>
                <c:pt idx="279">
                  <c:v>33096.314733578576</c:v>
                </c:pt>
                <c:pt idx="280">
                  <c:v>31644.026062662862</c:v>
                </c:pt>
                <c:pt idx="281">
                  <c:v>30139.453532332856</c:v>
                </c:pt>
                <c:pt idx="282">
                  <c:v>29390.739032948568</c:v>
                </c:pt>
                <c:pt idx="283">
                  <c:v>28928.451786228572</c:v>
                </c:pt>
                <c:pt idx="284">
                  <c:v>29539.022768247141</c:v>
                </c:pt>
                <c:pt idx="285">
                  <c:v>30832.59522005</c:v>
                </c:pt>
                <c:pt idx="286">
                  <c:v>29150.448648428577</c:v>
                </c:pt>
                <c:pt idx="287">
                  <c:v>28535.449358794285</c:v>
                </c:pt>
                <c:pt idx="288">
                  <c:v>29547.876027922852</c:v>
                </c:pt>
                <c:pt idx="289">
                  <c:v>33464.876074760003</c:v>
                </c:pt>
                <c:pt idx="290">
                  <c:v>34365.303220524285</c:v>
                </c:pt>
                <c:pt idx="291">
                  <c:v>35788.874088207151</c:v>
                </c:pt>
                <c:pt idx="292">
                  <c:v>34740.301762082861</c:v>
                </c:pt>
                <c:pt idx="293">
                  <c:v>35975.874058142865</c:v>
                </c:pt>
                <c:pt idx="294">
                  <c:v>39363.87511412429</c:v>
                </c:pt>
                <c:pt idx="295">
                  <c:v>39991.305220444287</c:v>
                </c:pt>
                <c:pt idx="296">
                  <c:v>37401.732128592856</c:v>
                </c:pt>
                <c:pt idx="297">
                  <c:v>37052.018896017144</c:v>
                </c:pt>
                <c:pt idx="298">
                  <c:v>35650.591016022852</c:v>
                </c:pt>
                <c:pt idx="299">
                  <c:v>34575.733346777139</c:v>
                </c:pt>
                <c:pt idx="300">
                  <c:v>30777.017504831427</c:v>
                </c:pt>
                <c:pt idx="301">
                  <c:v>27465.444023202854</c:v>
                </c:pt>
                <c:pt idx="302">
                  <c:v>24951.728832635712</c:v>
                </c:pt>
                <c:pt idx="303">
                  <c:v>23545.871956194289</c:v>
                </c:pt>
                <c:pt idx="304">
                  <c:v>21361.300180447142</c:v>
                </c:pt>
                <c:pt idx="305">
                  <c:v>20377.013562311426</c:v>
                </c:pt>
                <c:pt idx="306">
                  <c:v>21413.583905862855</c:v>
                </c:pt>
                <c:pt idx="307">
                  <c:v>25982.870518384287</c:v>
                </c:pt>
                <c:pt idx="308">
                  <c:v>30815.871529591423</c:v>
                </c:pt>
                <c:pt idx="309">
                  <c:v>32245.727454914278</c:v>
                </c:pt>
                <c:pt idx="310">
                  <c:v>32204.868622169994</c:v>
                </c:pt>
                <c:pt idx="311">
                  <c:v>32654.867838775706</c:v>
                </c:pt>
                <c:pt idx="312">
                  <c:v>32512.152692028561</c:v>
                </c:pt>
                <c:pt idx="313">
                  <c:v>31610.867849189992</c:v>
                </c:pt>
                <c:pt idx="314">
                  <c:v>29001.581024294279</c:v>
                </c:pt>
                <c:pt idx="315">
                  <c:v>26383.86678402</c:v>
                </c:pt>
                <c:pt idx="316">
                  <c:v>26023.153878107139</c:v>
                </c:pt>
                <c:pt idx="317">
                  <c:v>26481.01293938285</c:v>
                </c:pt>
                <c:pt idx="318">
                  <c:v>27522.15679204142</c:v>
                </c:pt>
                <c:pt idx="319">
                  <c:v>25648.013781897134</c:v>
                </c:pt>
                <c:pt idx="320">
                  <c:v>23903.443148877133</c:v>
                </c:pt>
                <c:pt idx="321">
                  <c:v>21848.873270148564</c:v>
                </c:pt>
                <c:pt idx="322">
                  <c:v>20257.874388694287</c:v>
                </c:pt>
                <c:pt idx="323">
                  <c:v>19170.589082095714</c:v>
                </c:pt>
                <c:pt idx="324">
                  <c:v>17841.874176074289</c:v>
                </c:pt>
                <c:pt idx="325">
                  <c:v>16061.304115498573</c:v>
                </c:pt>
                <c:pt idx="326">
                  <c:v>17447.591694782859</c:v>
                </c:pt>
                <c:pt idx="327">
                  <c:v>20343.609514118572</c:v>
                </c:pt>
                <c:pt idx="328">
                  <c:v>22168.179793458574</c:v>
                </c:pt>
                <c:pt idx="329">
                  <c:v>20811.32092686143</c:v>
                </c:pt>
                <c:pt idx="330">
                  <c:v>20167.464313190001</c:v>
                </c:pt>
                <c:pt idx="331">
                  <c:v>20438.322267962856</c:v>
                </c:pt>
                <c:pt idx="332">
                  <c:v>18704.033762107145</c:v>
                </c:pt>
                <c:pt idx="333">
                  <c:v>16671.032145461428</c:v>
                </c:pt>
                <c:pt idx="334">
                  <c:v>12502.154858265714</c:v>
                </c:pt>
                <c:pt idx="335">
                  <c:v>9682.8677583371427</c:v>
                </c:pt>
                <c:pt idx="336">
                  <c:v>10536.01142474</c:v>
                </c:pt>
                <c:pt idx="337">
                  <c:v>12440.296061504287</c:v>
                </c:pt>
                <c:pt idx="338">
                  <c:v>13598.296021909997</c:v>
                </c:pt>
                <c:pt idx="339">
                  <c:v>15913.441122382854</c:v>
                </c:pt>
                <c:pt idx="340">
                  <c:v>19441.442404331428</c:v>
                </c:pt>
                <c:pt idx="341">
                  <c:v>21730.157265074286</c:v>
                </c:pt>
                <c:pt idx="342">
                  <c:v>25435.158807392854</c:v>
                </c:pt>
                <c:pt idx="343">
                  <c:v>23678.44323979714</c:v>
                </c:pt>
                <c:pt idx="344">
                  <c:v>20682.72736590428</c:v>
                </c:pt>
                <c:pt idx="345">
                  <c:v>19801.155476732853</c:v>
                </c:pt>
                <c:pt idx="346">
                  <c:v>18943.011645480001</c:v>
                </c:pt>
                <c:pt idx="347">
                  <c:v>17017.296592591425</c:v>
                </c:pt>
                <c:pt idx="348">
                  <c:v>15823.011508637141</c:v>
                </c:pt>
                <c:pt idx="349">
                  <c:v>12657.724456862856</c:v>
                </c:pt>
                <c:pt idx="350">
                  <c:v>13614.438247882857</c:v>
                </c:pt>
                <c:pt idx="351">
                  <c:v>16223.58188865</c:v>
                </c:pt>
                <c:pt idx="352">
                  <c:v>15507.723591141426</c:v>
                </c:pt>
                <c:pt idx="353">
                  <c:v>15523.723303068569</c:v>
                </c:pt>
                <c:pt idx="354">
                  <c:v>14570.722194679998</c:v>
                </c:pt>
                <c:pt idx="355">
                  <c:v>16473.43587112286</c:v>
                </c:pt>
                <c:pt idx="356">
                  <c:v>20067.293540305716</c:v>
                </c:pt>
                <c:pt idx="357">
                  <c:v>22216.722661240001</c:v>
                </c:pt>
                <c:pt idx="358">
                  <c:v>23787.722401047144</c:v>
                </c:pt>
                <c:pt idx="359">
                  <c:v>27447.294767452866</c:v>
                </c:pt>
                <c:pt idx="360">
                  <c:v>29724.72283913715</c:v>
                </c:pt>
                <c:pt idx="361">
                  <c:v>30291.57977050429</c:v>
                </c:pt>
                <c:pt idx="362">
                  <c:v>29131.865534635719</c:v>
                </c:pt>
                <c:pt idx="363">
                  <c:v>25948.008386212859</c:v>
                </c:pt>
                <c:pt idx="364">
                  <c:v>23770.722640074287</c:v>
                </c:pt>
                <c:pt idx="365">
                  <c:v>24357.579906465719</c:v>
                </c:pt>
                <c:pt idx="366">
                  <c:v>19991.578668747145</c:v>
                </c:pt>
                <c:pt idx="367">
                  <c:v>17241.435979434285</c:v>
                </c:pt>
                <c:pt idx="368">
                  <c:v>17296.865861210001</c:v>
                </c:pt>
                <c:pt idx="369">
                  <c:v>18392.009485055718</c:v>
                </c:pt>
                <c:pt idx="370">
                  <c:v>19106.296429335718</c:v>
                </c:pt>
                <c:pt idx="371">
                  <c:v>19870.154233974288</c:v>
                </c:pt>
                <c:pt idx="372">
                  <c:v>17425.439844821431</c:v>
                </c:pt>
                <c:pt idx="373">
                  <c:v>18471.012197491433</c:v>
                </c:pt>
                <c:pt idx="374">
                  <c:v>19087.012891811431</c:v>
                </c:pt>
                <c:pt idx="375">
                  <c:v>20983.871700637148</c:v>
                </c:pt>
                <c:pt idx="376">
                  <c:v>19847.728997285714</c:v>
                </c:pt>
                <c:pt idx="377">
                  <c:v>21181.29985178286</c:v>
                </c:pt>
                <c:pt idx="378">
                  <c:v>21771.442231930007</c:v>
                </c:pt>
                <c:pt idx="379">
                  <c:v>22325.300096122861</c:v>
                </c:pt>
                <c:pt idx="380">
                  <c:v>25740.873568931431</c:v>
                </c:pt>
                <c:pt idx="381">
                  <c:v>28859.731849989999</c:v>
                </c:pt>
                <c:pt idx="382">
                  <c:v>31319.017696014289</c:v>
                </c:pt>
                <c:pt idx="383">
                  <c:v>33670.161167834289</c:v>
                </c:pt>
                <c:pt idx="384">
                  <c:v>34897.161791872866</c:v>
                </c:pt>
                <c:pt idx="385">
                  <c:v>38061.877458028568</c:v>
                </c:pt>
                <c:pt idx="386">
                  <c:v>38775.59286631857</c:v>
                </c:pt>
                <c:pt idx="387">
                  <c:v>36043.448378341425</c:v>
                </c:pt>
                <c:pt idx="388">
                  <c:v>32035.875821522863</c:v>
                </c:pt>
                <c:pt idx="389">
                  <c:v>27827.15981804</c:v>
                </c:pt>
                <c:pt idx="390">
                  <c:v>24739.730600594281</c:v>
                </c:pt>
                <c:pt idx="391">
                  <c:v>20737.301050229995</c:v>
                </c:pt>
                <c:pt idx="392">
                  <c:v>16319.442519235714</c:v>
                </c:pt>
                <c:pt idx="393">
                  <c:v>15606.298530351429</c:v>
                </c:pt>
                <c:pt idx="394">
                  <c:v>14969.727023552856</c:v>
                </c:pt>
                <c:pt idx="395">
                  <c:v>16363.72891994428</c:v>
                </c:pt>
                <c:pt idx="396">
                  <c:v>17014.587638301426</c:v>
                </c:pt>
                <c:pt idx="397">
                  <c:v>19503.445646918572</c:v>
                </c:pt>
                <c:pt idx="398">
                  <c:v>22690.732462005712</c:v>
                </c:pt>
                <c:pt idx="399">
                  <c:v>24660.876773975713</c:v>
                </c:pt>
                <c:pt idx="400">
                  <c:v>24412.877555555715</c:v>
                </c:pt>
                <c:pt idx="401">
                  <c:v>25468.59242728</c:v>
                </c:pt>
                <c:pt idx="402">
                  <c:v>27928.734522404291</c:v>
                </c:pt>
                <c:pt idx="403">
                  <c:v>31101.734368550002</c:v>
                </c:pt>
                <c:pt idx="404">
                  <c:v>32516.163183494289</c:v>
                </c:pt>
                <c:pt idx="405">
                  <c:v>32208.306190654286</c:v>
                </c:pt>
                <c:pt idx="406">
                  <c:v>31138.162926218571</c:v>
                </c:pt>
                <c:pt idx="407">
                  <c:v>30730.162739889995</c:v>
                </c:pt>
                <c:pt idx="408">
                  <c:v>30242.447912702854</c:v>
                </c:pt>
                <c:pt idx="409">
                  <c:v>27435.87480395714</c:v>
                </c:pt>
                <c:pt idx="410">
                  <c:v>25109.873977182862</c:v>
                </c:pt>
                <c:pt idx="411">
                  <c:v>23352.72951025857</c:v>
                </c:pt>
                <c:pt idx="412">
                  <c:v>24329.443547229999</c:v>
                </c:pt>
                <c:pt idx="413">
                  <c:v>23834.728074372862</c:v>
                </c:pt>
                <c:pt idx="414">
                  <c:v>23939.299014032858</c:v>
                </c:pt>
                <c:pt idx="415">
                  <c:v>23679.440966605714</c:v>
                </c:pt>
                <c:pt idx="416">
                  <c:v>24522.155144029999</c:v>
                </c:pt>
                <c:pt idx="417">
                  <c:v>26433.01156302571</c:v>
                </c:pt>
                <c:pt idx="418">
                  <c:v>26296.297349737142</c:v>
                </c:pt>
                <c:pt idx="419">
                  <c:v>24475.29705595714</c:v>
                </c:pt>
                <c:pt idx="420">
                  <c:v>26064.44042629571</c:v>
                </c:pt>
                <c:pt idx="421">
                  <c:v>26300.727144854285</c:v>
                </c:pt>
                <c:pt idx="422">
                  <c:v>27352.014223654282</c:v>
                </c:pt>
                <c:pt idx="423">
                  <c:v>29566.158953118564</c:v>
                </c:pt>
                <c:pt idx="424">
                  <c:v>30135.589481852854</c:v>
                </c:pt>
                <c:pt idx="425">
                  <c:v>31117.162329117138</c:v>
                </c:pt>
                <c:pt idx="426">
                  <c:v>31774.591641487143</c:v>
                </c:pt>
                <c:pt idx="427">
                  <c:v>32783.592900454285</c:v>
                </c:pt>
                <c:pt idx="428">
                  <c:v>36087.735165865713</c:v>
                </c:pt>
                <c:pt idx="429">
                  <c:v>36585.877432467147</c:v>
                </c:pt>
                <c:pt idx="430">
                  <c:v>35521.590107617143</c:v>
                </c:pt>
                <c:pt idx="431">
                  <c:v>34822.017759908573</c:v>
                </c:pt>
                <c:pt idx="432">
                  <c:v>35963.731684887149</c:v>
                </c:pt>
                <c:pt idx="433">
                  <c:v>35761.016361127149</c:v>
                </c:pt>
                <c:pt idx="434">
                  <c:v>34572.58706582286</c:v>
                </c:pt>
                <c:pt idx="435">
                  <c:v>32490.301105217142</c:v>
                </c:pt>
                <c:pt idx="436">
                  <c:v>33616.302297659997</c:v>
                </c:pt>
                <c:pt idx="437">
                  <c:v>35478.448607245708</c:v>
                </c:pt>
                <c:pt idx="438">
                  <c:v>37627.449726627136</c:v>
                </c:pt>
                <c:pt idx="439">
                  <c:v>36804.73625866857</c:v>
                </c:pt>
                <c:pt idx="440">
                  <c:v>39295.45097409856</c:v>
                </c:pt>
                <c:pt idx="441">
                  <c:v>40416.737897865707</c:v>
                </c:pt>
                <c:pt idx="442">
                  <c:v>42636.882738065695</c:v>
                </c:pt>
                <c:pt idx="443">
                  <c:v>42245.168327652842</c:v>
                </c:pt>
                <c:pt idx="444">
                  <c:v>41588.451960781415</c:v>
                </c:pt>
                <c:pt idx="445">
                  <c:v>38997.165746259991</c:v>
                </c:pt>
                <c:pt idx="446">
                  <c:v>39396.164577098563</c:v>
                </c:pt>
                <c:pt idx="447">
                  <c:v>41476.308974901433</c:v>
                </c:pt>
                <c:pt idx="448">
                  <c:v>42130.451747734282</c:v>
                </c:pt>
                <c:pt idx="449">
                  <c:v>38688.16472933429</c:v>
                </c:pt>
                <c:pt idx="450">
                  <c:v>39939.736229272865</c:v>
                </c:pt>
                <c:pt idx="451">
                  <c:v>40249.451186778584</c:v>
                </c:pt>
                <c:pt idx="452">
                  <c:v>40882.02268077858</c:v>
                </c:pt>
                <c:pt idx="453">
                  <c:v>39762.881941532854</c:v>
                </c:pt>
                <c:pt idx="454">
                  <c:v>36643.740054000002</c:v>
                </c:pt>
                <c:pt idx="455">
                  <c:v>35728.598385828569</c:v>
                </c:pt>
                <c:pt idx="456">
                  <c:v>36475.027582848576</c:v>
                </c:pt>
                <c:pt idx="457">
                  <c:v>37445.45747805429</c:v>
                </c:pt>
                <c:pt idx="458">
                  <c:v>37431.88655929143</c:v>
                </c:pt>
                <c:pt idx="459">
                  <c:v>37980.315346608571</c:v>
                </c:pt>
                <c:pt idx="460">
                  <c:v>40472.885836457142</c:v>
                </c:pt>
                <c:pt idx="461">
                  <c:v>42125.456310914291</c:v>
                </c:pt>
                <c:pt idx="462">
                  <c:v>45029.168513971432</c:v>
                </c:pt>
                <c:pt idx="463">
                  <c:v>45497.453623682857</c:v>
                </c:pt>
                <c:pt idx="464">
                  <c:v>45636.452384835713</c:v>
                </c:pt>
                <c:pt idx="465">
                  <c:v>46074.309136615717</c:v>
                </c:pt>
                <c:pt idx="466">
                  <c:v>45941.880774188568</c:v>
                </c:pt>
                <c:pt idx="467">
                  <c:v>46163.310538905716</c:v>
                </c:pt>
                <c:pt idx="468">
                  <c:v>46481.310748828575</c:v>
                </c:pt>
                <c:pt idx="469">
                  <c:v>47099.597385381421</c:v>
                </c:pt>
                <c:pt idx="470">
                  <c:v>52718.597319778572</c:v>
                </c:pt>
                <c:pt idx="471">
                  <c:v>53294.740153988569</c:v>
                </c:pt>
                <c:pt idx="472">
                  <c:v>55311.739375825717</c:v>
                </c:pt>
                <c:pt idx="473">
                  <c:v>56440.167692937146</c:v>
                </c:pt>
                <c:pt idx="474">
                  <c:v>55282.023821334289</c:v>
                </c:pt>
                <c:pt idx="475">
                  <c:v>55126.166210571428</c:v>
                </c:pt>
                <c:pt idx="476">
                  <c:v>55414.737451868583</c:v>
                </c:pt>
                <c:pt idx="477">
                  <c:v>51160.452763727153</c:v>
                </c:pt>
                <c:pt idx="478">
                  <c:v>50710.737661208586</c:v>
                </c:pt>
                <c:pt idx="479">
                  <c:v>48231.595143995713</c:v>
                </c:pt>
                <c:pt idx="480">
                  <c:v>49304.451933060009</c:v>
                </c:pt>
                <c:pt idx="481">
                  <c:v>51545.308387401434</c:v>
                </c:pt>
                <c:pt idx="482">
                  <c:v>52451.736463705711</c:v>
                </c:pt>
                <c:pt idx="483">
                  <c:v>51452.45037317001</c:v>
                </c:pt>
                <c:pt idx="484">
                  <c:v>54377.44877427286</c:v>
                </c:pt>
                <c:pt idx="485">
                  <c:v>54814.591703975711</c:v>
                </c:pt>
                <c:pt idx="486">
                  <c:v>56594.448714372862</c:v>
                </c:pt>
                <c:pt idx="487">
                  <c:v>55879.448260415717</c:v>
                </c:pt>
                <c:pt idx="488">
                  <c:v>53767.162754420016</c:v>
                </c:pt>
                <c:pt idx="489">
                  <c:v>52302.019762248579</c:v>
                </c:pt>
                <c:pt idx="490">
                  <c:v>51545.161987964289</c:v>
                </c:pt>
                <c:pt idx="491">
                  <c:v>46975.875746780002</c:v>
                </c:pt>
                <c:pt idx="492">
                  <c:v>48427.162724241432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23-4D77-877C-0E7AE3C73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0786239"/>
        <c:axId val="1"/>
      </c:areaChart>
      <c:lineChart>
        <c:grouping val="standard"/>
        <c:varyColors val="0"/>
        <c:ser>
          <c:idx val="1"/>
          <c:order val="1"/>
          <c:tx>
            <c:strRef>
              <c:f>'Графики 3.1.10 - 3.1.11'!$F$3</c:f>
              <c:strCache>
                <c:ptCount val="1"/>
                <c:pt idx="0">
                  <c:v>Количество сделок (сглаженное по семи точкам)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'Графики 3.1.10 - 3.1.11'!$B$4:$B$496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38999</c:v>
                </c:pt>
                <c:pt idx="3">
                  <c:v>39000</c:v>
                </c:pt>
                <c:pt idx="4">
                  <c:v>39001</c:v>
                </c:pt>
                <c:pt idx="5">
                  <c:v>39002</c:v>
                </c:pt>
                <c:pt idx="6">
                  <c:v>39003</c:v>
                </c:pt>
                <c:pt idx="7">
                  <c:v>39006</c:v>
                </c:pt>
                <c:pt idx="8">
                  <c:v>39007</c:v>
                </c:pt>
                <c:pt idx="9">
                  <c:v>39008</c:v>
                </c:pt>
                <c:pt idx="10">
                  <c:v>39009</c:v>
                </c:pt>
                <c:pt idx="11">
                  <c:v>39010</c:v>
                </c:pt>
                <c:pt idx="12">
                  <c:v>39013</c:v>
                </c:pt>
                <c:pt idx="13">
                  <c:v>39014</c:v>
                </c:pt>
                <c:pt idx="14">
                  <c:v>39016</c:v>
                </c:pt>
                <c:pt idx="15">
                  <c:v>39017</c:v>
                </c:pt>
                <c:pt idx="16">
                  <c:v>39020</c:v>
                </c:pt>
                <c:pt idx="17">
                  <c:v>39021</c:v>
                </c:pt>
                <c:pt idx="18">
                  <c:v>39022</c:v>
                </c:pt>
                <c:pt idx="19">
                  <c:v>39023</c:v>
                </c:pt>
                <c:pt idx="20">
                  <c:v>39024</c:v>
                </c:pt>
                <c:pt idx="21">
                  <c:v>39027</c:v>
                </c:pt>
                <c:pt idx="22">
                  <c:v>39028</c:v>
                </c:pt>
                <c:pt idx="23">
                  <c:v>39029</c:v>
                </c:pt>
                <c:pt idx="24">
                  <c:v>39030</c:v>
                </c:pt>
                <c:pt idx="25">
                  <c:v>39031</c:v>
                </c:pt>
                <c:pt idx="26">
                  <c:v>39034</c:v>
                </c:pt>
                <c:pt idx="27">
                  <c:v>39035</c:v>
                </c:pt>
                <c:pt idx="28">
                  <c:v>39036</c:v>
                </c:pt>
                <c:pt idx="29">
                  <c:v>39037</c:v>
                </c:pt>
                <c:pt idx="30">
                  <c:v>39038</c:v>
                </c:pt>
                <c:pt idx="31">
                  <c:v>39041</c:v>
                </c:pt>
                <c:pt idx="32">
                  <c:v>39042</c:v>
                </c:pt>
                <c:pt idx="33">
                  <c:v>39043</c:v>
                </c:pt>
                <c:pt idx="34">
                  <c:v>39044</c:v>
                </c:pt>
                <c:pt idx="35">
                  <c:v>39045</c:v>
                </c:pt>
                <c:pt idx="36">
                  <c:v>39048</c:v>
                </c:pt>
                <c:pt idx="37">
                  <c:v>39049</c:v>
                </c:pt>
                <c:pt idx="38">
                  <c:v>39050</c:v>
                </c:pt>
                <c:pt idx="39">
                  <c:v>39051</c:v>
                </c:pt>
                <c:pt idx="40">
                  <c:v>39052</c:v>
                </c:pt>
                <c:pt idx="41">
                  <c:v>39055</c:v>
                </c:pt>
                <c:pt idx="42">
                  <c:v>39056</c:v>
                </c:pt>
                <c:pt idx="43">
                  <c:v>39057</c:v>
                </c:pt>
                <c:pt idx="44">
                  <c:v>39058</c:v>
                </c:pt>
                <c:pt idx="45">
                  <c:v>39059</c:v>
                </c:pt>
                <c:pt idx="46">
                  <c:v>39062</c:v>
                </c:pt>
                <c:pt idx="47">
                  <c:v>39063</c:v>
                </c:pt>
                <c:pt idx="48">
                  <c:v>39064</c:v>
                </c:pt>
                <c:pt idx="49">
                  <c:v>39065</c:v>
                </c:pt>
                <c:pt idx="50">
                  <c:v>39066</c:v>
                </c:pt>
                <c:pt idx="51">
                  <c:v>39071</c:v>
                </c:pt>
                <c:pt idx="52">
                  <c:v>39072</c:v>
                </c:pt>
                <c:pt idx="53">
                  <c:v>39073</c:v>
                </c:pt>
                <c:pt idx="54">
                  <c:v>39076</c:v>
                </c:pt>
                <c:pt idx="55">
                  <c:v>39077</c:v>
                </c:pt>
                <c:pt idx="56">
                  <c:v>39078</c:v>
                </c:pt>
                <c:pt idx="57">
                  <c:v>39079</c:v>
                </c:pt>
                <c:pt idx="58">
                  <c:v>39080</c:v>
                </c:pt>
                <c:pt idx="59">
                  <c:v>39085</c:v>
                </c:pt>
                <c:pt idx="60">
                  <c:v>39086</c:v>
                </c:pt>
                <c:pt idx="61">
                  <c:v>39087</c:v>
                </c:pt>
                <c:pt idx="62">
                  <c:v>39090</c:v>
                </c:pt>
                <c:pt idx="63">
                  <c:v>39091</c:v>
                </c:pt>
                <c:pt idx="64">
                  <c:v>39092</c:v>
                </c:pt>
                <c:pt idx="65">
                  <c:v>39093</c:v>
                </c:pt>
                <c:pt idx="66">
                  <c:v>39094</c:v>
                </c:pt>
                <c:pt idx="67">
                  <c:v>39097</c:v>
                </c:pt>
                <c:pt idx="68">
                  <c:v>39098</c:v>
                </c:pt>
                <c:pt idx="69">
                  <c:v>39099</c:v>
                </c:pt>
                <c:pt idx="70">
                  <c:v>39100</c:v>
                </c:pt>
                <c:pt idx="71">
                  <c:v>39101</c:v>
                </c:pt>
                <c:pt idx="72">
                  <c:v>39104</c:v>
                </c:pt>
                <c:pt idx="73">
                  <c:v>39105</c:v>
                </c:pt>
                <c:pt idx="74">
                  <c:v>39106</c:v>
                </c:pt>
                <c:pt idx="75">
                  <c:v>39107</c:v>
                </c:pt>
                <c:pt idx="76">
                  <c:v>39108</c:v>
                </c:pt>
                <c:pt idx="77">
                  <c:v>39111</c:v>
                </c:pt>
                <c:pt idx="78">
                  <c:v>39112</c:v>
                </c:pt>
                <c:pt idx="79">
                  <c:v>39113</c:v>
                </c:pt>
                <c:pt idx="80">
                  <c:v>39114</c:v>
                </c:pt>
                <c:pt idx="81">
                  <c:v>39115</c:v>
                </c:pt>
                <c:pt idx="82">
                  <c:v>39118</c:v>
                </c:pt>
                <c:pt idx="83">
                  <c:v>39119</c:v>
                </c:pt>
                <c:pt idx="84">
                  <c:v>39120</c:v>
                </c:pt>
                <c:pt idx="85">
                  <c:v>39121</c:v>
                </c:pt>
                <c:pt idx="86">
                  <c:v>39122</c:v>
                </c:pt>
                <c:pt idx="87">
                  <c:v>39125</c:v>
                </c:pt>
                <c:pt idx="88">
                  <c:v>39126</c:v>
                </c:pt>
                <c:pt idx="89">
                  <c:v>39127</c:v>
                </c:pt>
                <c:pt idx="90">
                  <c:v>39128</c:v>
                </c:pt>
                <c:pt idx="91">
                  <c:v>39129</c:v>
                </c:pt>
                <c:pt idx="92">
                  <c:v>39132</c:v>
                </c:pt>
                <c:pt idx="93">
                  <c:v>39133</c:v>
                </c:pt>
                <c:pt idx="94">
                  <c:v>39134</c:v>
                </c:pt>
                <c:pt idx="95">
                  <c:v>39135</c:v>
                </c:pt>
                <c:pt idx="96">
                  <c:v>39136</c:v>
                </c:pt>
                <c:pt idx="97">
                  <c:v>39139</c:v>
                </c:pt>
                <c:pt idx="98">
                  <c:v>39140</c:v>
                </c:pt>
                <c:pt idx="99">
                  <c:v>39141</c:v>
                </c:pt>
                <c:pt idx="100">
                  <c:v>39142</c:v>
                </c:pt>
                <c:pt idx="101">
                  <c:v>39143</c:v>
                </c:pt>
                <c:pt idx="102">
                  <c:v>39146</c:v>
                </c:pt>
                <c:pt idx="103">
                  <c:v>39147</c:v>
                </c:pt>
                <c:pt idx="104">
                  <c:v>39148</c:v>
                </c:pt>
                <c:pt idx="105">
                  <c:v>39152</c:v>
                </c:pt>
                <c:pt idx="106">
                  <c:v>39153</c:v>
                </c:pt>
                <c:pt idx="107">
                  <c:v>39154</c:v>
                </c:pt>
                <c:pt idx="108">
                  <c:v>39155</c:v>
                </c:pt>
                <c:pt idx="109">
                  <c:v>39156</c:v>
                </c:pt>
                <c:pt idx="110">
                  <c:v>39157</c:v>
                </c:pt>
                <c:pt idx="111">
                  <c:v>39160</c:v>
                </c:pt>
                <c:pt idx="112">
                  <c:v>39161</c:v>
                </c:pt>
                <c:pt idx="113">
                  <c:v>39162</c:v>
                </c:pt>
                <c:pt idx="114">
                  <c:v>39166</c:v>
                </c:pt>
                <c:pt idx="115">
                  <c:v>39167</c:v>
                </c:pt>
                <c:pt idx="116">
                  <c:v>39168</c:v>
                </c:pt>
                <c:pt idx="117">
                  <c:v>39169</c:v>
                </c:pt>
                <c:pt idx="118">
                  <c:v>39170</c:v>
                </c:pt>
                <c:pt idx="119">
                  <c:v>39171</c:v>
                </c:pt>
                <c:pt idx="120">
                  <c:v>39174</c:v>
                </c:pt>
                <c:pt idx="121">
                  <c:v>39175</c:v>
                </c:pt>
                <c:pt idx="122">
                  <c:v>39176</c:v>
                </c:pt>
                <c:pt idx="123">
                  <c:v>39177</c:v>
                </c:pt>
                <c:pt idx="124">
                  <c:v>39178</c:v>
                </c:pt>
                <c:pt idx="125">
                  <c:v>39181</c:v>
                </c:pt>
                <c:pt idx="126">
                  <c:v>39182</c:v>
                </c:pt>
                <c:pt idx="127">
                  <c:v>39183</c:v>
                </c:pt>
                <c:pt idx="128">
                  <c:v>39184</c:v>
                </c:pt>
                <c:pt idx="129">
                  <c:v>39185</c:v>
                </c:pt>
                <c:pt idx="130">
                  <c:v>39188</c:v>
                </c:pt>
                <c:pt idx="131">
                  <c:v>39189</c:v>
                </c:pt>
                <c:pt idx="132">
                  <c:v>39190</c:v>
                </c:pt>
                <c:pt idx="133">
                  <c:v>39191</c:v>
                </c:pt>
                <c:pt idx="134">
                  <c:v>39192</c:v>
                </c:pt>
                <c:pt idx="135">
                  <c:v>39195</c:v>
                </c:pt>
                <c:pt idx="136">
                  <c:v>39196</c:v>
                </c:pt>
                <c:pt idx="137">
                  <c:v>39197</c:v>
                </c:pt>
                <c:pt idx="138">
                  <c:v>39198</c:v>
                </c:pt>
                <c:pt idx="139">
                  <c:v>39199</c:v>
                </c:pt>
                <c:pt idx="140">
                  <c:v>39202</c:v>
                </c:pt>
                <c:pt idx="141">
                  <c:v>39204</c:v>
                </c:pt>
                <c:pt idx="142">
                  <c:v>39205</c:v>
                </c:pt>
                <c:pt idx="143">
                  <c:v>39206</c:v>
                </c:pt>
                <c:pt idx="144">
                  <c:v>39209</c:v>
                </c:pt>
                <c:pt idx="145">
                  <c:v>39210</c:v>
                </c:pt>
                <c:pt idx="146">
                  <c:v>39212</c:v>
                </c:pt>
                <c:pt idx="147">
                  <c:v>39213</c:v>
                </c:pt>
                <c:pt idx="148">
                  <c:v>39216</c:v>
                </c:pt>
                <c:pt idx="149">
                  <c:v>39217</c:v>
                </c:pt>
                <c:pt idx="150">
                  <c:v>39218</c:v>
                </c:pt>
                <c:pt idx="151">
                  <c:v>39219</c:v>
                </c:pt>
                <c:pt idx="152">
                  <c:v>39220</c:v>
                </c:pt>
                <c:pt idx="153">
                  <c:v>39223</c:v>
                </c:pt>
                <c:pt idx="154">
                  <c:v>39224</c:v>
                </c:pt>
                <c:pt idx="155">
                  <c:v>39225</c:v>
                </c:pt>
                <c:pt idx="156">
                  <c:v>39226</c:v>
                </c:pt>
                <c:pt idx="157">
                  <c:v>39227</c:v>
                </c:pt>
                <c:pt idx="158">
                  <c:v>39230</c:v>
                </c:pt>
                <c:pt idx="159">
                  <c:v>39231</c:v>
                </c:pt>
                <c:pt idx="160">
                  <c:v>39232</c:v>
                </c:pt>
                <c:pt idx="161">
                  <c:v>39233</c:v>
                </c:pt>
                <c:pt idx="162">
                  <c:v>39234</c:v>
                </c:pt>
                <c:pt idx="163">
                  <c:v>39237</c:v>
                </c:pt>
                <c:pt idx="164">
                  <c:v>39238</c:v>
                </c:pt>
                <c:pt idx="165">
                  <c:v>39239</c:v>
                </c:pt>
                <c:pt idx="166">
                  <c:v>39240</c:v>
                </c:pt>
                <c:pt idx="167">
                  <c:v>39241</c:v>
                </c:pt>
                <c:pt idx="168">
                  <c:v>39244</c:v>
                </c:pt>
                <c:pt idx="169">
                  <c:v>39245</c:v>
                </c:pt>
                <c:pt idx="170">
                  <c:v>39246</c:v>
                </c:pt>
                <c:pt idx="171">
                  <c:v>39247</c:v>
                </c:pt>
                <c:pt idx="172">
                  <c:v>39248</c:v>
                </c:pt>
                <c:pt idx="173">
                  <c:v>39251</c:v>
                </c:pt>
                <c:pt idx="174">
                  <c:v>39252</c:v>
                </c:pt>
                <c:pt idx="175">
                  <c:v>39253</c:v>
                </c:pt>
                <c:pt idx="176">
                  <c:v>39254</c:v>
                </c:pt>
                <c:pt idx="177">
                  <c:v>39255</c:v>
                </c:pt>
                <c:pt idx="178">
                  <c:v>39258</c:v>
                </c:pt>
                <c:pt idx="179">
                  <c:v>39259</c:v>
                </c:pt>
                <c:pt idx="180">
                  <c:v>39260</c:v>
                </c:pt>
                <c:pt idx="181">
                  <c:v>39261</c:v>
                </c:pt>
                <c:pt idx="182">
                  <c:v>39262</c:v>
                </c:pt>
                <c:pt idx="183">
                  <c:v>39265</c:v>
                </c:pt>
                <c:pt idx="184">
                  <c:v>39266</c:v>
                </c:pt>
                <c:pt idx="185">
                  <c:v>39267</c:v>
                </c:pt>
                <c:pt idx="186">
                  <c:v>39268</c:v>
                </c:pt>
                <c:pt idx="187">
                  <c:v>39269</c:v>
                </c:pt>
                <c:pt idx="188">
                  <c:v>39272</c:v>
                </c:pt>
                <c:pt idx="189">
                  <c:v>39273</c:v>
                </c:pt>
                <c:pt idx="190">
                  <c:v>39274</c:v>
                </c:pt>
                <c:pt idx="191">
                  <c:v>39275</c:v>
                </c:pt>
                <c:pt idx="192">
                  <c:v>39276</c:v>
                </c:pt>
                <c:pt idx="193">
                  <c:v>39279</c:v>
                </c:pt>
                <c:pt idx="194">
                  <c:v>39280</c:v>
                </c:pt>
                <c:pt idx="195">
                  <c:v>39281</c:v>
                </c:pt>
                <c:pt idx="196">
                  <c:v>39282</c:v>
                </c:pt>
                <c:pt idx="197">
                  <c:v>39283</c:v>
                </c:pt>
                <c:pt idx="198">
                  <c:v>39286</c:v>
                </c:pt>
                <c:pt idx="199">
                  <c:v>39287</c:v>
                </c:pt>
                <c:pt idx="200">
                  <c:v>39288</c:v>
                </c:pt>
                <c:pt idx="201">
                  <c:v>39289</c:v>
                </c:pt>
                <c:pt idx="202">
                  <c:v>39290</c:v>
                </c:pt>
                <c:pt idx="203">
                  <c:v>39293</c:v>
                </c:pt>
                <c:pt idx="204">
                  <c:v>39294</c:v>
                </c:pt>
                <c:pt idx="205">
                  <c:v>39295</c:v>
                </c:pt>
                <c:pt idx="206">
                  <c:v>39296</c:v>
                </c:pt>
                <c:pt idx="207">
                  <c:v>39297</c:v>
                </c:pt>
                <c:pt idx="208">
                  <c:v>39300</c:v>
                </c:pt>
                <c:pt idx="209">
                  <c:v>39301</c:v>
                </c:pt>
                <c:pt idx="210">
                  <c:v>39302</c:v>
                </c:pt>
                <c:pt idx="211">
                  <c:v>39303</c:v>
                </c:pt>
                <c:pt idx="212">
                  <c:v>39304</c:v>
                </c:pt>
                <c:pt idx="213">
                  <c:v>39307</c:v>
                </c:pt>
                <c:pt idx="214">
                  <c:v>39308</c:v>
                </c:pt>
                <c:pt idx="215">
                  <c:v>39309</c:v>
                </c:pt>
                <c:pt idx="216">
                  <c:v>39310</c:v>
                </c:pt>
                <c:pt idx="217">
                  <c:v>39311</c:v>
                </c:pt>
                <c:pt idx="218">
                  <c:v>39314</c:v>
                </c:pt>
                <c:pt idx="219">
                  <c:v>39315</c:v>
                </c:pt>
                <c:pt idx="220">
                  <c:v>39316</c:v>
                </c:pt>
                <c:pt idx="221">
                  <c:v>39317</c:v>
                </c:pt>
                <c:pt idx="222">
                  <c:v>39318</c:v>
                </c:pt>
                <c:pt idx="223">
                  <c:v>39321</c:v>
                </c:pt>
                <c:pt idx="224">
                  <c:v>39322</c:v>
                </c:pt>
                <c:pt idx="225">
                  <c:v>39323</c:v>
                </c:pt>
                <c:pt idx="226">
                  <c:v>39327</c:v>
                </c:pt>
                <c:pt idx="227">
                  <c:v>39328</c:v>
                </c:pt>
                <c:pt idx="228">
                  <c:v>39329</c:v>
                </c:pt>
                <c:pt idx="229">
                  <c:v>39330</c:v>
                </c:pt>
                <c:pt idx="230">
                  <c:v>39331</c:v>
                </c:pt>
                <c:pt idx="231">
                  <c:v>39332</c:v>
                </c:pt>
                <c:pt idx="232">
                  <c:v>39335</c:v>
                </c:pt>
                <c:pt idx="233">
                  <c:v>39336</c:v>
                </c:pt>
                <c:pt idx="234">
                  <c:v>39337</c:v>
                </c:pt>
                <c:pt idx="235">
                  <c:v>39338</c:v>
                </c:pt>
                <c:pt idx="236">
                  <c:v>39339</c:v>
                </c:pt>
                <c:pt idx="237">
                  <c:v>39342</c:v>
                </c:pt>
                <c:pt idx="238">
                  <c:v>39343</c:v>
                </c:pt>
                <c:pt idx="239">
                  <c:v>39344</c:v>
                </c:pt>
                <c:pt idx="240">
                  <c:v>39345</c:v>
                </c:pt>
                <c:pt idx="241">
                  <c:v>39346</c:v>
                </c:pt>
                <c:pt idx="242">
                  <c:v>39349</c:v>
                </c:pt>
                <c:pt idx="243">
                  <c:v>39350</c:v>
                </c:pt>
                <c:pt idx="244">
                  <c:v>39351</c:v>
                </c:pt>
                <c:pt idx="245">
                  <c:v>39352</c:v>
                </c:pt>
                <c:pt idx="246">
                  <c:v>39353</c:v>
                </c:pt>
                <c:pt idx="247">
                  <c:v>39356</c:v>
                </c:pt>
                <c:pt idx="248">
                  <c:v>39357</c:v>
                </c:pt>
                <c:pt idx="249">
                  <c:v>39358</c:v>
                </c:pt>
                <c:pt idx="250">
                  <c:v>39359</c:v>
                </c:pt>
                <c:pt idx="251">
                  <c:v>39360</c:v>
                </c:pt>
                <c:pt idx="252">
                  <c:v>39363</c:v>
                </c:pt>
                <c:pt idx="253">
                  <c:v>39364</c:v>
                </c:pt>
                <c:pt idx="254">
                  <c:v>39365</c:v>
                </c:pt>
                <c:pt idx="255">
                  <c:v>39366</c:v>
                </c:pt>
                <c:pt idx="256">
                  <c:v>39367</c:v>
                </c:pt>
                <c:pt idx="257">
                  <c:v>39370</c:v>
                </c:pt>
                <c:pt idx="258">
                  <c:v>39371</c:v>
                </c:pt>
                <c:pt idx="259">
                  <c:v>39372</c:v>
                </c:pt>
                <c:pt idx="260">
                  <c:v>39373</c:v>
                </c:pt>
                <c:pt idx="261">
                  <c:v>39374</c:v>
                </c:pt>
                <c:pt idx="262">
                  <c:v>39377</c:v>
                </c:pt>
                <c:pt idx="263">
                  <c:v>39378</c:v>
                </c:pt>
                <c:pt idx="264">
                  <c:v>39379</c:v>
                </c:pt>
                <c:pt idx="265">
                  <c:v>39383</c:v>
                </c:pt>
                <c:pt idx="266">
                  <c:v>39384</c:v>
                </c:pt>
                <c:pt idx="267">
                  <c:v>39385</c:v>
                </c:pt>
                <c:pt idx="268">
                  <c:v>39386</c:v>
                </c:pt>
                <c:pt idx="269">
                  <c:v>39387</c:v>
                </c:pt>
                <c:pt idx="270">
                  <c:v>39388</c:v>
                </c:pt>
                <c:pt idx="271">
                  <c:v>39391</c:v>
                </c:pt>
                <c:pt idx="272">
                  <c:v>39392</c:v>
                </c:pt>
                <c:pt idx="273">
                  <c:v>39393</c:v>
                </c:pt>
                <c:pt idx="274">
                  <c:v>39394</c:v>
                </c:pt>
                <c:pt idx="275">
                  <c:v>39395</c:v>
                </c:pt>
                <c:pt idx="276">
                  <c:v>39398</c:v>
                </c:pt>
                <c:pt idx="277">
                  <c:v>39399</c:v>
                </c:pt>
                <c:pt idx="278">
                  <c:v>39400</c:v>
                </c:pt>
                <c:pt idx="279">
                  <c:v>39401</c:v>
                </c:pt>
                <c:pt idx="280">
                  <c:v>39402</c:v>
                </c:pt>
                <c:pt idx="281">
                  <c:v>39405</c:v>
                </c:pt>
                <c:pt idx="282">
                  <c:v>39406</c:v>
                </c:pt>
                <c:pt idx="283">
                  <c:v>39407</c:v>
                </c:pt>
                <c:pt idx="284">
                  <c:v>39408</c:v>
                </c:pt>
                <c:pt idx="285">
                  <c:v>39409</c:v>
                </c:pt>
                <c:pt idx="286">
                  <c:v>39412</c:v>
                </c:pt>
                <c:pt idx="287">
                  <c:v>39413</c:v>
                </c:pt>
                <c:pt idx="288">
                  <c:v>39414</c:v>
                </c:pt>
                <c:pt idx="289">
                  <c:v>39415</c:v>
                </c:pt>
                <c:pt idx="290">
                  <c:v>39416</c:v>
                </c:pt>
                <c:pt idx="291">
                  <c:v>39419</c:v>
                </c:pt>
                <c:pt idx="292">
                  <c:v>39420</c:v>
                </c:pt>
                <c:pt idx="293">
                  <c:v>39421</c:v>
                </c:pt>
                <c:pt idx="294">
                  <c:v>39422</c:v>
                </c:pt>
                <c:pt idx="295">
                  <c:v>39423</c:v>
                </c:pt>
                <c:pt idx="296">
                  <c:v>39426</c:v>
                </c:pt>
                <c:pt idx="297">
                  <c:v>39427</c:v>
                </c:pt>
                <c:pt idx="298">
                  <c:v>39428</c:v>
                </c:pt>
                <c:pt idx="299">
                  <c:v>39429</c:v>
                </c:pt>
                <c:pt idx="300">
                  <c:v>39430</c:v>
                </c:pt>
                <c:pt idx="301">
                  <c:v>39435</c:v>
                </c:pt>
                <c:pt idx="302">
                  <c:v>39437</c:v>
                </c:pt>
                <c:pt idx="303">
                  <c:v>39440</c:v>
                </c:pt>
                <c:pt idx="304">
                  <c:v>39441</c:v>
                </c:pt>
                <c:pt idx="305">
                  <c:v>39442</c:v>
                </c:pt>
                <c:pt idx="306">
                  <c:v>39443</c:v>
                </c:pt>
                <c:pt idx="307">
                  <c:v>39444</c:v>
                </c:pt>
                <c:pt idx="308">
                  <c:v>39445</c:v>
                </c:pt>
                <c:pt idx="309">
                  <c:v>39450</c:v>
                </c:pt>
                <c:pt idx="310">
                  <c:v>39451</c:v>
                </c:pt>
                <c:pt idx="311">
                  <c:v>39455</c:v>
                </c:pt>
                <c:pt idx="312">
                  <c:v>39456</c:v>
                </c:pt>
                <c:pt idx="313">
                  <c:v>39457</c:v>
                </c:pt>
                <c:pt idx="314">
                  <c:v>39458</c:v>
                </c:pt>
                <c:pt idx="315">
                  <c:v>39461</c:v>
                </c:pt>
                <c:pt idx="316">
                  <c:v>39462</c:v>
                </c:pt>
                <c:pt idx="317">
                  <c:v>39463</c:v>
                </c:pt>
                <c:pt idx="318">
                  <c:v>39464</c:v>
                </c:pt>
                <c:pt idx="319">
                  <c:v>39465</c:v>
                </c:pt>
                <c:pt idx="320">
                  <c:v>39468</c:v>
                </c:pt>
                <c:pt idx="321">
                  <c:v>39469</c:v>
                </c:pt>
                <c:pt idx="322">
                  <c:v>39470</c:v>
                </c:pt>
                <c:pt idx="323">
                  <c:v>39471</c:v>
                </c:pt>
                <c:pt idx="324">
                  <c:v>39472</c:v>
                </c:pt>
                <c:pt idx="325">
                  <c:v>39475</c:v>
                </c:pt>
                <c:pt idx="326">
                  <c:v>39476</c:v>
                </c:pt>
                <c:pt idx="327">
                  <c:v>39477</c:v>
                </c:pt>
                <c:pt idx="328">
                  <c:v>39478</c:v>
                </c:pt>
                <c:pt idx="329">
                  <c:v>39479</c:v>
                </c:pt>
                <c:pt idx="330">
                  <c:v>39482</c:v>
                </c:pt>
                <c:pt idx="331">
                  <c:v>39483</c:v>
                </c:pt>
                <c:pt idx="332">
                  <c:v>39484</c:v>
                </c:pt>
                <c:pt idx="333">
                  <c:v>39485</c:v>
                </c:pt>
                <c:pt idx="334">
                  <c:v>39486</c:v>
                </c:pt>
                <c:pt idx="335">
                  <c:v>39489</c:v>
                </c:pt>
                <c:pt idx="336">
                  <c:v>39490</c:v>
                </c:pt>
                <c:pt idx="337">
                  <c:v>39491</c:v>
                </c:pt>
                <c:pt idx="338">
                  <c:v>39492</c:v>
                </c:pt>
                <c:pt idx="339">
                  <c:v>39493</c:v>
                </c:pt>
                <c:pt idx="340">
                  <c:v>39496</c:v>
                </c:pt>
                <c:pt idx="341">
                  <c:v>39497</c:v>
                </c:pt>
                <c:pt idx="342">
                  <c:v>39498</c:v>
                </c:pt>
                <c:pt idx="343">
                  <c:v>39499</c:v>
                </c:pt>
                <c:pt idx="344">
                  <c:v>39500</c:v>
                </c:pt>
                <c:pt idx="345">
                  <c:v>39503</c:v>
                </c:pt>
                <c:pt idx="346">
                  <c:v>39504</c:v>
                </c:pt>
                <c:pt idx="347">
                  <c:v>39505</c:v>
                </c:pt>
                <c:pt idx="348">
                  <c:v>39506</c:v>
                </c:pt>
                <c:pt idx="349">
                  <c:v>39507</c:v>
                </c:pt>
                <c:pt idx="350">
                  <c:v>39510</c:v>
                </c:pt>
                <c:pt idx="351">
                  <c:v>39511</c:v>
                </c:pt>
                <c:pt idx="352">
                  <c:v>39512</c:v>
                </c:pt>
                <c:pt idx="353">
                  <c:v>39513</c:v>
                </c:pt>
                <c:pt idx="354">
                  <c:v>39514</c:v>
                </c:pt>
                <c:pt idx="355">
                  <c:v>39518</c:v>
                </c:pt>
                <c:pt idx="356">
                  <c:v>39519</c:v>
                </c:pt>
                <c:pt idx="357">
                  <c:v>39520</c:v>
                </c:pt>
                <c:pt idx="358">
                  <c:v>39521</c:v>
                </c:pt>
                <c:pt idx="359">
                  <c:v>39524</c:v>
                </c:pt>
                <c:pt idx="360">
                  <c:v>39525</c:v>
                </c:pt>
                <c:pt idx="361">
                  <c:v>39526</c:v>
                </c:pt>
                <c:pt idx="362">
                  <c:v>39527</c:v>
                </c:pt>
                <c:pt idx="363">
                  <c:v>39528</c:v>
                </c:pt>
                <c:pt idx="364">
                  <c:v>39532</c:v>
                </c:pt>
                <c:pt idx="365">
                  <c:v>39533</c:v>
                </c:pt>
                <c:pt idx="366">
                  <c:v>39534</c:v>
                </c:pt>
                <c:pt idx="367">
                  <c:v>39535</c:v>
                </c:pt>
                <c:pt idx="368">
                  <c:v>39538</c:v>
                </c:pt>
                <c:pt idx="369">
                  <c:v>39539</c:v>
                </c:pt>
                <c:pt idx="370">
                  <c:v>39540</c:v>
                </c:pt>
                <c:pt idx="371">
                  <c:v>39541</c:v>
                </c:pt>
                <c:pt idx="372">
                  <c:v>39542</c:v>
                </c:pt>
                <c:pt idx="373">
                  <c:v>39545</c:v>
                </c:pt>
                <c:pt idx="374">
                  <c:v>39546</c:v>
                </c:pt>
                <c:pt idx="375">
                  <c:v>39547</c:v>
                </c:pt>
                <c:pt idx="376">
                  <c:v>39548</c:v>
                </c:pt>
                <c:pt idx="377">
                  <c:v>39549</c:v>
                </c:pt>
                <c:pt idx="378">
                  <c:v>39552</c:v>
                </c:pt>
                <c:pt idx="379">
                  <c:v>39553</c:v>
                </c:pt>
                <c:pt idx="380">
                  <c:v>39554</c:v>
                </c:pt>
                <c:pt idx="381">
                  <c:v>39555</c:v>
                </c:pt>
                <c:pt idx="382">
                  <c:v>39556</c:v>
                </c:pt>
                <c:pt idx="383">
                  <c:v>39559</c:v>
                </c:pt>
                <c:pt idx="384">
                  <c:v>39560</c:v>
                </c:pt>
                <c:pt idx="385">
                  <c:v>39561</c:v>
                </c:pt>
                <c:pt idx="386">
                  <c:v>39562</c:v>
                </c:pt>
                <c:pt idx="387">
                  <c:v>39563</c:v>
                </c:pt>
                <c:pt idx="388">
                  <c:v>39566</c:v>
                </c:pt>
                <c:pt idx="389">
                  <c:v>39567</c:v>
                </c:pt>
                <c:pt idx="390">
                  <c:v>39568</c:v>
                </c:pt>
                <c:pt idx="391">
                  <c:v>39572</c:v>
                </c:pt>
                <c:pt idx="392">
                  <c:v>39573</c:v>
                </c:pt>
                <c:pt idx="393">
                  <c:v>39574</c:v>
                </c:pt>
                <c:pt idx="394">
                  <c:v>39575</c:v>
                </c:pt>
                <c:pt idx="395">
                  <c:v>39576</c:v>
                </c:pt>
                <c:pt idx="396">
                  <c:v>39580</c:v>
                </c:pt>
                <c:pt idx="397">
                  <c:v>39581</c:v>
                </c:pt>
                <c:pt idx="398">
                  <c:v>39582</c:v>
                </c:pt>
                <c:pt idx="399">
                  <c:v>39583</c:v>
                </c:pt>
                <c:pt idx="400">
                  <c:v>39584</c:v>
                </c:pt>
                <c:pt idx="401">
                  <c:v>39587</c:v>
                </c:pt>
                <c:pt idx="402">
                  <c:v>39588</c:v>
                </c:pt>
                <c:pt idx="403">
                  <c:v>39589</c:v>
                </c:pt>
                <c:pt idx="404">
                  <c:v>39590</c:v>
                </c:pt>
                <c:pt idx="405">
                  <c:v>39591</c:v>
                </c:pt>
                <c:pt idx="406">
                  <c:v>39594</c:v>
                </c:pt>
                <c:pt idx="407">
                  <c:v>39595</c:v>
                </c:pt>
                <c:pt idx="408">
                  <c:v>39596</c:v>
                </c:pt>
                <c:pt idx="409">
                  <c:v>39597</c:v>
                </c:pt>
                <c:pt idx="410">
                  <c:v>39598</c:v>
                </c:pt>
                <c:pt idx="411">
                  <c:v>39601</c:v>
                </c:pt>
                <c:pt idx="412">
                  <c:v>39602</c:v>
                </c:pt>
                <c:pt idx="413">
                  <c:v>39603</c:v>
                </c:pt>
                <c:pt idx="414">
                  <c:v>39604</c:v>
                </c:pt>
                <c:pt idx="415">
                  <c:v>39605</c:v>
                </c:pt>
                <c:pt idx="416">
                  <c:v>39608</c:v>
                </c:pt>
                <c:pt idx="417">
                  <c:v>39609</c:v>
                </c:pt>
                <c:pt idx="418">
                  <c:v>39610</c:v>
                </c:pt>
                <c:pt idx="419">
                  <c:v>39611</c:v>
                </c:pt>
                <c:pt idx="420">
                  <c:v>39612</c:v>
                </c:pt>
                <c:pt idx="421">
                  <c:v>39615</c:v>
                </c:pt>
                <c:pt idx="422">
                  <c:v>39616</c:v>
                </c:pt>
                <c:pt idx="423">
                  <c:v>39617</c:v>
                </c:pt>
                <c:pt idx="424">
                  <c:v>39618</c:v>
                </c:pt>
                <c:pt idx="425">
                  <c:v>39619</c:v>
                </c:pt>
                <c:pt idx="426">
                  <c:v>39622</c:v>
                </c:pt>
                <c:pt idx="427">
                  <c:v>39623</c:v>
                </c:pt>
                <c:pt idx="428">
                  <c:v>39624</c:v>
                </c:pt>
                <c:pt idx="429">
                  <c:v>39625</c:v>
                </c:pt>
                <c:pt idx="430">
                  <c:v>39626</c:v>
                </c:pt>
                <c:pt idx="431">
                  <c:v>39629</c:v>
                </c:pt>
                <c:pt idx="432">
                  <c:v>39630</c:v>
                </c:pt>
                <c:pt idx="433">
                  <c:v>39631</c:v>
                </c:pt>
                <c:pt idx="434">
                  <c:v>39632</c:v>
                </c:pt>
                <c:pt idx="435">
                  <c:v>39633</c:v>
                </c:pt>
                <c:pt idx="436">
                  <c:v>39637</c:v>
                </c:pt>
                <c:pt idx="437">
                  <c:v>39638</c:v>
                </c:pt>
                <c:pt idx="438">
                  <c:v>39639</c:v>
                </c:pt>
                <c:pt idx="439">
                  <c:v>39640</c:v>
                </c:pt>
                <c:pt idx="440">
                  <c:v>39643</c:v>
                </c:pt>
                <c:pt idx="441">
                  <c:v>39644</c:v>
                </c:pt>
                <c:pt idx="442">
                  <c:v>39645</c:v>
                </c:pt>
                <c:pt idx="443">
                  <c:v>39646</c:v>
                </c:pt>
                <c:pt idx="444">
                  <c:v>39647</c:v>
                </c:pt>
                <c:pt idx="445">
                  <c:v>39650</c:v>
                </c:pt>
                <c:pt idx="446">
                  <c:v>39651</c:v>
                </c:pt>
                <c:pt idx="447">
                  <c:v>39652</c:v>
                </c:pt>
                <c:pt idx="448">
                  <c:v>39653</c:v>
                </c:pt>
                <c:pt idx="449">
                  <c:v>39654</c:v>
                </c:pt>
                <c:pt idx="450">
                  <c:v>39657</c:v>
                </c:pt>
                <c:pt idx="451">
                  <c:v>39658</c:v>
                </c:pt>
                <c:pt idx="452">
                  <c:v>39659</c:v>
                </c:pt>
                <c:pt idx="453">
                  <c:v>39660</c:v>
                </c:pt>
                <c:pt idx="454">
                  <c:v>39661</c:v>
                </c:pt>
                <c:pt idx="455">
                  <c:v>39664</c:v>
                </c:pt>
                <c:pt idx="456">
                  <c:v>39665</c:v>
                </c:pt>
                <c:pt idx="457">
                  <c:v>39666</c:v>
                </c:pt>
                <c:pt idx="458">
                  <c:v>39667</c:v>
                </c:pt>
                <c:pt idx="459">
                  <c:v>39668</c:v>
                </c:pt>
                <c:pt idx="460">
                  <c:v>39671</c:v>
                </c:pt>
                <c:pt idx="461">
                  <c:v>39672</c:v>
                </c:pt>
                <c:pt idx="462">
                  <c:v>39673</c:v>
                </c:pt>
                <c:pt idx="463">
                  <c:v>39674</c:v>
                </c:pt>
                <c:pt idx="464">
                  <c:v>39675</c:v>
                </c:pt>
                <c:pt idx="465">
                  <c:v>39678</c:v>
                </c:pt>
                <c:pt idx="466">
                  <c:v>39679</c:v>
                </c:pt>
                <c:pt idx="467">
                  <c:v>39680</c:v>
                </c:pt>
                <c:pt idx="468">
                  <c:v>39681</c:v>
                </c:pt>
                <c:pt idx="469">
                  <c:v>39682</c:v>
                </c:pt>
                <c:pt idx="470">
                  <c:v>39685</c:v>
                </c:pt>
                <c:pt idx="471">
                  <c:v>39686</c:v>
                </c:pt>
                <c:pt idx="472">
                  <c:v>39687</c:v>
                </c:pt>
                <c:pt idx="473">
                  <c:v>39688</c:v>
                </c:pt>
                <c:pt idx="474">
                  <c:v>39689</c:v>
                </c:pt>
                <c:pt idx="475">
                  <c:v>39693</c:v>
                </c:pt>
                <c:pt idx="476">
                  <c:v>39694</c:v>
                </c:pt>
                <c:pt idx="477">
                  <c:v>39695</c:v>
                </c:pt>
                <c:pt idx="478">
                  <c:v>39696</c:v>
                </c:pt>
                <c:pt idx="479">
                  <c:v>39699</c:v>
                </c:pt>
                <c:pt idx="480">
                  <c:v>39700</c:v>
                </c:pt>
                <c:pt idx="481">
                  <c:v>39701</c:v>
                </c:pt>
                <c:pt idx="482">
                  <c:v>39702</c:v>
                </c:pt>
                <c:pt idx="483">
                  <c:v>39703</c:v>
                </c:pt>
                <c:pt idx="484">
                  <c:v>39706</c:v>
                </c:pt>
                <c:pt idx="485">
                  <c:v>39707</c:v>
                </c:pt>
                <c:pt idx="486">
                  <c:v>39708</c:v>
                </c:pt>
                <c:pt idx="487">
                  <c:v>39709</c:v>
                </c:pt>
                <c:pt idx="488">
                  <c:v>39710</c:v>
                </c:pt>
                <c:pt idx="489">
                  <c:v>39713</c:v>
                </c:pt>
                <c:pt idx="490">
                  <c:v>39714</c:v>
                </c:pt>
                <c:pt idx="491">
                  <c:v>39715</c:v>
                </c:pt>
                <c:pt idx="492">
                  <c:v>39716</c:v>
                </c:pt>
              </c:numCache>
            </c:numRef>
          </c:cat>
          <c:val>
            <c:numRef>
              <c:f>'Графики 3.1.10 - 3.1.11'!$F$4:$F$496</c:f>
              <c:numCache>
                <c:formatCode>0.00</c:formatCode>
                <c:ptCount val="493"/>
                <c:pt idx="0">
                  <c:v>91.714285714285708</c:v>
                </c:pt>
                <c:pt idx="1">
                  <c:v>90.714285714285708</c:v>
                </c:pt>
                <c:pt idx="2">
                  <c:v>92.714285714285708</c:v>
                </c:pt>
                <c:pt idx="3">
                  <c:v>97</c:v>
                </c:pt>
                <c:pt idx="4">
                  <c:v>96.857142857142861</c:v>
                </c:pt>
                <c:pt idx="5">
                  <c:v>98.142857142857139</c:v>
                </c:pt>
                <c:pt idx="6">
                  <c:v>97.571428571428569</c:v>
                </c:pt>
                <c:pt idx="7">
                  <c:v>92</c:v>
                </c:pt>
                <c:pt idx="8">
                  <c:v>92.428571428571431</c:v>
                </c:pt>
                <c:pt idx="9">
                  <c:v>87.285714285714292</c:v>
                </c:pt>
                <c:pt idx="10">
                  <c:v>81.571428571428569</c:v>
                </c:pt>
                <c:pt idx="11">
                  <c:v>80.142857142857139</c:v>
                </c:pt>
                <c:pt idx="12">
                  <c:v>72.428571428571431</c:v>
                </c:pt>
                <c:pt idx="13">
                  <c:v>64.857142857142861</c:v>
                </c:pt>
                <c:pt idx="14">
                  <c:v>64.142857142857139</c:v>
                </c:pt>
                <c:pt idx="15">
                  <c:v>64.285714285714292</c:v>
                </c:pt>
                <c:pt idx="16">
                  <c:v>61.428571428571431</c:v>
                </c:pt>
                <c:pt idx="17">
                  <c:v>60.142857142857146</c:v>
                </c:pt>
                <c:pt idx="18">
                  <c:v>55.285714285714285</c:v>
                </c:pt>
                <c:pt idx="19">
                  <c:v>55.142857142857146</c:v>
                </c:pt>
                <c:pt idx="20">
                  <c:v>53.428571428571431</c:v>
                </c:pt>
                <c:pt idx="21">
                  <c:v>51.857142857142854</c:v>
                </c:pt>
                <c:pt idx="22">
                  <c:v>49.285714285714285</c:v>
                </c:pt>
                <c:pt idx="23">
                  <c:v>52.142857142857146</c:v>
                </c:pt>
                <c:pt idx="24">
                  <c:v>51.714285714285715</c:v>
                </c:pt>
                <c:pt idx="25">
                  <c:v>50.714285714285715</c:v>
                </c:pt>
                <c:pt idx="26">
                  <c:v>48.857142857142854</c:v>
                </c:pt>
                <c:pt idx="27">
                  <c:v>49.142857142857146</c:v>
                </c:pt>
                <c:pt idx="28">
                  <c:v>42.857142857142854</c:v>
                </c:pt>
                <c:pt idx="29">
                  <c:v>39.714285714285715</c:v>
                </c:pt>
                <c:pt idx="30">
                  <c:v>41.857142857142854</c:v>
                </c:pt>
                <c:pt idx="31">
                  <c:v>44</c:v>
                </c:pt>
                <c:pt idx="32">
                  <c:v>45.285714285714285</c:v>
                </c:pt>
                <c:pt idx="33">
                  <c:v>46.571428571428569</c:v>
                </c:pt>
                <c:pt idx="34">
                  <c:v>47.857142857142854</c:v>
                </c:pt>
                <c:pt idx="35">
                  <c:v>53.714285714285715</c:v>
                </c:pt>
                <c:pt idx="36">
                  <c:v>57.285714285714285</c:v>
                </c:pt>
                <c:pt idx="37">
                  <c:v>53.428571428571431</c:v>
                </c:pt>
                <c:pt idx="38">
                  <c:v>53.428571428571431</c:v>
                </c:pt>
                <c:pt idx="39">
                  <c:v>52.857142857142854</c:v>
                </c:pt>
                <c:pt idx="40">
                  <c:v>50.428571428571431</c:v>
                </c:pt>
                <c:pt idx="41">
                  <c:v>48.285714285714285</c:v>
                </c:pt>
                <c:pt idx="42">
                  <c:v>45.428571428571431</c:v>
                </c:pt>
                <c:pt idx="43">
                  <c:v>43.142857142857146</c:v>
                </c:pt>
                <c:pt idx="44">
                  <c:v>41.714285714285715</c:v>
                </c:pt>
                <c:pt idx="45">
                  <c:v>38.571428571428569</c:v>
                </c:pt>
                <c:pt idx="46">
                  <c:v>38.714285714285715</c:v>
                </c:pt>
                <c:pt idx="47">
                  <c:v>40.857142857142854</c:v>
                </c:pt>
                <c:pt idx="48">
                  <c:v>44</c:v>
                </c:pt>
                <c:pt idx="49">
                  <c:v>44.571428571428569</c:v>
                </c:pt>
                <c:pt idx="50">
                  <c:v>44.714285714285715</c:v>
                </c:pt>
                <c:pt idx="51">
                  <c:v>44</c:v>
                </c:pt>
                <c:pt idx="52">
                  <c:v>43.428571428571431</c:v>
                </c:pt>
                <c:pt idx="53">
                  <c:v>39.571428571428569</c:v>
                </c:pt>
                <c:pt idx="54">
                  <c:v>37.714285714285715</c:v>
                </c:pt>
                <c:pt idx="55">
                  <c:v>36.285714285714285</c:v>
                </c:pt>
                <c:pt idx="56">
                  <c:v>35</c:v>
                </c:pt>
                <c:pt idx="57">
                  <c:v>39.428571428571431</c:v>
                </c:pt>
                <c:pt idx="58">
                  <c:v>42.142857142857146</c:v>
                </c:pt>
                <c:pt idx="59">
                  <c:v>44.857142857142854</c:v>
                </c:pt>
                <c:pt idx="60">
                  <c:v>47.142857142857146</c:v>
                </c:pt>
                <c:pt idx="61">
                  <c:v>47.571428571428569</c:v>
                </c:pt>
                <c:pt idx="62">
                  <c:v>48.142857142857146</c:v>
                </c:pt>
                <c:pt idx="63">
                  <c:v>50.285714285714285</c:v>
                </c:pt>
                <c:pt idx="64">
                  <c:v>54.428571428571431</c:v>
                </c:pt>
                <c:pt idx="65">
                  <c:v>58.285714285714285</c:v>
                </c:pt>
                <c:pt idx="66">
                  <c:v>54.142857142857146</c:v>
                </c:pt>
                <c:pt idx="67">
                  <c:v>55.142857142857146</c:v>
                </c:pt>
                <c:pt idx="68">
                  <c:v>55.142857142857146</c:v>
                </c:pt>
                <c:pt idx="69">
                  <c:v>56.857142857142854</c:v>
                </c:pt>
                <c:pt idx="70">
                  <c:v>54.571428571428569</c:v>
                </c:pt>
                <c:pt idx="71">
                  <c:v>47.285714285714285</c:v>
                </c:pt>
                <c:pt idx="72">
                  <c:v>44.285714285714285</c:v>
                </c:pt>
                <c:pt idx="73">
                  <c:v>48</c:v>
                </c:pt>
                <c:pt idx="74">
                  <c:v>48.857142857142854</c:v>
                </c:pt>
                <c:pt idx="75">
                  <c:v>49.428571428571431</c:v>
                </c:pt>
                <c:pt idx="76">
                  <c:v>46.857142857142854</c:v>
                </c:pt>
                <c:pt idx="77">
                  <c:v>47.428571428571431</c:v>
                </c:pt>
                <c:pt idx="78">
                  <c:v>49.142857142857146</c:v>
                </c:pt>
                <c:pt idx="79">
                  <c:v>49.714285714285715</c:v>
                </c:pt>
                <c:pt idx="80">
                  <c:v>55.428571428571431</c:v>
                </c:pt>
                <c:pt idx="81">
                  <c:v>57.285714285714285</c:v>
                </c:pt>
                <c:pt idx="82">
                  <c:v>61</c:v>
                </c:pt>
                <c:pt idx="83">
                  <c:v>66.142857142857139</c:v>
                </c:pt>
                <c:pt idx="84">
                  <c:v>66</c:v>
                </c:pt>
                <c:pt idx="85">
                  <c:v>65.428571428571431</c:v>
                </c:pt>
                <c:pt idx="86">
                  <c:v>68.285714285714292</c:v>
                </c:pt>
                <c:pt idx="87">
                  <c:v>62</c:v>
                </c:pt>
                <c:pt idx="88">
                  <c:v>66.142857142857139</c:v>
                </c:pt>
                <c:pt idx="89">
                  <c:v>67.714285714285708</c:v>
                </c:pt>
                <c:pt idx="90">
                  <c:v>72.857142857142861</c:v>
                </c:pt>
                <c:pt idx="91">
                  <c:v>82</c:v>
                </c:pt>
                <c:pt idx="92">
                  <c:v>82.857142857142861</c:v>
                </c:pt>
                <c:pt idx="93">
                  <c:v>78.857142857142861</c:v>
                </c:pt>
                <c:pt idx="94">
                  <c:v>79.285714285714292</c:v>
                </c:pt>
                <c:pt idx="95">
                  <c:v>71.142857142857139</c:v>
                </c:pt>
                <c:pt idx="96">
                  <c:v>63.857142857142854</c:v>
                </c:pt>
                <c:pt idx="97">
                  <c:v>53.571428571428569</c:v>
                </c:pt>
                <c:pt idx="98">
                  <c:v>44.142857142857146</c:v>
                </c:pt>
                <c:pt idx="99">
                  <c:v>42.428571428571431</c:v>
                </c:pt>
                <c:pt idx="100">
                  <c:v>43.714285714285715</c:v>
                </c:pt>
                <c:pt idx="101">
                  <c:v>48.285714285714285</c:v>
                </c:pt>
                <c:pt idx="102">
                  <c:v>47.857142857142854</c:v>
                </c:pt>
                <c:pt idx="103">
                  <c:v>48.857142857142854</c:v>
                </c:pt>
                <c:pt idx="104">
                  <c:v>49</c:v>
                </c:pt>
                <c:pt idx="105">
                  <c:v>50</c:v>
                </c:pt>
                <c:pt idx="106">
                  <c:v>52.571428571428569</c:v>
                </c:pt>
                <c:pt idx="107">
                  <c:v>52</c:v>
                </c:pt>
                <c:pt idx="108">
                  <c:v>52.714285714285715</c:v>
                </c:pt>
                <c:pt idx="109">
                  <c:v>57</c:v>
                </c:pt>
                <c:pt idx="110">
                  <c:v>58.428571428571431</c:v>
                </c:pt>
                <c:pt idx="111">
                  <c:v>61.142857142857146</c:v>
                </c:pt>
                <c:pt idx="112">
                  <c:v>65</c:v>
                </c:pt>
                <c:pt idx="113">
                  <c:v>63</c:v>
                </c:pt>
                <c:pt idx="114">
                  <c:v>64</c:v>
                </c:pt>
                <c:pt idx="115">
                  <c:v>62.428571428571431</c:v>
                </c:pt>
                <c:pt idx="116">
                  <c:v>61.857142857142854</c:v>
                </c:pt>
                <c:pt idx="117">
                  <c:v>70.428571428571431</c:v>
                </c:pt>
                <c:pt idx="118">
                  <c:v>75.428571428571431</c:v>
                </c:pt>
                <c:pt idx="119">
                  <c:v>77.285714285714292</c:v>
                </c:pt>
                <c:pt idx="120">
                  <c:v>78.428571428571431</c:v>
                </c:pt>
                <c:pt idx="121">
                  <c:v>76.571428571428569</c:v>
                </c:pt>
                <c:pt idx="122">
                  <c:v>73.571428571428569</c:v>
                </c:pt>
                <c:pt idx="123">
                  <c:v>70.428571428571431</c:v>
                </c:pt>
                <c:pt idx="124">
                  <c:v>62.142857142857146</c:v>
                </c:pt>
                <c:pt idx="125">
                  <c:v>54.714285714285715</c:v>
                </c:pt>
                <c:pt idx="126">
                  <c:v>50.714285714285715</c:v>
                </c:pt>
                <c:pt idx="127">
                  <c:v>50.857142857142854</c:v>
                </c:pt>
                <c:pt idx="128">
                  <c:v>54</c:v>
                </c:pt>
                <c:pt idx="129">
                  <c:v>57.428571428571431</c:v>
                </c:pt>
                <c:pt idx="130">
                  <c:v>61.857142857142854</c:v>
                </c:pt>
                <c:pt idx="131">
                  <c:v>61.142857142857146</c:v>
                </c:pt>
                <c:pt idx="132">
                  <c:v>68.571428571428569</c:v>
                </c:pt>
                <c:pt idx="133">
                  <c:v>68.571428571428569</c:v>
                </c:pt>
                <c:pt idx="134">
                  <c:v>67.142857142857139</c:v>
                </c:pt>
                <c:pt idx="135">
                  <c:v>70.571428571428569</c:v>
                </c:pt>
                <c:pt idx="136">
                  <c:v>70.142857142857139</c:v>
                </c:pt>
                <c:pt idx="137">
                  <c:v>68.428571428571431</c:v>
                </c:pt>
                <c:pt idx="138">
                  <c:v>68.714285714285708</c:v>
                </c:pt>
                <c:pt idx="139">
                  <c:v>62.428571428571431</c:v>
                </c:pt>
                <c:pt idx="140">
                  <c:v>60.142857142857146</c:v>
                </c:pt>
                <c:pt idx="141">
                  <c:v>60</c:v>
                </c:pt>
                <c:pt idx="142">
                  <c:v>53</c:v>
                </c:pt>
                <c:pt idx="143">
                  <c:v>55</c:v>
                </c:pt>
                <c:pt idx="144">
                  <c:v>56.857142857142854</c:v>
                </c:pt>
                <c:pt idx="145">
                  <c:v>63.428571428571431</c:v>
                </c:pt>
                <c:pt idx="146">
                  <c:v>67.428571428571431</c:v>
                </c:pt>
                <c:pt idx="147">
                  <c:v>76.428571428571431</c:v>
                </c:pt>
                <c:pt idx="148">
                  <c:v>84.857142857142861</c:v>
                </c:pt>
                <c:pt idx="149">
                  <c:v>88.571428571428569</c:v>
                </c:pt>
                <c:pt idx="150">
                  <c:v>84.142857142857139</c:v>
                </c:pt>
                <c:pt idx="151">
                  <c:v>83.571428571428569</c:v>
                </c:pt>
                <c:pt idx="152">
                  <c:v>82.142857142857139</c:v>
                </c:pt>
                <c:pt idx="153">
                  <c:v>75</c:v>
                </c:pt>
                <c:pt idx="154">
                  <c:v>65.285714285714292</c:v>
                </c:pt>
                <c:pt idx="155">
                  <c:v>53.428571428571431</c:v>
                </c:pt>
                <c:pt idx="156">
                  <c:v>52.571428571428569</c:v>
                </c:pt>
                <c:pt idx="157">
                  <c:v>50.714285714285715</c:v>
                </c:pt>
                <c:pt idx="158">
                  <c:v>51.714285714285715</c:v>
                </c:pt>
                <c:pt idx="159">
                  <c:v>51</c:v>
                </c:pt>
                <c:pt idx="160">
                  <c:v>55.714285714285715</c:v>
                </c:pt>
                <c:pt idx="161">
                  <c:v>58.714285714285715</c:v>
                </c:pt>
                <c:pt idx="162">
                  <c:v>63</c:v>
                </c:pt>
                <c:pt idx="163">
                  <c:v>61.428571428571431</c:v>
                </c:pt>
                <c:pt idx="164">
                  <c:v>64.285714285714292</c:v>
                </c:pt>
                <c:pt idx="165">
                  <c:v>61.142857142857146</c:v>
                </c:pt>
                <c:pt idx="166">
                  <c:v>60.142857142857146</c:v>
                </c:pt>
                <c:pt idx="167">
                  <c:v>64.428571428571431</c:v>
                </c:pt>
                <c:pt idx="168">
                  <c:v>67.285714285714292</c:v>
                </c:pt>
                <c:pt idx="169">
                  <c:v>64.285714285714292</c:v>
                </c:pt>
                <c:pt idx="170">
                  <c:v>66.285714285714292</c:v>
                </c:pt>
                <c:pt idx="171">
                  <c:v>66.857142857142861</c:v>
                </c:pt>
                <c:pt idx="172">
                  <c:v>68.142857142857139</c:v>
                </c:pt>
                <c:pt idx="173">
                  <c:v>67.428571428571431</c:v>
                </c:pt>
                <c:pt idx="174">
                  <c:v>62</c:v>
                </c:pt>
                <c:pt idx="175">
                  <c:v>60.857142857142854</c:v>
                </c:pt>
                <c:pt idx="176">
                  <c:v>66.428571428571431</c:v>
                </c:pt>
                <c:pt idx="177">
                  <c:v>64.857142857142861</c:v>
                </c:pt>
                <c:pt idx="178">
                  <c:v>64</c:v>
                </c:pt>
                <c:pt idx="179">
                  <c:v>63</c:v>
                </c:pt>
                <c:pt idx="180">
                  <c:v>61.428571428571431</c:v>
                </c:pt>
                <c:pt idx="181">
                  <c:v>64</c:v>
                </c:pt>
                <c:pt idx="182">
                  <c:v>67.857142857142861</c:v>
                </c:pt>
                <c:pt idx="183">
                  <c:v>66.571428571428569</c:v>
                </c:pt>
                <c:pt idx="184">
                  <c:v>67.285714285714292</c:v>
                </c:pt>
                <c:pt idx="185">
                  <c:v>67.142857142857139</c:v>
                </c:pt>
                <c:pt idx="186">
                  <c:v>66.857142857142861</c:v>
                </c:pt>
                <c:pt idx="187">
                  <c:v>70.857142857142861</c:v>
                </c:pt>
                <c:pt idx="188">
                  <c:v>71.571428571428569</c:v>
                </c:pt>
                <c:pt idx="189">
                  <c:v>68.571428571428569</c:v>
                </c:pt>
                <c:pt idx="190">
                  <c:v>72.571428571428569</c:v>
                </c:pt>
                <c:pt idx="191">
                  <c:v>72.285714285714292</c:v>
                </c:pt>
                <c:pt idx="192">
                  <c:v>73.857142857142861</c:v>
                </c:pt>
                <c:pt idx="193">
                  <c:v>75.714285714285708</c:v>
                </c:pt>
                <c:pt idx="194">
                  <c:v>71.571428571428569</c:v>
                </c:pt>
                <c:pt idx="195">
                  <c:v>69.857142857142861</c:v>
                </c:pt>
                <c:pt idx="196">
                  <c:v>67.571428571428569</c:v>
                </c:pt>
                <c:pt idx="197">
                  <c:v>61.285714285714285</c:v>
                </c:pt>
                <c:pt idx="198">
                  <c:v>56.857142857142854</c:v>
                </c:pt>
                <c:pt idx="199">
                  <c:v>51.428571428571431</c:v>
                </c:pt>
                <c:pt idx="200">
                  <c:v>51.285714285714285</c:v>
                </c:pt>
                <c:pt idx="201">
                  <c:v>56.285714285714285</c:v>
                </c:pt>
                <c:pt idx="202">
                  <c:v>61.571428571428569</c:v>
                </c:pt>
                <c:pt idx="203">
                  <c:v>63.142857142857146</c:v>
                </c:pt>
                <c:pt idx="204">
                  <c:v>67</c:v>
                </c:pt>
                <c:pt idx="205">
                  <c:v>71.571428571428569</c:v>
                </c:pt>
                <c:pt idx="206">
                  <c:v>76.714285714285708</c:v>
                </c:pt>
                <c:pt idx="207">
                  <c:v>79.142857142857139</c:v>
                </c:pt>
                <c:pt idx="208">
                  <c:v>76.428571428571431</c:v>
                </c:pt>
                <c:pt idx="209">
                  <c:v>71</c:v>
                </c:pt>
                <c:pt idx="210">
                  <c:v>70.714285714285708</c:v>
                </c:pt>
                <c:pt idx="211">
                  <c:v>68.142857142857139</c:v>
                </c:pt>
                <c:pt idx="212">
                  <c:v>67.285714285714292</c:v>
                </c:pt>
                <c:pt idx="213">
                  <c:v>64.428571428571431</c:v>
                </c:pt>
                <c:pt idx="214">
                  <c:v>61.142857142857146</c:v>
                </c:pt>
                <c:pt idx="215">
                  <c:v>57.285714285714285</c:v>
                </c:pt>
                <c:pt idx="216">
                  <c:v>57.571428571428569</c:v>
                </c:pt>
                <c:pt idx="217">
                  <c:v>55</c:v>
                </c:pt>
                <c:pt idx="218">
                  <c:v>52.571428571428569</c:v>
                </c:pt>
                <c:pt idx="219">
                  <c:v>51.285714285714285</c:v>
                </c:pt>
                <c:pt idx="220">
                  <c:v>51.714285714285715</c:v>
                </c:pt>
                <c:pt idx="221">
                  <c:v>45.857142857142854</c:v>
                </c:pt>
                <c:pt idx="222">
                  <c:v>47.571428571428569</c:v>
                </c:pt>
                <c:pt idx="223">
                  <c:v>47.571428571428569</c:v>
                </c:pt>
                <c:pt idx="224">
                  <c:v>48</c:v>
                </c:pt>
                <c:pt idx="225">
                  <c:v>53.142857142857146</c:v>
                </c:pt>
                <c:pt idx="226">
                  <c:v>61.142857142857146</c:v>
                </c:pt>
                <c:pt idx="227">
                  <c:v>66.428571428571431</c:v>
                </c:pt>
                <c:pt idx="228">
                  <c:v>78</c:v>
                </c:pt>
                <c:pt idx="229">
                  <c:v>81.285714285714292</c:v>
                </c:pt>
                <c:pt idx="230">
                  <c:v>79</c:v>
                </c:pt>
                <c:pt idx="231">
                  <c:v>83.857142857142861</c:v>
                </c:pt>
                <c:pt idx="232">
                  <c:v>80.285714285714292</c:v>
                </c:pt>
                <c:pt idx="233">
                  <c:v>73.857142857142861</c:v>
                </c:pt>
                <c:pt idx="234">
                  <c:v>70.428571428571431</c:v>
                </c:pt>
                <c:pt idx="235">
                  <c:v>64.714285714285708</c:v>
                </c:pt>
                <c:pt idx="236">
                  <c:v>62.428571428571431</c:v>
                </c:pt>
                <c:pt idx="237">
                  <c:v>60.142857142857146</c:v>
                </c:pt>
                <c:pt idx="238">
                  <c:v>54.428571428571431</c:v>
                </c:pt>
                <c:pt idx="239">
                  <c:v>59.857142857142854</c:v>
                </c:pt>
                <c:pt idx="240">
                  <c:v>62.285714285714285</c:v>
                </c:pt>
                <c:pt idx="241">
                  <c:v>65.714285714285708</c:v>
                </c:pt>
                <c:pt idx="242">
                  <c:v>66.142857142857139</c:v>
                </c:pt>
                <c:pt idx="243">
                  <c:v>66.428571428571431</c:v>
                </c:pt>
                <c:pt idx="244">
                  <c:v>70.857142857142861</c:v>
                </c:pt>
                <c:pt idx="245">
                  <c:v>73.571428571428569</c:v>
                </c:pt>
                <c:pt idx="246">
                  <c:v>70.857142857142861</c:v>
                </c:pt>
                <c:pt idx="247">
                  <c:v>66.857142857142861</c:v>
                </c:pt>
                <c:pt idx="248">
                  <c:v>65.285714285714292</c:v>
                </c:pt>
                <c:pt idx="249">
                  <c:v>70.714285714285708</c:v>
                </c:pt>
                <c:pt idx="250">
                  <c:v>71.571428571428569</c:v>
                </c:pt>
                <c:pt idx="251">
                  <c:v>67</c:v>
                </c:pt>
                <c:pt idx="252">
                  <c:v>70</c:v>
                </c:pt>
                <c:pt idx="253">
                  <c:v>67.285714285714292</c:v>
                </c:pt>
                <c:pt idx="254">
                  <c:v>66.714285714285708</c:v>
                </c:pt>
                <c:pt idx="255">
                  <c:v>67</c:v>
                </c:pt>
                <c:pt idx="256">
                  <c:v>64</c:v>
                </c:pt>
                <c:pt idx="257">
                  <c:v>70.285714285714292</c:v>
                </c:pt>
                <c:pt idx="258">
                  <c:v>82.714285714285708</c:v>
                </c:pt>
                <c:pt idx="259">
                  <c:v>82.428571428571431</c:v>
                </c:pt>
                <c:pt idx="260">
                  <c:v>87.428571428571431</c:v>
                </c:pt>
                <c:pt idx="261">
                  <c:v>90.142857142857139</c:v>
                </c:pt>
                <c:pt idx="262">
                  <c:v>94.142857142857139</c:v>
                </c:pt>
                <c:pt idx="263">
                  <c:v>96.142857142857139</c:v>
                </c:pt>
                <c:pt idx="264">
                  <c:v>90.714285714285708</c:v>
                </c:pt>
                <c:pt idx="265">
                  <c:v>85.142857142857139</c:v>
                </c:pt>
                <c:pt idx="266">
                  <c:v>79.428571428571431</c:v>
                </c:pt>
                <c:pt idx="267">
                  <c:v>73.857142857142861</c:v>
                </c:pt>
                <c:pt idx="268">
                  <c:v>77</c:v>
                </c:pt>
                <c:pt idx="269">
                  <c:v>72.714285714285708</c:v>
                </c:pt>
                <c:pt idx="270">
                  <c:v>69.142857142857139</c:v>
                </c:pt>
                <c:pt idx="271">
                  <c:v>69.714285714285708</c:v>
                </c:pt>
                <c:pt idx="272">
                  <c:v>71.857142857142861</c:v>
                </c:pt>
                <c:pt idx="273">
                  <c:v>78.428571428571431</c:v>
                </c:pt>
                <c:pt idx="274">
                  <c:v>85.428571428571431</c:v>
                </c:pt>
                <c:pt idx="275">
                  <c:v>85.714285714285708</c:v>
                </c:pt>
                <c:pt idx="276">
                  <c:v>88.571428571428569</c:v>
                </c:pt>
                <c:pt idx="277">
                  <c:v>91.571428571428569</c:v>
                </c:pt>
                <c:pt idx="278">
                  <c:v>91.571428571428569</c:v>
                </c:pt>
                <c:pt idx="279">
                  <c:v>96</c:v>
                </c:pt>
                <c:pt idx="280">
                  <c:v>90.142857142857139</c:v>
                </c:pt>
                <c:pt idx="281">
                  <c:v>87.714285714285708</c:v>
                </c:pt>
                <c:pt idx="282">
                  <c:v>87.428571428571431</c:v>
                </c:pt>
                <c:pt idx="283">
                  <c:v>83.857142857142861</c:v>
                </c:pt>
                <c:pt idx="284">
                  <c:v>81.857142857142861</c:v>
                </c:pt>
                <c:pt idx="285">
                  <c:v>83.428571428571431</c:v>
                </c:pt>
                <c:pt idx="286">
                  <c:v>73.571428571428569</c:v>
                </c:pt>
                <c:pt idx="287">
                  <c:v>74.142857142857139</c:v>
                </c:pt>
                <c:pt idx="288">
                  <c:v>70.857142857142861</c:v>
                </c:pt>
                <c:pt idx="289">
                  <c:v>74.285714285714292</c:v>
                </c:pt>
                <c:pt idx="290">
                  <c:v>72.428571428571431</c:v>
                </c:pt>
                <c:pt idx="291">
                  <c:v>71.428571428571431</c:v>
                </c:pt>
                <c:pt idx="292">
                  <c:v>68.428571428571431</c:v>
                </c:pt>
                <c:pt idx="293">
                  <c:v>70.714285714285708</c:v>
                </c:pt>
                <c:pt idx="294">
                  <c:v>77.142857142857139</c:v>
                </c:pt>
                <c:pt idx="295">
                  <c:v>82.428571428571431</c:v>
                </c:pt>
                <c:pt idx="296">
                  <c:v>81</c:v>
                </c:pt>
                <c:pt idx="297">
                  <c:v>87.857142857142861</c:v>
                </c:pt>
                <c:pt idx="298">
                  <c:v>91.142857142857139</c:v>
                </c:pt>
                <c:pt idx="299">
                  <c:v>90.142857142857139</c:v>
                </c:pt>
                <c:pt idx="300">
                  <c:v>82.714285714285708</c:v>
                </c:pt>
                <c:pt idx="301">
                  <c:v>73.571428571428569</c:v>
                </c:pt>
                <c:pt idx="302">
                  <c:v>67.285714285714292</c:v>
                </c:pt>
                <c:pt idx="303">
                  <c:v>62.857142857142854</c:v>
                </c:pt>
                <c:pt idx="304">
                  <c:v>54</c:v>
                </c:pt>
                <c:pt idx="305">
                  <c:v>48.714285714285715</c:v>
                </c:pt>
                <c:pt idx="306">
                  <c:v>48.142857142857146</c:v>
                </c:pt>
                <c:pt idx="307">
                  <c:v>56.571428571428569</c:v>
                </c:pt>
                <c:pt idx="308">
                  <c:v>66.428571428571431</c:v>
                </c:pt>
                <c:pt idx="309">
                  <c:v>67.714285714285708</c:v>
                </c:pt>
                <c:pt idx="310">
                  <c:v>64.428571428571431</c:v>
                </c:pt>
                <c:pt idx="311">
                  <c:v>64.714285714285708</c:v>
                </c:pt>
                <c:pt idx="312">
                  <c:v>61.714285714285715</c:v>
                </c:pt>
                <c:pt idx="313">
                  <c:v>61.857142857142854</c:v>
                </c:pt>
                <c:pt idx="314">
                  <c:v>56.714285714285715</c:v>
                </c:pt>
                <c:pt idx="315">
                  <c:v>51.857142857142854</c:v>
                </c:pt>
                <c:pt idx="316">
                  <c:v>53.714285714285715</c:v>
                </c:pt>
                <c:pt idx="317">
                  <c:v>65.285714285714292</c:v>
                </c:pt>
                <c:pt idx="318">
                  <c:v>70.142857142857139</c:v>
                </c:pt>
                <c:pt idx="319">
                  <c:v>69.857142857142861</c:v>
                </c:pt>
                <c:pt idx="320">
                  <c:v>69.857142857142861</c:v>
                </c:pt>
                <c:pt idx="321">
                  <c:v>70.285714285714292</c:v>
                </c:pt>
                <c:pt idx="322">
                  <c:v>69.571428571428569</c:v>
                </c:pt>
                <c:pt idx="323">
                  <c:v>67.857142857142861</c:v>
                </c:pt>
                <c:pt idx="324">
                  <c:v>59.142857142857146</c:v>
                </c:pt>
                <c:pt idx="325">
                  <c:v>57.142857142857146</c:v>
                </c:pt>
                <c:pt idx="326">
                  <c:v>62.428571428571431</c:v>
                </c:pt>
                <c:pt idx="327">
                  <c:v>65.571428571428569</c:v>
                </c:pt>
                <c:pt idx="328">
                  <c:v>66.285714285714292</c:v>
                </c:pt>
                <c:pt idx="329">
                  <c:v>60.714285714285715</c:v>
                </c:pt>
                <c:pt idx="330">
                  <c:v>62</c:v>
                </c:pt>
                <c:pt idx="331">
                  <c:v>61.857142857142854</c:v>
                </c:pt>
                <c:pt idx="332">
                  <c:v>55</c:v>
                </c:pt>
                <c:pt idx="333">
                  <c:v>47</c:v>
                </c:pt>
                <c:pt idx="334">
                  <c:v>37.285714285714285</c:v>
                </c:pt>
                <c:pt idx="335">
                  <c:v>30.571428571428573</c:v>
                </c:pt>
                <c:pt idx="336">
                  <c:v>35.428571428571431</c:v>
                </c:pt>
                <c:pt idx="337">
                  <c:v>33.571428571428569</c:v>
                </c:pt>
                <c:pt idx="338">
                  <c:v>37.571428571428569</c:v>
                </c:pt>
                <c:pt idx="339">
                  <c:v>45.714285714285715</c:v>
                </c:pt>
                <c:pt idx="340">
                  <c:v>56.142857142857146</c:v>
                </c:pt>
                <c:pt idx="341">
                  <c:v>59.571428571428569</c:v>
                </c:pt>
                <c:pt idx="342">
                  <c:v>65</c:v>
                </c:pt>
                <c:pt idx="343">
                  <c:v>59</c:v>
                </c:pt>
                <c:pt idx="344">
                  <c:v>53.857142857142854</c:v>
                </c:pt>
                <c:pt idx="345">
                  <c:v>49.428571428571431</c:v>
                </c:pt>
                <c:pt idx="346">
                  <c:v>46.714285714285715</c:v>
                </c:pt>
                <c:pt idx="347">
                  <c:v>39.285714285714285</c:v>
                </c:pt>
                <c:pt idx="348">
                  <c:v>38.714285714285715</c:v>
                </c:pt>
                <c:pt idx="349">
                  <c:v>33.428571428571431</c:v>
                </c:pt>
                <c:pt idx="350">
                  <c:v>33.285714285714285</c:v>
                </c:pt>
                <c:pt idx="351">
                  <c:v>37.714285714285715</c:v>
                </c:pt>
                <c:pt idx="352">
                  <c:v>34.714285714285715</c:v>
                </c:pt>
                <c:pt idx="353">
                  <c:v>32.714285714285715</c:v>
                </c:pt>
                <c:pt idx="354">
                  <c:v>30.428571428571427</c:v>
                </c:pt>
                <c:pt idx="355">
                  <c:v>33</c:v>
                </c:pt>
                <c:pt idx="356">
                  <c:v>41.714285714285715</c:v>
                </c:pt>
                <c:pt idx="357">
                  <c:v>47.428571428571431</c:v>
                </c:pt>
                <c:pt idx="358">
                  <c:v>51.142857142857146</c:v>
                </c:pt>
                <c:pt idx="359">
                  <c:v>59.142857142857146</c:v>
                </c:pt>
                <c:pt idx="360">
                  <c:v>62.714285714285715</c:v>
                </c:pt>
                <c:pt idx="361">
                  <c:v>63.571428571428569</c:v>
                </c:pt>
                <c:pt idx="362">
                  <c:v>61</c:v>
                </c:pt>
                <c:pt idx="363">
                  <c:v>53.428571428571431</c:v>
                </c:pt>
                <c:pt idx="364">
                  <c:v>48.428571428571431</c:v>
                </c:pt>
                <c:pt idx="365">
                  <c:v>44.142857142857146</c:v>
                </c:pt>
                <c:pt idx="366">
                  <c:v>34.428571428571431</c:v>
                </c:pt>
                <c:pt idx="367">
                  <c:v>29.428571428571427</c:v>
                </c:pt>
                <c:pt idx="368">
                  <c:v>31.428571428571427</c:v>
                </c:pt>
                <c:pt idx="369">
                  <c:v>35.571428571428569</c:v>
                </c:pt>
                <c:pt idx="370">
                  <c:v>38.285714285714285</c:v>
                </c:pt>
                <c:pt idx="371">
                  <c:v>41.142857142857146</c:v>
                </c:pt>
                <c:pt idx="372">
                  <c:v>41.142857142857146</c:v>
                </c:pt>
                <c:pt idx="373">
                  <c:v>44.857142857142854</c:v>
                </c:pt>
                <c:pt idx="374">
                  <c:v>46.857142857142854</c:v>
                </c:pt>
                <c:pt idx="375">
                  <c:v>55.857142857142854</c:v>
                </c:pt>
                <c:pt idx="376">
                  <c:v>55.571428571428569</c:v>
                </c:pt>
                <c:pt idx="377">
                  <c:v>57.428571428571431</c:v>
                </c:pt>
                <c:pt idx="378">
                  <c:v>61.285714285714285</c:v>
                </c:pt>
                <c:pt idx="379">
                  <c:v>65</c:v>
                </c:pt>
                <c:pt idx="380">
                  <c:v>78.428571428571431</c:v>
                </c:pt>
                <c:pt idx="381">
                  <c:v>91</c:v>
                </c:pt>
                <c:pt idx="382">
                  <c:v>95</c:v>
                </c:pt>
                <c:pt idx="383">
                  <c:v>100.42857142857143</c:v>
                </c:pt>
                <c:pt idx="384">
                  <c:v>105.28571428571429</c:v>
                </c:pt>
                <c:pt idx="385">
                  <c:v>109.71428571428571</c:v>
                </c:pt>
                <c:pt idx="386">
                  <c:v>110.14285714285714</c:v>
                </c:pt>
                <c:pt idx="387">
                  <c:v>101.14285714285714</c:v>
                </c:pt>
                <c:pt idx="388">
                  <c:v>87.285714285714292</c:v>
                </c:pt>
                <c:pt idx="389">
                  <c:v>74.142857142857139</c:v>
                </c:pt>
                <c:pt idx="390">
                  <c:v>66.571428571428569</c:v>
                </c:pt>
                <c:pt idx="391">
                  <c:v>57.714285714285715</c:v>
                </c:pt>
                <c:pt idx="392">
                  <c:v>48.714285714285715</c:v>
                </c:pt>
                <c:pt idx="393">
                  <c:v>46.857142857142854</c:v>
                </c:pt>
                <c:pt idx="394">
                  <c:v>42.142857142857146</c:v>
                </c:pt>
                <c:pt idx="395">
                  <c:v>48.142857142857146</c:v>
                </c:pt>
                <c:pt idx="396">
                  <c:v>52.714285714285715</c:v>
                </c:pt>
                <c:pt idx="397">
                  <c:v>57.857142857142854</c:v>
                </c:pt>
                <c:pt idx="398">
                  <c:v>64</c:v>
                </c:pt>
                <c:pt idx="399">
                  <c:v>67.428571428571431</c:v>
                </c:pt>
                <c:pt idx="400">
                  <c:v>67.285714285714292</c:v>
                </c:pt>
                <c:pt idx="401">
                  <c:v>70.714285714285708</c:v>
                </c:pt>
                <c:pt idx="402">
                  <c:v>72</c:v>
                </c:pt>
                <c:pt idx="403">
                  <c:v>73.857142857142861</c:v>
                </c:pt>
                <c:pt idx="404">
                  <c:v>74.428571428571431</c:v>
                </c:pt>
                <c:pt idx="405">
                  <c:v>73.428571428571431</c:v>
                </c:pt>
                <c:pt idx="406">
                  <c:v>73.714285714285708</c:v>
                </c:pt>
                <c:pt idx="407">
                  <c:v>71.857142857142861</c:v>
                </c:pt>
                <c:pt idx="408">
                  <c:v>71</c:v>
                </c:pt>
                <c:pt idx="409">
                  <c:v>66.714285714285708</c:v>
                </c:pt>
                <c:pt idx="410">
                  <c:v>65</c:v>
                </c:pt>
                <c:pt idx="411">
                  <c:v>61.714285714285715</c:v>
                </c:pt>
                <c:pt idx="412">
                  <c:v>63.428571428571431</c:v>
                </c:pt>
                <c:pt idx="413">
                  <c:v>60.285714285714285</c:v>
                </c:pt>
                <c:pt idx="414">
                  <c:v>61.428571428571431</c:v>
                </c:pt>
                <c:pt idx="415">
                  <c:v>59.142857142857146</c:v>
                </c:pt>
                <c:pt idx="416">
                  <c:v>58.857142857142854</c:v>
                </c:pt>
                <c:pt idx="417">
                  <c:v>57.428571428571431</c:v>
                </c:pt>
                <c:pt idx="418">
                  <c:v>57.428571428571431</c:v>
                </c:pt>
                <c:pt idx="419">
                  <c:v>54.428571428571431</c:v>
                </c:pt>
                <c:pt idx="420">
                  <c:v>55.857142857142854</c:v>
                </c:pt>
                <c:pt idx="421">
                  <c:v>58.285714285714285</c:v>
                </c:pt>
                <c:pt idx="422">
                  <c:v>64.142857142857139</c:v>
                </c:pt>
                <c:pt idx="423">
                  <c:v>71.571428571428569</c:v>
                </c:pt>
                <c:pt idx="424">
                  <c:v>76.857142857142861</c:v>
                </c:pt>
                <c:pt idx="425">
                  <c:v>79.428571428571431</c:v>
                </c:pt>
                <c:pt idx="426">
                  <c:v>82</c:v>
                </c:pt>
                <c:pt idx="427">
                  <c:v>86</c:v>
                </c:pt>
                <c:pt idx="428">
                  <c:v>88.428571428571431</c:v>
                </c:pt>
                <c:pt idx="429">
                  <c:v>85</c:v>
                </c:pt>
                <c:pt idx="430">
                  <c:v>78.285714285714292</c:v>
                </c:pt>
                <c:pt idx="431">
                  <c:v>76.714285714285708</c:v>
                </c:pt>
                <c:pt idx="432">
                  <c:v>81.142857142857139</c:v>
                </c:pt>
                <c:pt idx="433">
                  <c:v>79</c:v>
                </c:pt>
                <c:pt idx="434">
                  <c:v>77.142857142857139</c:v>
                </c:pt>
                <c:pt idx="435">
                  <c:v>75</c:v>
                </c:pt>
                <c:pt idx="436">
                  <c:v>79.428571428571431</c:v>
                </c:pt>
                <c:pt idx="437">
                  <c:v>90.142857142857139</c:v>
                </c:pt>
                <c:pt idx="438">
                  <c:v>95</c:v>
                </c:pt>
                <c:pt idx="439">
                  <c:v>90.142857142857139</c:v>
                </c:pt>
                <c:pt idx="440">
                  <c:v>95.142857142857139</c:v>
                </c:pt>
                <c:pt idx="441">
                  <c:v>100.42857142857143</c:v>
                </c:pt>
                <c:pt idx="442">
                  <c:v>109</c:v>
                </c:pt>
                <c:pt idx="443">
                  <c:v>107</c:v>
                </c:pt>
                <c:pt idx="444">
                  <c:v>102.28571428571429</c:v>
                </c:pt>
                <c:pt idx="445">
                  <c:v>97.285714285714292</c:v>
                </c:pt>
                <c:pt idx="446">
                  <c:v>97.285714285714292</c:v>
                </c:pt>
                <c:pt idx="447">
                  <c:v>104.71428571428571</c:v>
                </c:pt>
                <c:pt idx="448">
                  <c:v>103.14285714285714</c:v>
                </c:pt>
                <c:pt idx="449">
                  <c:v>93.428571428571431</c:v>
                </c:pt>
                <c:pt idx="450">
                  <c:v>95.857142857142861</c:v>
                </c:pt>
                <c:pt idx="451">
                  <c:v>97.714285714285708</c:v>
                </c:pt>
                <c:pt idx="452">
                  <c:v>99.714285714285708</c:v>
                </c:pt>
                <c:pt idx="453">
                  <c:v>103.42857142857143</c:v>
                </c:pt>
                <c:pt idx="454">
                  <c:v>97.857142857142861</c:v>
                </c:pt>
                <c:pt idx="455">
                  <c:v>98.428571428571431</c:v>
                </c:pt>
                <c:pt idx="456">
                  <c:v>102</c:v>
                </c:pt>
                <c:pt idx="457">
                  <c:v>109.14285714285714</c:v>
                </c:pt>
                <c:pt idx="458">
                  <c:v>110.28571428571429</c:v>
                </c:pt>
                <c:pt idx="459">
                  <c:v>110.42857142857143</c:v>
                </c:pt>
                <c:pt idx="460">
                  <c:v>111.42857142857143</c:v>
                </c:pt>
                <c:pt idx="461">
                  <c:v>111.42857142857143</c:v>
                </c:pt>
                <c:pt idx="462">
                  <c:v>113.57142857142857</c:v>
                </c:pt>
                <c:pt idx="463">
                  <c:v>111.28571428571429</c:v>
                </c:pt>
                <c:pt idx="464">
                  <c:v>109</c:v>
                </c:pt>
                <c:pt idx="465">
                  <c:v>107</c:v>
                </c:pt>
                <c:pt idx="466">
                  <c:v>109.57142857142857</c:v>
                </c:pt>
                <c:pt idx="467">
                  <c:v>110.14285714285714</c:v>
                </c:pt>
                <c:pt idx="468">
                  <c:v>108.28571428571429</c:v>
                </c:pt>
                <c:pt idx="469">
                  <c:v>110.71428571428571</c:v>
                </c:pt>
                <c:pt idx="470">
                  <c:v>117.42857142857143</c:v>
                </c:pt>
                <c:pt idx="471">
                  <c:v>113.85714285714286</c:v>
                </c:pt>
                <c:pt idx="472">
                  <c:v>113.42857142857143</c:v>
                </c:pt>
                <c:pt idx="473">
                  <c:v>113.85714285714286</c:v>
                </c:pt>
                <c:pt idx="474">
                  <c:v>111.57142857142857</c:v>
                </c:pt>
                <c:pt idx="475">
                  <c:v>114.14285714285714</c:v>
                </c:pt>
                <c:pt idx="476">
                  <c:v>112.42857142857143</c:v>
                </c:pt>
                <c:pt idx="477">
                  <c:v>109.28571428571429</c:v>
                </c:pt>
                <c:pt idx="478">
                  <c:v>107.85714285714286</c:v>
                </c:pt>
                <c:pt idx="479">
                  <c:v>105.42857142857143</c:v>
                </c:pt>
                <c:pt idx="480">
                  <c:v>104.14285714285714</c:v>
                </c:pt>
                <c:pt idx="481">
                  <c:v>105.57142857142857</c:v>
                </c:pt>
                <c:pt idx="482">
                  <c:v>103.71428571428571</c:v>
                </c:pt>
                <c:pt idx="483">
                  <c:v>100.71428571428571</c:v>
                </c:pt>
                <c:pt idx="484">
                  <c:v>100.42857142857143</c:v>
                </c:pt>
                <c:pt idx="485">
                  <c:v>100.71428571428571</c:v>
                </c:pt>
                <c:pt idx="486">
                  <c:v>101.42857142857143</c:v>
                </c:pt>
                <c:pt idx="487">
                  <c:v>102.57142857142857</c:v>
                </c:pt>
                <c:pt idx="488">
                  <c:v>100.57142857142857</c:v>
                </c:pt>
                <c:pt idx="489">
                  <c:v>99.142857142857139</c:v>
                </c:pt>
                <c:pt idx="490">
                  <c:v>97.142857142857139</c:v>
                </c:pt>
                <c:pt idx="491">
                  <c:v>93.285714285714292</c:v>
                </c:pt>
                <c:pt idx="492">
                  <c:v>94.857142857142861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23-4D77-877C-0E7AE3C73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090786239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Объём, млн. тг.</a:t>
                </a:r>
              </a:p>
            </c:rich>
          </c:tx>
          <c:layout>
            <c:manualLayout>
              <c:xMode val="edge"/>
              <c:yMode val="edge"/>
              <c:x val="1.9559919283294494E-2"/>
              <c:y val="0.26341462636319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0786239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сделок</a:t>
                </a:r>
              </a:p>
            </c:rich>
          </c:tx>
          <c:layout>
            <c:manualLayout>
              <c:xMode val="edge"/>
              <c:yMode val="edge"/>
              <c:x val="0.95354523766840882"/>
              <c:y val="0.2292683627312543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3992994746059546"/>
          <c:y val="0.85106382978723405"/>
          <c:w val="0.54816112084063051"/>
          <c:h val="0.13373860182370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43037974683544"/>
          <c:y val="4.6920821114369501E-2"/>
          <c:w val="0.80063291139240511"/>
          <c:h val="0.46920821114369504"/>
        </c:manualLayout>
      </c:layout>
      <c:areaChart>
        <c:grouping val="stacked"/>
        <c:varyColors val="0"/>
        <c:ser>
          <c:idx val="1"/>
          <c:order val="1"/>
          <c:tx>
            <c:strRef>
              <c:f>'Графики 3.1.10 - 3.1.11'!$G$3</c:f>
              <c:strCache>
                <c:ptCount val="1"/>
                <c:pt idx="0">
                  <c:v>Средняя сделка (сглаженное по семи точкам)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3366FF"/>
              </a:solidFill>
              <a:prstDash val="solid"/>
            </a:ln>
          </c:spPr>
          <c:cat>
            <c:numRef>
              <c:f>'Графики 3.1.10 - 3.1.11'!$B$4:$B$496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38999</c:v>
                </c:pt>
                <c:pt idx="3">
                  <c:v>39000</c:v>
                </c:pt>
                <c:pt idx="4">
                  <c:v>39001</c:v>
                </c:pt>
                <c:pt idx="5">
                  <c:v>39002</c:v>
                </c:pt>
                <c:pt idx="6">
                  <c:v>39003</c:v>
                </c:pt>
                <c:pt idx="7">
                  <c:v>39006</c:v>
                </c:pt>
                <c:pt idx="8">
                  <c:v>39007</c:v>
                </c:pt>
                <c:pt idx="9">
                  <c:v>39008</c:v>
                </c:pt>
                <c:pt idx="10">
                  <c:v>39009</c:v>
                </c:pt>
                <c:pt idx="11">
                  <c:v>39010</c:v>
                </c:pt>
                <c:pt idx="12">
                  <c:v>39013</c:v>
                </c:pt>
                <c:pt idx="13">
                  <c:v>39014</c:v>
                </c:pt>
                <c:pt idx="14">
                  <c:v>39016</c:v>
                </c:pt>
                <c:pt idx="15">
                  <c:v>39017</c:v>
                </c:pt>
                <c:pt idx="16">
                  <c:v>39020</c:v>
                </c:pt>
                <c:pt idx="17">
                  <c:v>39021</c:v>
                </c:pt>
                <c:pt idx="18">
                  <c:v>39022</c:v>
                </c:pt>
                <c:pt idx="19">
                  <c:v>39023</c:v>
                </c:pt>
                <c:pt idx="20">
                  <c:v>39024</c:v>
                </c:pt>
                <c:pt idx="21">
                  <c:v>39027</c:v>
                </c:pt>
                <c:pt idx="22">
                  <c:v>39028</c:v>
                </c:pt>
                <c:pt idx="23">
                  <c:v>39029</c:v>
                </c:pt>
                <c:pt idx="24">
                  <c:v>39030</c:v>
                </c:pt>
                <c:pt idx="25">
                  <c:v>39031</c:v>
                </c:pt>
                <c:pt idx="26">
                  <c:v>39034</c:v>
                </c:pt>
                <c:pt idx="27">
                  <c:v>39035</c:v>
                </c:pt>
                <c:pt idx="28">
                  <c:v>39036</c:v>
                </c:pt>
                <c:pt idx="29">
                  <c:v>39037</c:v>
                </c:pt>
                <c:pt idx="30">
                  <c:v>39038</c:v>
                </c:pt>
                <c:pt idx="31">
                  <c:v>39041</c:v>
                </c:pt>
                <c:pt idx="32">
                  <c:v>39042</c:v>
                </c:pt>
                <c:pt idx="33">
                  <c:v>39043</c:v>
                </c:pt>
                <c:pt idx="34">
                  <c:v>39044</c:v>
                </c:pt>
                <c:pt idx="35">
                  <c:v>39045</c:v>
                </c:pt>
                <c:pt idx="36">
                  <c:v>39048</c:v>
                </c:pt>
                <c:pt idx="37">
                  <c:v>39049</c:v>
                </c:pt>
                <c:pt idx="38">
                  <c:v>39050</c:v>
                </c:pt>
                <c:pt idx="39">
                  <c:v>39051</c:v>
                </c:pt>
                <c:pt idx="40">
                  <c:v>39052</c:v>
                </c:pt>
                <c:pt idx="41">
                  <c:v>39055</c:v>
                </c:pt>
                <c:pt idx="42">
                  <c:v>39056</c:v>
                </c:pt>
                <c:pt idx="43">
                  <c:v>39057</c:v>
                </c:pt>
                <c:pt idx="44">
                  <c:v>39058</c:v>
                </c:pt>
                <c:pt idx="45">
                  <c:v>39059</c:v>
                </c:pt>
                <c:pt idx="46">
                  <c:v>39062</c:v>
                </c:pt>
                <c:pt idx="47">
                  <c:v>39063</c:v>
                </c:pt>
                <c:pt idx="48">
                  <c:v>39064</c:v>
                </c:pt>
                <c:pt idx="49">
                  <c:v>39065</c:v>
                </c:pt>
                <c:pt idx="50">
                  <c:v>39066</c:v>
                </c:pt>
                <c:pt idx="51">
                  <c:v>39071</c:v>
                </c:pt>
                <c:pt idx="52">
                  <c:v>39072</c:v>
                </c:pt>
                <c:pt idx="53">
                  <c:v>39073</c:v>
                </c:pt>
                <c:pt idx="54">
                  <c:v>39076</c:v>
                </c:pt>
                <c:pt idx="55">
                  <c:v>39077</c:v>
                </c:pt>
                <c:pt idx="56">
                  <c:v>39078</c:v>
                </c:pt>
                <c:pt idx="57">
                  <c:v>39079</c:v>
                </c:pt>
                <c:pt idx="58">
                  <c:v>39080</c:v>
                </c:pt>
                <c:pt idx="59">
                  <c:v>39085</c:v>
                </c:pt>
                <c:pt idx="60">
                  <c:v>39086</c:v>
                </c:pt>
                <c:pt idx="61">
                  <c:v>39087</c:v>
                </c:pt>
                <c:pt idx="62">
                  <c:v>39090</c:v>
                </c:pt>
                <c:pt idx="63">
                  <c:v>39091</c:v>
                </c:pt>
                <c:pt idx="64">
                  <c:v>39092</c:v>
                </c:pt>
                <c:pt idx="65">
                  <c:v>39093</c:v>
                </c:pt>
                <c:pt idx="66">
                  <c:v>39094</c:v>
                </c:pt>
                <c:pt idx="67">
                  <c:v>39097</c:v>
                </c:pt>
                <c:pt idx="68">
                  <c:v>39098</c:v>
                </c:pt>
                <c:pt idx="69">
                  <c:v>39099</c:v>
                </c:pt>
                <c:pt idx="70">
                  <c:v>39100</c:v>
                </c:pt>
                <c:pt idx="71">
                  <c:v>39101</c:v>
                </c:pt>
                <c:pt idx="72">
                  <c:v>39104</c:v>
                </c:pt>
                <c:pt idx="73">
                  <c:v>39105</c:v>
                </c:pt>
                <c:pt idx="74">
                  <c:v>39106</c:v>
                </c:pt>
                <c:pt idx="75">
                  <c:v>39107</c:v>
                </c:pt>
                <c:pt idx="76">
                  <c:v>39108</c:v>
                </c:pt>
                <c:pt idx="77">
                  <c:v>39111</c:v>
                </c:pt>
                <c:pt idx="78">
                  <c:v>39112</c:v>
                </c:pt>
                <c:pt idx="79">
                  <c:v>39113</c:v>
                </c:pt>
                <c:pt idx="80">
                  <c:v>39114</c:v>
                </c:pt>
                <c:pt idx="81">
                  <c:v>39115</c:v>
                </c:pt>
                <c:pt idx="82">
                  <c:v>39118</c:v>
                </c:pt>
                <c:pt idx="83">
                  <c:v>39119</c:v>
                </c:pt>
                <c:pt idx="84">
                  <c:v>39120</c:v>
                </c:pt>
                <c:pt idx="85">
                  <c:v>39121</c:v>
                </c:pt>
                <c:pt idx="86">
                  <c:v>39122</c:v>
                </c:pt>
                <c:pt idx="87">
                  <c:v>39125</c:v>
                </c:pt>
                <c:pt idx="88">
                  <c:v>39126</c:v>
                </c:pt>
                <c:pt idx="89">
                  <c:v>39127</c:v>
                </c:pt>
                <c:pt idx="90">
                  <c:v>39128</c:v>
                </c:pt>
                <c:pt idx="91">
                  <c:v>39129</c:v>
                </c:pt>
                <c:pt idx="92">
                  <c:v>39132</c:v>
                </c:pt>
                <c:pt idx="93">
                  <c:v>39133</c:v>
                </c:pt>
                <c:pt idx="94">
                  <c:v>39134</c:v>
                </c:pt>
                <c:pt idx="95">
                  <c:v>39135</c:v>
                </c:pt>
                <c:pt idx="96">
                  <c:v>39136</c:v>
                </c:pt>
                <c:pt idx="97">
                  <c:v>39139</c:v>
                </c:pt>
                <c:pt idx="98">
                  <c:v>39140</c:v>
                </c:pt>
                <c:pt idx="99">
                  <c:v>39141</c:v>
                </c:pt>
                <c:pt idx="100">
                  <c:v>39142</c:v>
                </c:pt>
                <c:pt idx="101">
                  <c:v>39143</c:v>
                </c:pt>
                <c:pt idx="102">
                  <c:v>39146</c:v>
                </c:pt>
                <c:pt idx="103">
                  <c:v>39147</c:v>
                </c:pt>
                <c:pt idx="104">
                  <c:v>39148</c:v>
                </c:pt>
                <c:pt idx="105">
                  <c:v>39152</c:v>
                </c:pt>
                <c:pt idx="106">
                  <c:v>39153</c:v>
                </c:pt>
                <c:pt idx="107">
                  <c:v>39154</c:v>
                </c:pt>
                <c:pt idx="108">
                  <c:v>39155</c:v>
                </c:pt>
                <c:pt idx="109">
                  <c:v>39156</c:v>
                </c:pt>
                <c:pt idx="110">
                  <c:v>39157</c:v>
                </c:pt>
                <c:pt idx="111">
                  <c:v>39160</c:v>
                </c:pt>
                <c:pt idx="112">
                  <c:v>39161</c:v>
                </c:pt>
                <c:pt idx="113">
                  <c:v>39162</c:v>
                </c:pt>
                <c:pt idx="114">
                  <c:v>39166</c:v>
                </c:pt>
                <c:pt idx="115">
                  <c:v>39167</c:v>
                </c:pt>
                <c:pt idx="116">
                  <c:v>39168</c:v>
                </c:pt>
                <c:pt idx="117">
                  <c:v>39169</c:v>
                </c:pt>
                <c:pt idx="118">
                  <c:v>39170</c:v>
                </c:pt>
                <c:pt idx="119">
                  <c:v>39171</c:v>
                </c:pt>
                <c:pt idx="120">
                  <c:v>39174</c:v>
                </c:pt>
                <c:pt idx="121">
                  <c:v>39175</c:v>
                </c:pt>
                <c:pt idx="122">
                  <c:v>39176</c:v>
                </c:pt>
                <c:pt idx="123">
                  <c:v>39177</c:v>
                </c:pt>
                <c:pt idx="124">
                  <c:v>39178</c:v>
                </c:pt>
                <c:pt idx="125">
                  <c:v>39181</c:v>
                </c:pt>
                <c:pt idx="126">
                  <c:v>39182</c:v>
                </c:pt>
                <c:pt idx="127">
                  <c:v>39183</c:v>
                </c:pt>
                <c:pt idx="128">
                  <c:v>39184</c:v>
                </c:pt>
                <c:pt idx="129">
                  <c:v>39185</c:v>
                </c:pt>
                <c:pt idx="130">
                  <c:v>39188</c:v>
                </c:pt>
                <c:pt idx="131">
                  <c:v>39189</c:v>
                </c:pt>
                <c:pt idx="132">
                  <c:v>39190</c:v>
                </c:pt>
                <c:pt idx="133">
                  <c:v>39191</c:v>
                </c:pt>
                <c:pt idx="134">
                  <c:v>39192</c:v>
                </c:pt>
                <c:pt idx="135">
                  <c:v>39195</c:v>
                </c:pt>
                <c:pt idx="136">
                  <c:v>39196</c:v>
                </c:pt>
                <c:pt idx="137">
                  <c:v>39197</c:v>
                </c:pt>
                <c:pt idx="138">
                  <c:v>39198</c:v>
                </c:pt>
                <c:pt idx="139">
                  <c:v>39199</c:v>
                </c:pt>
                <c:pt idx="140">
                  <c:v>39202</c:v>
                </c:pt>
                <c:pt idx="141">
                  <c:v>39204</c:v>
                </c:pt>
                <c:pt idx="142">
                  <c:v>39205</c:v>
                </c:pt>
                <c:pt idx="143">
                  <c:v>39206</c:v>
                </c:pt>
                <c:pt idx="144">
                  <c:v>39209</c:v>
                </c:pt>
                <c:pt idx="145">
                  <c:v>39210</c:v>
                </c:pt>
                <c:pt idx="146">
                  <c:v>39212</c:v>
                </c:pt>
                <c:pt idx="147">
                  <c:v>39213</c:v>
                </c:pt>
                <c:pt idx="148">
                  <c:v>39216</c:v>
                </c:pt>
                <c:pt idx="149">
                  <c:v>39217</c:v>
                </c:pt>
                <c:pt idx="150">
                  <c:v>39218</c:v>
                </c:pt>
                <c:pt idx="151">
                  <c:v>39219</c:v>
                </c:pt>
                <c:pt idx="152">
                  <c:v>39220</c:v>
                </c:pt>
                <c:pt idx="153">
                  <c:v>39223</c:v>
                </c:pt>
                <c:pt idx="154">
                  <c:v>39224</c:v>
                </c:pt>
                <c:pt idx="155">
                  <c:v>39225</c:v>
                </c:pt>
                <c:pt idx="156">
                  <c:v>39226</c:v>
                </c:pt>
                <c:pt idx="157">
                  <c:v>39227</c:v>
                </c:pt>
                <c:pt idx="158">
                  <c:v>39230</c:v>
                </c:pt>
                <c:pt idx="159">
                  <c:v>39231</c:v>
                </c:pt>
                <c:pt idx="160">
                  <c:v>39232</c:v>
                </c:pt>
                <c:pt idx="161">
                  <c:v>39233</c:v>
                </c:pt>
                <c:pt idx="162">
                  <c:v>39234</c:v>
                </c:pt>
                <c:pt idx="163">
                  <c:v>39237</c:v>
                </c:pt>
                <c:pt idx="164">
                  <c:v>39238</c:v>
                </c:pt>
                <c:pt idx="165">
                  <c:v>39239</c:v>
                </c:pt>
                <c:pt idx="166">
                  <c:v>39240</c:v>
                </c:pt>
                <c:pt idx="167">
                  <c:v>39241</c:v>
                </c:pt>
                <c:pt idx="168">
                  <c:v>39244</c:v>
                </c:pt>
                <c:pt idx="169">
                  <c:v>39245</c:v>
                </c:pt>
                <c:pt idx="170">
                  <c:v>39246</c:v>
                </c:pt>
                <c:pt idx="171">
                  <c:v>39247</c:v>
                </c:pt>
                <c:pt idx="172">
                  <c:v>39248</c:v>
                </c:pt>
                <c:pt idx="173">
                  <c:v>39251</c:v>
                </c:pt>
                <c:pt idx="174">
                  <c:v>39252</c:v>
                </c:pt>
                <c:pt idx="175">
                  <c:v>39253</c:v>
                </c:pt>
                <c:pt idx="176">
                  <c:v>39254</c:v>
                </c:pt>
                <c:pt idx="177">
                  <c:v>39255</c:v>
                </c:pt>
                <c:pt idx="178">
                  <c:v>39258</c:v>
                </c:pt>
                <c:pt idx="179">
                  <c:v>39259</c:v>
                </c:pt>
                <c:pt idx="180">
                  <c:v>39260</c:v>
                </c:pt>
                <c:pt idx="181">
                  <c:v>39261</c:v>
                </c:pt>
                <c:pt idx="182">
                  <c:v>39262</c:v>
                </c:pt>
                <c:pt idx="183">
                  <c:v>39265</c:v>
                </c:pt>
                <c:pt idx="184">
                  <c:v>39266</c:v>
                </c:pt>
                <c:pt idx="185">
                  <c:v>39267</c:v>
                </c:pt>
                <c:pt idx="186">
                  <c:v>39268</c:v>
                </c:pt>
                <c:pt idx="187">
                  <c:v>39269</c:v>
                </c:pt>
                <c:pt idx="188">
                  <c:v>39272</c:v>
                </c:pt>
                <c:pt idx="189">
                  <c:v>39273</c:v>
                </c:pt>
                <c:pt idx="190">
                  <c:v>39274</c:v>
                </c:pt>
                <c:pt idx="191">
                  <c:v>39275</c:v>
                </c:pt>
                <c:pt idx="192">
                  <c:v>39276</c:v>
                </c:pt>
                <c:pt idx="193">
                  <c:v>39279</c:v>
                </c:pt>
                <c:pt idx="194">
                  <c:v>39280</c:v>
                </c:pt>
                <c:pt idx="195">
                  <c:v>39281</c:v>
                </c:pt>
                <c:pt idx="196">
                  <c:v>39282</c:v>
                </c:pt>
                <c:pt idx="197">
                  <c:v>39283</c:v>
                </c:pt>
                <c:pt idx="198">
                  <c:v>39286</c:v>
                </c:pt>
                <c:pt idx="199">
                  <c:v>39287</c:v>
                </c:pt>
                <c:pt idx="200">
                  <c:v>39288</c:v>
                </c:pt>
                <c:pt idx="201">
                  <c:v>39289</c:v>
                </c:pt>
                <c:pt idx="202">
                  <c:v>39290</c:v>
                </c:pt>
                <c:pt idx="203">
                  <c:v>39293</c:v>
                </c:pt>
                <c:pt idx="204">
                  <c:v>39294</c:v>
                </c:pt>
                <c:pt idx="205">
                  <c:v>39295</c:v>
                </c:pt>
                <c:pt idx="206">
                  <c:v>39296</c:v>
                </c:pt>
                <c:pt idx="207">
                  <c:v>39297</c:v>
                </c:pt>
                <c:pt idx="208">
                  <c:v>39300</c:v>
                </c:pt>
                <c:pt idx="209">
                  <c:v>39301</c:v>
                </c:pt>
                <c:pt idx="210">
                  <c:v>39302</c:v>
                </c:pt>
                <c:pt idx="211">
                  <c:v>39303</c:v>
                </c:pt>
                <c:pt idx="212">
                  <c:v>39304</c:v>
                </c:pt>
                <c:pt idx="213">
                  <c:v>39307</c:v>
                </c:pt>
                <c:pt idx="214">
                  <c:v>39308</c:v>
                </c:pt>
                <c:pt idx="215">
                  <c:v>39309</c:v>
                </c:pt>
                <c:pt idx="216">
                  <c:v>39310</c:v>
                </c:pt>
                <c:pt idx="217">
                  <c:v>39311</c:v>
                </c:pt>
                <c:pt idx="218">
                  <c:v>39314</c:v>
                </c:pt>
                <c:pt idx="219">
                  <c:v>39315</c:v>
                </c:pt>
                <c:pt idx="220">
                  <c:v>39316</c:v>
                </c:pt>
                <c:pt idx="221">
                  <c:v>39317</c:v>
                </c:pt>
                <c:pt idx="222">
                  <c:v>39318</c:v>
                </c:pt>
                <c:pt idx="223">
                  <c:v>39321</c:v>
                </c:pt>
                <c:pt idx="224">
                  <c:v>39322</c:v>
                </c:pt>
                <c:pt idx="225">
                  <c:v>39323</c:v>
                </c:pt>
                <c:pt idx="226">
                  <c:v>39327</c:v>
                </c:pt>
                <c:pt idx="227">
                  <c:v>39328</c:v>
                </c:pt>
                <c:pt idx="228">
                  <c:v>39329</c:v>
                </c:pt>
                <c:pt idx="229">
                  <c:v>39330</c:v>
                </c:pt>
                <c:pt idx="230">
                  <c:v>39331</c:v>
                </c:pt>
                <c:pt idx="231">
                  <c:v>39332</c:v>
                </c:pt>
                <c:pt idx="232">
                  <c:v>39335</c:v>
                </c:pt>
                <c:pt idx="233">
                  <c:v>39336</c:v>
                </c:pt>
                <c:pt idx="234">
                  <c:v>39337</c:v>
                </c:pt>
                <c:pt idx="235">
                  <c:v>39338</c:v>
                </c:pt>
                <c:pt idx="236">
                  <c:v>39339</c:v>
                </c:pt>
                <c:pt idx="237">
                  <c:v>39342</c:v>
                </c:pt>
                <c:pt idx="238">
                  <c:v>39343</c:v>
                </c:pt>
                <c:pt idx="239">
                  <c:v>39344</c:v>
                </c:pt>
                <c:pt idx="240">
                  <c:v>39345</c:v>
                </c:pt>
                <c:pt idx="241">
                  <c:v>39346</c:v>
                </c:pt>
                <c:pt idx="242">
                  <c:v>39349</c:v>
                </c:pt>
                <c:pt idx="243">
                  <c:v>39350</c:v>
                </c:pt>
                <c:pt idx="244">
                  <c:v>39351</c:v>
                </c:pt>
                <c:pt idx="245">
                  <c:v>39352</c:v>
                </c:pt>
                <c:pt idx="246">
                  <c:v>39353</c:v>
                </c:pt>
                <c:pt idx="247">
                  <c:v>39356</c:v>
                </c:pt>
                <c:pt idx="248">
                  <c:v>39357</c:v>
                </c:pt>
                <c:pt idx="249">
                  <c:v>39358</c:v>
                </c:pt>
                <c:pt idx="250">
                  <c:v>39359</c:v>
                </c:pt>
                <c:pt idx="251">
                  <c:v>39360</c:v>
                </c:pt>
                <c:pt idx="252">
                  <c:v>39363</c:v>
                </c:pt>
                <c:pt idx="253">
                  <c:v>39364</c:v>
                </c:pt>
                <c:pt idx="254">
                  <c:v>39365</c:v>
                </c:pt>
                <c:pt idx="255">
                  <c:v>39366</c:v>
                </c:pt>
                <c:pt idx="256">
                  <c:v>39367</c:v>
                </c:pt>
                <c:pt idx="257">
                  <c:v>39370</c:v>
                </c:pt>
                <c:pt idx="258">
                  <c:v>39371</c:v>
                </c:pt>
                <c:pt idx="259">
                  <c:v>39372</c:v>
                </c:pt>
                <c:pt idx="260">
                  <c:v>39373</c:v>
                </c:pt>
                <c:pt idx="261">
                  <c:v>39374</c:v>
                </c:pt>
                <c:pt idx="262">
                  <c:v>39377</c:v>
                </c:pt>
                <c:pt idx="263">
                  <c:v>39378</c:v>
                </c:pt>
                <c:pt idx="264">
                  <c:v>39379</c:v>
                </c:pt>
                <c:pt idx="265">
                  <c:v>39383</c:v>
                </c:pt>
                <c:pt idx="266">
                  <c:v>39384</c:v>
                </c:pt>
                <c:pt idx="267">
                  <c:v>39385</c:v>
                </c:pt>
                <c:pt idx="268">
                  <c:v>39386</c:v>
                </c:pt>
                <c:pt idx="269">
                  <c:v>39387</c:v>
                </c:pt>
                <c:pt idx="270">
                  <c:v>39388</c:v>
                </c:pt>
                <c:pt idx="271">
                  <c:v>39391</c:v>
                </c:pt>
                <c:pt idx="272">
                  <c:v>39392</c:v>
                </c:pt>
                <c:pt idx="273">
                  <c:v>39393</c:v>
                </c:pt>
                <c:pt idx="274">
                  <c:v>39394</c:v>
                </c:pt>
                <c:pt idx="275">
                  <c:v>39395</c:v>
                </c:pt>
                <c:pt idx="276">
                  <c:v>39398</c:v>
                </c:pt>
                <c:pt idx="277">
                  <c:v>39399</c:v>
                </c:pt>
                <c:pt idx="278">
                  <c:v>39400</c:v>
                </c:pt>
                <c:pt idx="279">
                  <c:v>39401</c:v>
                </c:pt>
                <c:pt idx="280">
                  <c:v>39402</c:v>
                </c:pt>
                <c:pt idx="281">
                  <c:v>39405</c:v>
                </c:pt>
                <c:pt idx="282">
                  <c:v>39406</c:v>
                </c:pt>
                <c:pt idx="283">
                  <c:v>39407</c:v>
                </c:pt>
                <c:pt idx="284">
                  <c:v>39408</c:v>
                </c:pt>
                <c:pt idx="285">
                  <c:v>39409</c:v>
                </c:pt>
                <c:pt idx="286">
                  <c:v>39412</c:v>
                </c:pt>
                <c:pt idx="287">
                  <c:v>39413</c:v>
                </c:pt>
                <c:pt idx="288">
                  <c:v>39414</c:v>
                </c:pt>
                <c:pt idx="289">
                  <c:v>39415</c:v>
                </c:pt>
                <c:pt idx="290">
                  <c:v>39416</c:v>
                </c:pt>
                <c:pt idx="291">
                  <c:v>39419</c:v>
                </c:pt>
                <c:pt idx="292">
                  <c:v>39420</c:v>
                </c:pt>
                <c:pt idx="293">
                  <c:v>39421</c:v>
                </c:pt>
                <c:pt idx="294">
                  <c:v>39422</c:v>
                </c:pt>
                <c:pt idx="295">
                  <c:v>39423</c:v>
                </c:pt>
                <c:pt idx="296">
                  <c:v>39426</c:v>
                </c:pt>
                <c:pt idx="297">
                  <c:v>39427</c:v>
                </c:pt>
                <c:pt idx="298">
                  <c:v>39428</c:v>
                </c:pt>
                <c:pt idx="299">
                  <c:v>39429</c:v>
                </c:pt>
                <c:pt idx="300">
                  <c:v>39430</c:v>
                </c:pt>
                <c:pt idx="301">
                  <c:v>39435</c:v>
                </c:pt>
                <c:pt idx="302">
                  <c:v>39437</c:v>
                </c:pt>
                <c:pt idx="303">
                  <c:v>39440</c:v>
                </c:pt>
                <c:pt idx="304">
                  <c:v>39441</c:v>
                </c:pt>
                <c:pt idx="305">
                  <c:v>39442</c:v>
                </c:pt>
                <c:pt idx="306">
                  <c:v>39443</c:v>
                </c:pt>
                <c:pt idx="307">
                  <c:v>39444</c:v>
                </c:pt>
                <c:pt idx="308">
                  <c:v>39445</c:v>
                </c:pt>
                <c:pt idx="309">
                  <c:v>39450</c:v>
                </c:pt>
                <c:pt idx="310">
                  <c:v>39451</c:v>
                </c:pt>
                <c:pt idx="311">
                  <c:v>39455</c:v>
                </c:pt>
                <c:pt idx="312">
                  <c:v>39456</c:v>
                </c:pt>
                <c:pt idx="313">
                  <c:v>39457</c:v>
                </c:pt>
                <c:pt idx="314">
                  <c:v>39458</c:v>
                </c:pt>
                <c:pt idx="315">
                  <c:v>39461</c:v>
                </c:pt>
                <c:pt idx="316">
                  <c:v>39462</c:v>
                </c:pt>
                <c:pt idx="317">
                  <c:v>39463</c:v>
                </c:pt>
                <c:pt idx="318">
                  <c:v>39464</c:v>
                </c:pt>
                <c:pt idx="319">
                  <c:v>39465</c:v>
                </c:pt>
                <c:pt idx="320">
                  <c:v>39468</c:v>
                </c:pt>
                <c:pt idx="321">
                  <c:v>39469</c:v>
                </c:pt>
                <c:pt idx="322">
                  <c:v>39470</c:v>
                </c:pt>
                <c:pt idx="323">
                  <c:v>39471</c:v>
                </c:pt>
                <c:pt idx="324">
                  <c:v>39472</c:v>
                </c:pt>
                <c:pt idx="325">
                  <c:v>39475</c:v>
                </c:pt>
                <c:pt idx="326">
                  <c:v>39476</c:v>
                </c:pt>
                <c:pt idx="327">
                  <c:v>39477</c:v>
                </c:pt>
                <c:pt idx="328">
                  <c:v>39478</c:v>
                </c:pt>
                <c:pt idx="329">
                  <c:v>39479</c:v>
                </c:pt>
                <c:pt idx="330">
                  <c:v>39482</c:v>
                </c:pt>
                <c:pt idx="331">
                  <c:v>39483</c:v>
                </c:pt>
                <c:pt idx="332">
                  <c:v>39484</c:v>
                </c:pt>
                <c:pt idx="333">
                  <c:v>39485</c:v>
                </c:pt>
                <c:pt idx="334">
                  <c:v>39486</c:v>
                </c:pt>
                <c:pt idx="335">
                  <c:v>39489</c:v>
                </c:pt>
                <c:pt idx="336">
                  <c:v>39490</c:v>
                </c:pt>
                <c:pt idx="337">
                  <c:v>39491</c:v>
                </c:pt>
                <c:pt idx="338">
                  <c:v>39492</c:v>
                </c:pt>
                <c:pt idx="339">
                  <c:v>39493</c:v>
                </c:pt>
                <c:pt idx="340">
                  <c:v>39496</c:v>
                </c:pt>
                <c:pt idx="341">
                  <c:v>39497</c:v>
                </c:pt>
                <c:pt idx="342">
                  <c:v>39498</c:v>
                </c:pt>
                <c:pt idx="343">
                  <c:v>39499</c:v>
                </c:pt>
                <c:pt idx="344">
                  <c:v>39500</c:v>
                </c:pt>
                <c:pt idx="345">
                  <c:v>39503</c:v>
                </c:pt>
                <c:pt idx="346">
                  <c:v>39504</c:v>
                </c:pt>
                <c:pt idx="347">
                  <c:v>39505</c:v>
                </c:pt>
                <c:pt idx="348">
                  <c:v>39506</c:v>
                </c:pt>
                <c:pt idx="349">
                  <c:v>39507</c:v>
                </c:pt>
                <c:pt idx="350">
                  <c:v>39510</c:v>
                </c:pt>
                <c:pt idx="351">
                  <c:v>39511</c:v>
                </c:pt>
                <c:pt idx="352">
                  <c:v>39512</c:v>
                </c:pt>
                <c:pt idx="353">
                  <c:v>39513</c:v>
                </c:pt>
                <c:pt idx="354">
                  <c:v>39514</c:v>
                </c:pt>
                <c:pt idx="355">
                  <c:v>39518</c:v>
                </c:pt>
                <c:pt idx="356">
                  <c:v>39519</c:v>
                </c:pt>
                <c:pt idx="357">
                  <c:v>39520</c:v>
                </c:pt>
                <c:pt idx="358">
                  <c:v>39521</c:v>
                </c:pt>
                <c:pt idx="359">
                  <c:v>39524</c:v>
                </c:pt>
                <c:pt idx="360">
                  <c:v>39525</c:v>
                </c:pt>
                <c:pt idx="361">
                  <c:v>39526</c:v>
                </c:pt>
                <c:pt idx="362">
                  <c:v>39527</c:v>
                </c:pt>
                <c:pt idx="363">
                  <c:v>39528</c:v>
                </c:pt>
                <c:pt idx="364">
                  <c:v>39532</c:v>
                </c:pt>
                <c:pt idx="365">
                  <c:v>39533</c:v>
                </c:pt>
                <c:pt idx="366">
                  <c:v>39534</c:v>
                </c:pt>
                <c:pt idx="367">
                  <c:v>39535</c:v>
                </c:pt>
                <c:pt idx="368">
                  <c:v>39538</c:v>
                </c:pt>
                <c:pt idx="369">
                  <c:v>39539</c:v>
                </c:pt>
                <c:pt idx="370">
                  <c:v>39540</c:v>
                </c:pt>
                <c:pt idx="371">
                  <c:v>39541</c:v>
                </c:pt>
                <c:pt idx="372">
                  <c:v>39542</c:v>
                </c:pt>
                <c:pt idx="373">
                  <c:v>39545</c:v>
                </c:pt>
                <c:pt idx="374">
                  <c:v>39546</c:v>
                </c:pt>
                <c:pt idx="375">
                  <c:v>39547</c:v>
                </c:pt>
                <c:pt idx="376">
                  <c:v>39548</c:v>
                </c:pt>
                <c:pt idx="377">
                  <c:v>39549</c:v>
                </c:pt>
                <c:pt idx="378">
                  <c:v>39552</c:v>
                </c:pt>
                <c:pt idx="379">
                  <c:v>39553</c:v>
                </c:pt>
                <c:pt idx="380">
                  <c:v>39554</c:v>
                </c:pt>
                <c:pt idx="381">
                  <c:v>39555</c:v>
                </c:pt>
                <c:pt idx="382">
                  <c:v>39556</c:v>
                </c:pt>
                <c:pt idx="383">
                  <c:v>39559</c:v>
                </c:pt>
                <c:pt idx="384">
                  <c:v>39560</c:v>
                </c:pt>
                <c:pt idx="385">
                  <c:v>39561</c:v>
                </c:pt>
                <c:pt idx="386">
                  <c:v>39562</c:v>
                </c:pt>
                <c:pt idx="387">
                  <c:v>39563</c:v>
                </c:pt>
                <c:pt idx="388">
                  <c:v>39566</c:v>
                </c:pt>
                <c:pt idx="389">
                  <c:v>39567</c:v>
                </c:pt>
                <c:pt idx="390">
                  <c:v>39568</c:v>
                </c:pt>
                <c:pt idx="391">
                  <c:v>39572</c:v>
                </c:pt>
                <c:pt idx="392">
                  <c:v>39573</c:v>
                </c:pt>
                <c:pt idx="393">
                  <c:v>39574</c:v>
                </c:pt>
                <c:pt idx="394">
                  <c:v>39575</c:v>
                </c:pt>
                <c:pt idx="395">
                  <c:v>39576</c:v>
                </c:pt>
                <c:pt idx="396">
                  <c:v>39580</c:v>
                </c:pt>
                <c:pt idx="397">
                  <c:v>39581</c:v>
                </c:pt>
                <c:pt idx="398">
                  <c:v>39582</c:v>
                </c:pt>
                <c:pt idx="399">
                  <c:v>39583</c:v>
                </c:pt>
                <c:pt idx="400">
                  <c:v>39584</c:v>
                </c:pt>
                <c:pt idx="401">
                  <c:v>39587</c:v>
                </c:pt>
                <c:pt idx="402">
                  <c:v>39588</c:v>
                </c:pt>
                <c:pt idx="403">
                  <c:v>39589</c:v>
                </c:pt>
                <c:pt idx="404">
                  <c:v>39590</c:v>
                </c:pt>
                <c:pt idx="405">
                  <c:v>39591</c:v>
                </c:pt>
                <c:pt idx="406">
                  <c:v>39594</c:v>
                </c:pt>
                <c:pt idx="407">
                  <c:v>39595</c:v>
                </c:pt>
                <c:pt idx="408">
                  <c:v>39596</c:v>
                </c:pt>
                <c:pt idx="409">
                  <c:v>39597</c:v>
                </c:pt>
                <c:pt idx="410">
                  <c:v>39598</c:v>
                </c:pt>
                <c:pt idx="411">
                  <c:v>39601</c:v>
                </c:pt>
                <c:pt idx="412">
                  <c:v>39602</c:v>
                </c:pt>
                <c:pt idx="413">
                  <c:v>39603</c:v>
                </c:pt>
                <c:pt idx="414">
                  <c:v>39604</c:v>
                </c:pt>
                <c:pt idx="415">
                  <c:v>39605</c:v>
                </c:pt>
                <c:pt idx="416">
                  <c:v>39608</c:v>
                </c:pt>
                <c:pt idx="417">
                  <c:v>39609</c:v>
                </c:pt>
                <c:pt idx="418">
                  <c:v>39610</c:v>
                </c:pt>
                <c:pt idx="419">
                  <c:v>39611</c:v>
                </c:pt>
                <c:pt idx="420">
                  <c:v>39612</c:v>
                </c:pt>
                <c:pt idx="421">
                  <c:v>39615</c:v>
                </c:pt>
                <c:pt idx="422">
                  <c:v>39616</c:v>
                </c:pt>
                <c:pt idx="423">
                  <c:v>39617</c:v>
                </c:pt>
                <c:pt idx="424">
                  <c:v>39618</c:v>
                </c:pt>
                <c:pt idx="425">
                  <c:v>39619</c:v>
                </c:pt>
                <c:pt idx="426">
                  <c:v>39622</c:v>
                </c:pt>
                <c:pt idx="427">
                  <c:v>39623</c:v>
                </c:pt>
                <c:pt idx="428">
                  <c:v>39624</c:v>
                </c:pt>
                <c:pt idx="429">
                  <c:v>39625</c:v>
                </c:pt>
                <c:pt idx="430">
                  <c:v>39626</c:v>
                </c:pt>
                <c:pt idx="431">
                  <c:v>39629</c:v>
                </c:pt>
                <c:pt idx="432">
                  <c:v>39630</c:v>
                </c:pt>
                <c:pt idx="433">
                  <c:v>39631</c:v>
                </c:pt>
                <c:pt idx="434">
                  <c:v>39632</c:v>
                </c:pt>
                <c:pt idx="435">
                  <c:v>39633</c:v>
                </c:pt>
                <c:pt idx="436">
                  <c:v>39637</c:v>
                </c:pt>
                <c:pt idx="437">
                  <c:v>39638</c:v>
                </c:pt>
                <c:pt idx="438">
                  <c:v>39639</c:v>
                </c:pt>
                <c:pt idx="439">
                  <c:v>39640</c:v>
                </c:pt>
                <c:pt idx="440">
                  <c:v>39643</c:v>
                </c:pt>
                <c:pt idx="441">
                  <c:v>39644</c:v>
                </c:pt>
                <c:pt idx="442">
                  <c:v>39645</c:v>
                </c:pt>
                <c:pt idx="443">
                  <c:v>39646</c:v>
                </c:pt>
                <c:pt idx="444">
                  <c:v>39647</c:v>
                </c:pt>
                <c:pt idx="445">
                  <c:v>39650</c:v>
                </c:pt>
                <c:pt idx="446">
                  <c:v>39651</c:v>
                </c:pt>
                <c:pt idx="447">
                  <c:v>39652</c:v>
                </c:pt>
                <c:pt idx="448">
                  <c:v>39653</c:v>
                </c:pt>
                <c:pt idx="449">
                  <c:v>39654</c:v>
                </c:pt>
                <c:pt idx="450">
                  <c:v>39657</c:v>
                </c:pt>
                <c:pt idx="451">
                  <c:v>39658</c:v>
                </c:pt>
                <c:pt idx="452">
                  <c:v>39659</c:v>
                </c:pt>
                <c:pt idx="453">
                  <c:v>39660</c:v>
                </c:pt>
                <c:pt idx="454">
                  <c:v>39661</c:v>
                </c:pt>
                <c:pt idx="455">
                  <c:v>39664</c:v>
                </c:pt>
                <c:pt idx="456">
                  <c:v>39665</c:v>
                </c:pt>
                <c:pt idx="457">
                  <c:v>39666</c:v>
                </c:pt>
                <c:pt idx="458">
                  <c:v>39667</c:v>
                </c:pt>
                <c:pt idx="459">
                  <c:v>39668</c:v>
                </c:pt>
                <c:pt idx="460">
                  <c:v>39671</c:v>
                </c:pt>
                <c:pt idx="461">
                  <c:v>39672</c:v>
                </c:pt>
                <c:pt idx="462">
                  <c:v>39673</c:v>
                </c:pt>
                <c:pt idx="463">
                  <c:v>39674</c:v>
                </c:pt>
                <c:pt idx="464">
                  <c:v>39675</c:v>
                </c:pt>
                <c:pt idx="465">
                  <c:v>39678</c:v>
                </c:pt>
                <c:pt idx="466">
                  <c:v>39679</c:v>
                </c:pt>
                <c:pt idx="467">
                  <c:v>39680</c:v>
                </c:pt>
                <c:pt idx="468">
                  <c:v>39681</c:v>
                </c:pt>
                <c:pt idx="469">
                  <c:v>39682</c:v>
                </c:pt>
                <c:pt idx="470">
                  <c:v>39685</c:v>
                </c:pt>
                <c:pt idx="471">
                  <c:v>39686</c:v>
                </c:pt>
                <c:pt idx="472">
                  <c:v>39687</c:v>
                </c:pt>
                <c:pt idx="473">
                  <c:v>39688</c:v>
                </c:pt>
                <c:pt idx="474">
                  <c:v>39689</c:v>
                </c:pt>
                <c:pt idx="475">
                  <c:v>39693</c:v>
                </c:pt>
                <c:pt idx="476">
                  <c:v>39694</c:v>
                </c:pt>
                <c:pt idx="477">
                  <c:v>39695</c:v>
                </c:pt>
                <c:pt idx="478">
                  <c:v>39696</c:v>
                </c:pt>
                <c:pt idx="479">
                  <c:v>39699</c:v>
                </c:pt>
                <c:pt idx="480">
                  <c:v>39700</c:v>
                </c:pt>
                <c:pt idx="481">
                  <c:v>39701</c:v>
                </c:pt>
                <c:pt idx="482">
                  <c:v>39702</c:v>
                </c:pt>
                <c:pt idx="483">
                  <c:v>39703</c:v>
                </c:pt>
                <c:pt idx="484">
                  <c:v>39706</c:v>
                </c:pt>
                <c:pt idx="485">
                  <c:v>39707</c:v>
                </c:pt>
                <c:pt idx="486">
                  <c:v>39708</c:v>
                </c:pt>
                <c:pt idx="487">
                  <c:v>39709</c:v>
                </c:pt>
                <c:pt idx="488">
                  <c:v>39710</c:v>
                </c:pt>
                <c:pt idx="489">
                  <c:v>39713</c:v>
                </c:pt>
                <c:pt idx="490">
                  <c:v>39714</c:v>
                </c:pt>
                <c:pt idx="491">
                  <c:v>39715</c:v>
                </c:pt>
                <c:pt idx="492">
                  <c:v>39716</c:v>
                </c:pt>
              </c:numCache>
            </c:numRef>
          </c:cat>
          <c:val>
            <c:numRef>
              <c:f>'Графики 3.1.10 - 3.1.11'!$G$4:$G$496</c:f>
              <c:numCache>
                <c:formatCode>0.00</c:formatCode>
                <c:ptCount val="493"/>
                <c:pt idx="0">
                  <c:v>375.10993366924879</c:v>
                </c:pt>
                <c:pt idx="1">
                  <c:v>410.4029052600402</c:v>
                </c:pt>
                <c:pt idx="2">
                  <c:v>431.50181168220644</c:v>
                </c:pt>
                <c:pt idx="3">
                  <c:v>415.83208854291541</c:v>
                </c:pt>
                <c:pt idx="4">
                  <c:v>407.86927971542383</c:v>
                </c:pt>
                <c:pt idx="5">
                  <c:v>371.51618541632621</c:v>
                </c:pt>
                <c:pt idx="6">
                  <c:v>360.83348394964793</c:v>
                </c:pt>
                <c:pt idx="7">
                  <c:v>381.66227439605046</c:v>
                </c:pt>
                <c:pt idx="8">
                  <c:v>396.20443319822323</c:v>
                </c:pt>
                <c:pt idx="9">
                  <c:v>375.35364631623372</c:v>
                </c:pt>
                <c:pt idx="10">
                  <c:v>399.99345705201489</c:v>
                </c:pt>
                <c:pt idx="11">
                  <c:v>400.61993246915546</c:v>
                </c:pt>
                <c:pt idx="12">
                  <c:v>406.06767606701027</c:v>
                </c:pt>
                <c:pt idx="13">
                  <c:v>418.52188558660646</c:v>
                </c:pt>
                <c:pt idx="14">
                  <c:v>406.65865175444469</c:v>
                </c:pt>
                <c:pt idx="15">
                  <c:v>386.8477621819701</c:v>
                </c:pt>
                <c:pt idx="16">
                  <c:v>393.87296900034698</c:v>
                </c:pt>
                <c:pt idx="17">
                  <c:v>396.90292805501974</c:v>
                </c:pt>
                <c:pt idx="18">
                  <c:v>409.45133650647068</c:v>
                </c:pt>
                <c:pt idx="19">
                  <c:v>439.88765810586426</c:v>
                </c:pt>
                <c:pt idx="20">
                  <c:v>465.1930074268808</c:v>
                </c:pt>
                <c:pt idx="21">
                  <c:v>512.42494769758537</c:v>
                </c:pt>
                <c:pt idx="22">
                  <c:v>488.3820550869122</c:v>
                </c:pt>
                <c:pt idx="23">
                  <c:v>548.98382315964648</c:v>
                </c:pt>
                <c:pt idx="24">
                  <c:v>520.16692598916086</c:v>
                </c:pt>
                <c:pt idx="25">
                  <c:v>494.46983208642877</c:v>
                </c:pt>
                <c:pt idx="26">
                  <c:v>493.32084760149343</c:v>
                </c:pt>
                <c:pt idx="27">
                  <c:v>476.11984724545761</c:v>
                </c:pt>
                <c:pt idx="28">
                  <c:v>450.23147068624593</c:v>
                </c:pt>
                <c:pt idx="29">
                  <c:v>457.2482990951803</c:v>
                </c:pt>
                <c:pt idx="30">
                  <c:v>458.45257636394956</c:v>
                </c:pt>
                <c:pt idx="31">
                  <c:v>462.75106240697068</c:v>
                </c:pt>
                <c:pt idx="32">
                  <c:v>499.86292128283065</c:v>
                </c:pt>
                <c:pt idx="33">
                  <c:v>497.33430111414555</c:v>
                </c:pt>
                <c:pt idx="34">
                  <c:v>491.58253662000686</c:v>
                </c:pt>
                <c:pt idx="35">
                  <c:v>474.06116079619477</c:v>
                </c:pt>
                <c:pt idx="36">
                  <c:v>458.61857114664042</c:v>
                </c:pt>
                <c:pt idx="37">
                  <c:v>412.83153800438669</c:v>
                </c:pt>
                <c:pt idx="38">
                  <c:v>437.30681942812288</c:v>
                </c:pt>
                <c:pt idx="39">
                  <c:v>424.5295388775881</c:v>
                </c:pt>
                <c:pt idx="40">
                  <c:v>410.48827733287692</c:v>
                </c:pt>
                <c:pt idx="41">
                  <c:v>405.01925936627737</c:v>
                </c:pt>
                <c:pt idx="42">
                  <c:v>424.50870257326585</c:v>
                </c:pt>
                <c:pt idx="43">
                  <c:v>497.57826804468533</c:v>
                </c:pt>
                <c:pt idx="44">
                  <c:v>477.73046495006793</c:v>
                </c:pt>
                <c:pt idx="45">
                  <c:v>477.76763359130786</c:v>
                </c:pt>
                <c:pt idx="46">
                  <c:v>475.31334204793711</c:v>
                </c:pt>
                <c:pt idx="47">
                  <c:v>484.70514681680646</c:v>
                </c:pt>
                <c:pt idx="48">
                  <c:v>484.64326295688676</c:v>
                </c:pt>
                <c:pt idx="49">
                  <c:v>445.71806559396748</c:v>
                </c:pt>
                <c:pt idx="50">
                  <c:v>389.82298128387419</c:v>
                </c:pt>
                <c:pt idx="51">
                  <c:v>440.23238031906601</c:v>
                </c:pt>
                <c:pt idx="52">
                  <c:v>413.96169986246889</c:v>
                </c:pt>
                <c:pt idx="53">
                  <c:v>500.69983018783927</c:v>
                </c:pt>
                <c:pt idx="54">
                  <c:v>544.95234885889488</c:v>
                </c:pt>
                <c:pt idx="55">
                  <c:v>558.14567072054251</c:v>
                </c:pt>
                <c:pt idx="56">
                  <c:v>580.40285741017669</c:v>
                </c:pt>
                <c:pt idx="57">
                  <c:v>637.49192354818297</c:v>
                </c:pt>
                <c:pt idx="58">
                  <c:v>609.50720885666362</c:v>
                </c:pt>
                <c:pt idx="59">
                  <c:v>663.72551777510205</c:v>
                </c:pt>
                <c:pt idx="60">
                  <c:v>578.08345848314048</c:v>
                </c:pt>
                <c:pt idx="61">
                  <c:v>507.44881450889926</c:v>
                </c:pt>
                <c:pt idx="62">
                  <c:v>559.11103210565375</c:v>
                </c:pt>
                <c:pt idx="63">
                  <c:v>553.7674156712236</c:v>
                </c:pt>
                <c:pt idx="64">
                  <c:v>514.98753254624989</c:v>
                </c:pt>
                <c:pt idx="65">
                  <c:v>513.56309219673369</c:v>
                </c:pt>
                <c:pt idx="66">
                  <c:v>567.77678031884466</c:v>
                </c:pt>
                <c:pt idx="67">
                  <c:v>644.74972213607066</c:v>
                </c:pt>
                <c:pt idx="68">
                  <c:v>666.68900076807063</c:v>
                </c:pt>
                <c:pt idx="69">
                  <c:v>662.95595292218798</c:v>
                </c:pt>
                <c:pt idx="70">
                  <c:v>702.90951993684098</c:v>
                </c:pt>
                <c:pt idx="71">
                  <c:v>729.95713119610139</c:v>
                </c:pt>
                <c:pt idx="72">
                  <c:v>835.13408944179423</c:v>
                </c:pt>
                <c:pt idx="73">
                  <c:v>753.59115960914119</c:v>
                </c:pt>
                <c:pt idx="74">
                  <c:v>707.75922149852897</c:v>
                </c:pt>
                <c:pt idx="75">
                  <c:v>754.01961727806145</c:v>
                </c:pt>
                <c:pt idx="76">
                  <c:v>741.28640520269084</c:v>
                </c:pt>
                <c:pt idx="77">
                  <c:v>744.61367783935964</c:v>
                </c:pt>
                <c:pt idx="78">
                  <c:v>708.88270228843669</c:v>
                </c:pt>
                <c:pt idx="79">
                  <c:v>613.16215499376619</c:v>
                </c:pt>
                <c:pt idx="80">
                  <c:v>631.38778373716843</c:v>
                </c:pt>
                <c:pt idx="81">
                  <c:v>581.16925104764607</c:v>
                </c:pt>
                <c:pt idx="82">
                  <c:v>532.82926412040945</c:v>
                </c:pt>
                <c:pt idx="83">
                  <c:v>522.15493044517575</c:v>
                </c:pt>
                <c:pt idx="84">
                  <c:v>497.14942472707173</c:v>
                </c:pt>
                <c:pt idx="85">
                  <c:v>515.03510730371829</c:v>
                </c:pt>
                <c:pt idx="86">
                  <c:v>594.18277955999645</c:v>
                </c:pt>
                <c:pt idx="87">
                  <c:v>604.44604361255563</c:v>
                </c:pt>
                <c:pt idx="88">
                  <c:v>608.65983966637828</c:v>
                </c:pt>
                <c:pt idx="89">
                  <c:v>627.97629018222426</c:v>
                </c:pt>
                <c:pt idx="90">
                  <c:v>623.43037393196391</c:v>
                </c:pt>
                <c:pt idx="91">
                  <c:v>642.09345278866226</c:v>
                </c:pt>
                <c:pt idx="92">
                  <c:v>649.97466196683422</c:v>
                </c:pt>
                <c:pt idx="93">
                  <c:v>540.38821036374065</c:v>
                </c:pt>
                <c:pt idx="94">
                  <c:v>538.57792364630336</c:v>
                </c:pt>
                <c:pt idx="95">
                  <c:v>550.82637204357354</c:v>
                </c:pt>
                <c:pt idx="96">
                  <c:v>520.75143486397917</c:v>
                </c:pt>
                <c:pt idx="97">
                  <c:v>460.18896365432448</c:v>
                </c:pt>
                <c:pt idx="98">
                  <c:v>395.46527006619039</c:v>
                </c:pt>
                <c:pt idx="99">
                  <c:v>356.23255020899393</c:v>
                </c:pt>
                <c:pt idx="100">
                  <c:v>345.5859337448257</c:v>
                </c:pt>
                <c:pt idx="101">
                  <c:v>278.6771454350897</c:v>
                </c:pt>
                <c:pt idx="102">
                  <c:v>315.48056084747725</c:v>
                </c:pt>
                <c:pt idx="103">
                  <c:v>384.78234499248373</c:v>
                </c:pt>
                <c:pt idx="104">
                  <c:v>475.03652134605039</c:v>
                </c:pt>
                <c:pt idx="105">
                  <c:v>502.92300162251661</c:v>
                </c:pt>
                <c:pt idx="106">
                  <c:v>543.66027155462439</c:v>
                </c:pt>
                <c:pt idx="107">
                  <c:v>551.95108435481961</c:v>
                </c:pt>
                <c:pt idx="108">
                  <c:v>585.61453611756735</c:v>
                </c:pt>
                <c:pt idx="109">
                  <c:v>574.95530539260403</c:v>
                </c:pt>
                <c:pt idx="110">
                  <c:v>549.37943892037367</c:v>
                </c:pt>
                <c:pt idx="111">
                  <c:v>526.65203392459409</c:v>
                </c:pt>
                <c:pt idx="112">
                  <c:v>580.17345204248466</c:v>
                </c:pt>
                <c:pt idx="113">
                  <c:v>531.84346357390484</c:v>
                </c:pt>
                <c:pt idx="114">
                  <c:v>541.568324878098</c:v>
                </c:pt>
                <c:pt idx="115">
                  <c:v>517.41639973088911</c:v>
                </c:pt>
                <c:pt idx="116">
                  <c:v>489.37768001239499</c:v>
                </c:pt>
                <c:pt idx="117">
                  <c:v>486.59677539764732</c:v>
                </c:pt>
                <c:pt idx="118">
                  <c:v>461.51423905367898</c:v>
                </c:pt>
                <c:pt idx="119">
                  <c:v>428.01660903311534</c:v>
                </c:pt>
                <c:pt idx="120">
                  <c:v>440.71349821830762</c:v>
                </c:pt>
                <c:pt idx="121">
                  <c:v>425.28973086773732</c:v>
                </c:pt>
                <c:pt idx="122">
                  <c:v>447.12934861839267</c:v>
                </c:pt>
                <c:pt idx="123">
                  <c:v>461.60245008867429</c:v>
                </c:pt>
                <c:pt idx="124">
                  <c:v>427.31388024203568</c:v>
                </c:pt>
                <c:pt idx="125">
                  <c:v>388.78157665446344</c:v>
                </c:pt>
                <c:pt idx="126">
                  <c:v>356.09111287770793</c:v>
                </c:pt>
                <c:pt idx="127">
                  <c:v>351.93790114722196</c:v>
                </c:pt>
                <c:pt idx="128">
                  <c:v>373.34870245285038</c:v>
                </c:pt>
                <c:pt idx="129">
                  <c:v>349.92908332352124</c:v>
                </c:pt>
                <c:pt idx="130">
                  <c:v>362.02394727958398</c:v>
                </c:pt>
                <c:pt idx="131">
                  <c:v>347.08610130979605</c:v>
                </c:pt>
                <c:pt idx="132">
                  <c:v>404.72242402387309</c:v>
                </c:pt>
                <c:pt idx="133">
                  <c:v>449.82479945832546</c:v>
                </c:pt>
                <c:pt idx="134">
                  <c:v>439.81485128594733</c:v>
                </c:pt>
                <c:pt idx="135">
                  <c:v>442.3496762050537</c:v>
                </c:pt>
                <c:pt idx="136">
                  <c:v>462.93819868534791</c:v>
                </c:pt>
                <c:pt idx="137">
                  <c:v>445.38175370390434</c:v>
                </c:pt>
                <c:pt idx="138">
                  <c:v>471.03789890604992</c:v>
                </c:pt>
                <c:pt idx="139">
                  <c:v>487.75611963167466</c:v>
                </c:pt>
                <c:pt idx="140">
                  <c:v>452.86371224537379</c:v>
                </c:pt>
                <c:pt idx="141">
                  <c:v>467.85019741593794</c:v>
                </c:pt>
                <c:pt idx="142">
                  <c:v>470.27095307038172</c:v>
                </c:pt>
                <c:pt idx="143">
                  <c:v>476.5970971042392</c:v>
                </c:pt>
                <c:pt idx="144">
                  <c:v>452.25660509238435</c:v>
                </c:pt>
                <c:pt idx="145">
                  <c:v>452.55783083954282</c:v>
                </c:pt>
                <c:pt idx="146">
                  <c:v>414.9486566788654</c:v>
                </c:pt>
                <c:pt idx="147">
                  <c:v>411.66046077582894</c:v>
                </c:pt>
                <c:pt idx="148">
                  <c:v>422.91389467936409</c:v>
                </c:pt>
                <c:pt idx="149">
                  <c:v>424.463428708994</c:v>
                </c:pt>
                <c:pt idx="150">
                  <c:v>439.3214178209567</c:v>
                </c:pt>
                <c:pt idx="151">
                  <c:v>450.61598941281818</c:v>
                </c:pt>
                <c:pt idx="152">
                  <c:v>461.26693176408429</c:v>
                </c:pt>
                <c:pt idx="153">
                  <c:v>461.85646556608492</c:v>
                </c:pt>
                <c:pt idx="154">
                  <c:v>452.74328727744057</c:v>
                </c:pt>
                <c:pt idx="155">
                  <c:v>500.70040074843058</c:v>
                </c:pt>
                <c:pt idx="156">
                  <c:v>478.63159397419844</c:v>
                </c:pt>
                <c:pt idx="157">
                  <c:v>450.00628626780605</c:v>
                </c:pt>
                <c:pt idx="158">
                  <c:v>463.09016206331626</c:v>
                </c:pt>
                <c:pt idx="159">
                  <c:v>458.5384316464382</c:v>
                </c:pt>
                <c:pt idx="160">
                  <c:v>460.77549458533667</c:v>
                </c:pt>
                <c:pt idx="161">
                  <c:v>512.35260660881841</c:v>
                </c:pt>
                <c:pt idx="162">
                  <c:v>486.30509700223092</c:v>
                </c:pt>
                <c:pt idx="163">
                  <c:v>497.72833152360045</c:v>
                </c:pt>
                <c:pt idx="164">
                  <c:v>496.27704818520175</c:v>
                </c:pt>
                <c:pt idx="165">
                  <c:v>472.845131071558</c:v>
                </c:pt>
                <c:pt idx="166">
                  <c:v>463.29373518156353</c:v>
                </c:pt>
                <c:pt idx="167">
                  <c:v>470.80230526666975</c:v>
                </c:pt>
                <c:pt idx="168">
                  <c:v>479.63563088428288</c:v>
                </c:pt>
                <c:pt idx="169">
                  <c:v>468.90808256614508</c:v>
                </c:pt>
                <c:pt idx="170">
                  <c:v>491.22974986557898</c:v>
                </c:pt>
                <c:pt idx="171">
                  <c:v>499.14970999496762</c:v>
                </c:pt>
                <c:pt idx="172">
                  <c:v>540.9763287761624</c:v>
                </c:pt>
                <c:pt idx="173">
                  <c:v>551.74555957856273</c:v>
                </c:pt>
                <c:pt idx="174">
                  <c:v>559.10242615638037</c:v>
                </c:pt>
                <c:pt idx="175">
                  <c:v>541.40917649496964</c:v>
                </c:pt>
                <c:pt idx="176">
                  <c:v>532.08695816346369</c:v>
                </c:pt>
                <c:pt idx="177">
                  <c:v>544.89657613180555</c:v>
                </c:pt>
                <c:pt idx="178">
                  <c:v>557.01579383867806</c:v>
                </c:pt>
                <c:pt idx="179">
                  <c:v>535.68058324569563</c:v>
                </c:pt>
                <c:pt idx="180">
                  <c:v>559.42827845212287</c:v>
                </c:pt>
                <c:pt idx="181">
                  <c:v>574.37355305016615</c:v>
                </c:pt>
                <c:pt idx="182">
                  <c:v>578.29472648090382</c:v>
                </c:pt>
                <c:pt idx="183">
                  <c:v>583.37111627610193</c:v>
                </c:pt>
                <c:pt idx="184">
                  <c:v>558.92347704459849</c:v>
                </c:pt>
                <c:pt idx="185">
                  <c:v>561.01559415324687</c:v>
                </c:pt>
                <c:pt idx="186">
                  <c:v>562.94236814708643</c:v>
                </c:pt>
                <c:pt idx="187">
                  <c:v>548.56341691230909</c:v>
                </c:pt>
                <c:pt idx="188">
                  <c:v>526.52076600190037</c:v>
                </c:pt>
                <c:pt idx="189">
                  <c:v>538.56920898320027</c:v>
                </c:pt>
                <c:pt idx="190">
                  <c:v>538.19098887382438</c:v>
                </c:pt>
                <c:pt idx="191">
                  <c:v>548.70089096756715</c:v>
                </c:pt>
                <c:pt idx="192">
                  <c:v>552.08530132779595</c:v>
                </c:pt>
                <c:pt idx="193">
                  <c:v>537.66181129168672</c:v>
                </c:pt>
                <c:pt idx="194">
                  <c:v>496.07316986784474</c:v>
                </c:pt>
                <c:pt idx="195">
                  <c:v>461.35678200630889</c:v>
                </c:pt>
                <c:pt idx="196">
                  <c:v>412.13825069992225</c:v>
                </c:pt>
                <c:pt idx="197">
                  <c:v>390.09117651703446</c:v>
                </c:pt>
                <c:pt idx="198">
                  <c:v>405.10035275482062</c:v>
                </c:pt>
                <c:pt idx="199">
                  <c:v>384.10482875744901</c:v>
                </c:pt>
                <c:pt idx="200">
                  <c:v>385.82320893206145</c:v>
                </c:pt>
                <c:pt idx="201">
                  <c:v>409.18750926451912</c:v>
                </c:pt>
                <c:pt idx="202">
                  <c:v>426.16440131586785</c:v>
                </c:pt>
                <c:pt idx="203">
                  <c:v>427.91214677873694</c:v>
                </c:pt>
                <c:pt idx="204">
                  <c:v>437.48483803343623</c:v>
                </c:pt>
                <c:pt idx="205">
                  <c:v>407.32361423140225</c:v>
                </c:pt>
                <c:pt idx="206">
                  <c:v>417.95022946172725</c:v>
                </c:pt>
                <c:pt idx="207">
                  <c:v>444.90051676291114</c:v>
                </c:pt>
                <c:pt idx="208">
                  <c:v>447.37694957165388</c:v>
                </c:pt>
                <c:pt idx="209">
                  <c:v>428.58965485812865</c:v>
                </c:pt>
                <c:pt idx="210">
                  <c:v>429.15540934998336</c:v>
                </c:pt>
                <c:pt idx="211">
                  <c:v>441.66946260452056</c:v>
                </c:pt>
                <c:pt idx="212">
                  <c:v>453.0736830416792</c:v>
                </c:pt>
                <c:pt idx="213">
                  <c:v>442.42061560785231</c:v>
                </c:pt>
                <c:pt idx="214">
                  <c:v>419.77884175812778</c:v>
                </c:pt>
                <c:pt idx="215">
                  <c:v>419.66838734094353</c:v>
                </c:pt>
                <c:pt idx="216">
                  <c:v>418.35801752927262</c:v>
                </c:pt>
                <c:pt idx="217">
                  <c:v>417.45743899479737</c:v>
                </c:pt>
                <c:pt idx="218">
                  <c:v>395.89766623165855</c:v>
                </c:pt>
                <c:pt idx="219">
                  <c:v>372.77280586607122</c:v>
                </c:pt>
                <c:pt idx="220">
                  <c:v>361.64858814468818</c:v>
                </c:pt>
                <c:pt idx="221">
                  <c:v>357.68219889408277</c:v>
                </c:pt>
                <c:pt idx="222">
                  <c:v>324.81634544453249</c:v>
                </c:pt>
                <c:pt idx="223">
                  <c:v>337.40513792476423</c:v>
                </c:pt>
                <c:pt idx="224">
                  <c:v>356.77314985098195</c:v>
                </c:pt>
                <c:pt idx="225">
                  <c:v>367.89393814987517</c:v>
                </c:pt>
                <c:pt idx="226">
                  <c:v>381.29237824982044</c:v>
                </c:pt>
                <c:pt idx="227">
                  <c:v>393.98286666790813</c:v>
                </c:pt>
                <c:pt idx="228">
                  <c:v>377.1422048527009</c:v>
                </c:pt>
                <c:pt idx="229">
                  <c:v>404.9199240369079</c:v>
                </c:pt>
                <c:pt idx="230">
                  <c:v>387.86181815085678</c:v>
                </c:pt>
                <c:pt idx="231">
                  <c:v>370.2048001718307</c:v>
                </c:pt>
                <c:pt idx="232">
                  <c:v>359.27793281046627</c:v>
                </c:pt>
                <c:pt idx="233">
                  <c:v>343.05981822049887</c:v>
                </c:pt>
                <c:pt idx="234">
                  <c:v>337.14488449998834</c:v>
                </c:pt>
                <c:pt idx="235">
                  <c:v>350.16271482744025</c:v>
                </c:pt>
                <c:pt idx="236">
                  <c:v>341.03589246622607</c:v>
                </c:pt>
                <c:pt idx="237">
                  <c:v>358.04573182212926</c:v>
                </c:pt>
                <c:pt idx="238">
                  <c:v>362.37400601277375</c:v>
                </c:pt>
                <c:pt idx="239">
                  <c:v>370.58842724586168</c:v>
                </c:pt>
                <c:pt idx="240">
                  <c:v>398.9694347906601</c:v>
                </c:pt>
                <c:pt idx="241">
                  <c:v>412.82240278748731</c:v>
                </c:pt>
                <c:pt idx="242">
                  <c:v>440.17335815641229</c:v>
                </c:pt>
                <c:pt idx="243">
                  <c:v>428.02889338850252</c:v>
                </c:pt>
                <c:pt idx="244">
                  <c:v>434.14340011817632</c:v>
                </c:pt>
                <c:pt idx="245">
                  <c:v>423.50181605739863</c:v>
                </c:pt>
                <c:pt idx="246">
                  <c:v>433.17279359772664</c:v>
                </c:pt>
                <c:pt idx="247">
                  <c:v>409.29082878434707</c:v>
                </c:pt>
                <c:pt idx="248">
                  <c:v>383.58480836884888</c:v>
                </c:pt>
                <c:pt idx="249">
                  <c:v>355.60473837907557</c:v>
                </c:pt>
                <c:pt idx="250">
                  <c:v>394.10982775422599</c:v>
                </c:pt>
                <c:pt idx="251">
                  <c:v>411.13297372116074</c:v>
                </c:pt>
                <c:pt idx="252">
                  <c:v>423.29074293177018</c:v>
                </c:pt>
                <c:pt idx="253">
                  <c:v>427.45207339261248</c:v>
                </c:pt>
                <c:pt idx="254">
                  <c:v>442.75189246906001</c:v>
                </c:pt>
                <c:pt idx="255">
                  <c:v>451.15246669746631</c:v>
                </c:pt>
                <c:pt idx="256">
                  <c:v>461.31810951026483</c:v>
                </c:pt>
                <c:pt idx="257">
                  <c:v>459.83443959712901</c:v>
                </c:pt>
                <c:pt idx="258">
                  <c:v>429.68452010589618</c:v>
                </c:pt>
                <c:pt idx="259">
                  <c:v>441.48689306731251</c:v>
                </c:pt>
                <c:pt idx="260">
                  <c:v>441.81588270533911</c:v>
                </c:pt>
                <c:pt idx="261">
                  <c:v>447.03114749918529</c:v>
                </c:pt>
                <c:pt idx="262">
                  <c:v>474.57739117046629</c:v>
                </c:pt>
                <c:pt idx="263">
                  <c:v>496.80467427002702</c:v>
                </c:pt>
                <c:pt idx="264">
                  <c:v>508.49544447202237</c:v>
                </c:pt>
                <c:pt idx="265">
                  <c:v>530.4330753642015</c:v>
                </c:pt>
                <c:pt idx="266">
                  <c:v>554.49258421561649</c:v>
                </c:pt>
                <c:pt idx="267">
                  <c:v>564.75469123973494</c:v>
                </c:pt>
                <c:pt idx="268">
                  <c:v>566.57077917458219</c:v>
                </c:pt>
                <c:pt idx="269">
                  <c:v>568.8931502813831</c:v>
                </c:pt>
                <c:pt idx="270">
                  <c:v>558.57157546494386</c:v>
                </c:pt>
                <c:pt idx="271">
                  <c:v>536.99058953919848</c:v>
                </c:pt>
                <c:pt idx="272">
                  <c:v>519.93200743297155</c:v>
                </c:pt>
                <c:pt idx="273">
                  <c:v>474.08604228432733</c:v>
                </c:pt>
                <c:pt idx="274">
                  <c:v>442.71781786269224</c:v>
                </c:pt>
                <c:pt idx="275">
                  <c:v>419.82045308478035</c:v>
                </c:pt>
                <c:pt idx="276">
                  <c:v>394.60393292191719</c:v>
                </c:pt>
                <c:pt idx="277">
                  <c:v>366.8607569531934</c:v>
                </c:pt>
                <c:pt idx="278">
                  <c:v>359.09762240919702</c:v>
                </c:pt>
                <c:pt idx="279">
                  <c:v>347.54991630789027</c:v>
                </c:pt>
                <c:pt idx="280">
                  <c:v>358.08098013536153</c:v>
                </c:pt>
                <c:pt idx="281">
                  <c:v>350.39863149316324</c:v>
                </c:pt>
                <c:pt idx="282">
                  <c:v>342.49635696205075</c:v>
                </c:pt>
                <c:pt idx="283">
                  <c:v>355.90341447492665</c:v>
                </c:pt>
                <c:pt idx="284">
                  <c:v>371.30001851157431</c:v>
                </c:pt>
                <c:pt idx="285">
                  <c:v>378.89114499748752</c:v>
                </c:pt>
                <c:pt idx="286">
                  <c:v>400.26039853190349</c:v>
                </c:pt>
                <c:pt idx="287">
                  <c:v>385.29086256365463</c:v>
                </c:pt>
                <c:pt idx="288">
                  <c:v>421.07734527988924</c:v>
                </c:pt>
                <c:pt idx="289">
                  <c:v>448.41620170995628</c:v>
                </c:pt>
                <c:pt idx="290">
                  <c:v>481.42009329282052</c:v>
                </c:pt>
                <c:pt idx="291">
                  <c:v>507.40339129769251</c:v>
                </c:pt>
                <c:pt idx="292">
                  <c:v>511.40477082386235</c:v>
                </c:pt>
                <c:pt idx="293">
                  <c:v>513.55792664709645</c:v>
                </c:pt>
                <c:pt idx="294">
                  <c:v>527.09868393433885</c:v>
                </c:pt>
                <c:pt idx="295">
                  <c:v>502.10455366748516</c:v>
                </c:pt>
                <c:pt idx="296">
                  <c:v>482.40072727481254</c:v>
                </c:pt>
                <c:pt idx="297">
                  <c:v>431.52117647745956</c:v>
                </c:pt>
                <c:pt idx="298">
                  <c:v>396.06144380482885</c:v>
                </c:pt>
                <c:pt idx="299">
                  <c:v>386.29866679269134</c:v>
                </c:pt>
                <c:pt idx="300">
                  <c:v>378.13340666487727</c:v>
                </c:pt>
                <c:pt idx="301">
                  <c:v>388.90216591965242</c:v>
                </c:pt>
                <c:pt idx="302">
                  <c:v>387.43445853390352</c:v>
                </c:pt>
                <c:pt idx="303">
                  <c:v>389.69818708260749</c:v>
                </c:pt>
                <c:pt idx="304">
                  <c:v>412.51228625655551</c:v>
                </c:pt>
                <c:pt idx="305">
                  <c:v>425.98222713016077</c:v>
                </c:pt>
                <c:pt idx="306">
                  <c:v>447.80709566832058</c:v>
                </c:pt>
                <c:pt idx="307">
                  <c:v>459.25528012698135</c:v>
                </c:pt>
                <c:pt idx="308">
                  <c:v>459.98877411789516</c:v>
                </c:pt>
                <c:pt idx="309">
                  <c:v>475.98719647823611</c:v>
                </c:pt>
                <c:pt idx="310">
                  <c:v>503.68796220682168</c:v>
                </c:pt>
                <c:pt idx="311">
                  <c:v>510.93709110335573</c:v>
                </c:pt>
                <c:pt idx="312">
                  <c:v>543.13504714764656</c:v>
                </c:pt>
                <c:pt idx="313">
                  <c:v>526.51762817659244</c:v>
                </c:pt>
                <c:pt idx="314">
                  <c:v>525.93635416526229</c:v>
                </c:pt>
                <c:pt idx="315">
                  <c:v>522.51210909197584</c:v>
                </c:pt>
                <c:pt idx="316">
                  <c:v>504.86462661019925</c:v>
                </c:pt>
                <c:pt idx="317">
                  <c:v>455.86379995627601</c:v>
                </c:pt>
                <c:pt idx="318">
                  <c:v>433.76596864054648</c:v>
                </c:pt>
                <c:pt idx="319">
                  <c:v>382.5893426050846</c:v>
                </c:pt>
                <c:pt idx="320">
                  <c:v>353.02034882508457</c:v>
                </c:pt>
                <c:pt idx="321">
                  <c:v>312.52571789855165</c:v>
                </c:pt>
                <c:pt idx="322">
                  <c:v>293.99744718822183</c:v>
                </c:pt>
                <c:pt idx="323">
                  <c:v>286.3450801886861</c:v>
                </c:pt>
                <c:pt idx="324">
                  <c:v>295.47363718538742</c:v>
                </c:pt>
                <c:pt idx="325">
                  <c:v>279.83329405981573</c:v>
                </c:pt>
                <c:pt idx="326">
                  <c:v>277.71196905376752</c:v>
                </c:pt>
                <c:pt idx="327">
                  <c:v>304.51413717573354</c:v>
                </c:pt>
                <c:pt idx="328">
                  <c:v>331.9211483021358</c:v>
                </c:pt>
                <c:pt idx="329">
                  <c:v>349.26373679470453</c:v>
                </c:pt>
                <c:pt idx="330">
                  <c:v>334.10297193027799</c:v>
                </c:pt>
                <c:pt idx="331">
                  <c:v>339.20210191086386</c:v>
                </c:pt>
                <c:pt idx="332">
                  <c:v>360.2804289698862</c:v>
                </c:pt>
                <c:pt idx="333">
                  <c:v>372.5029255629475</c:v>
                </c:pt>
                <c:pt idx="334">
                  <c:v>364.40366993775552</c:v>
                </c:pt>
                <c:pt idx="335">
                  <c:v>357.59101771841961</c:v>
                </c:pt>
                <c:pt idx="336">
                  <c:v>336.03763429578612</c:v>
                </c:pt>
                <c:pt idx="337">
                  <c:v>376.89839292158507</c:v>
                </c:pt>
                <c:pt idx="338">
                  <c:v>375.66168559291833</c:v>
                </c:pt>
                <c:pt idx="339">
                  <c:v>357.40514573444898</c:v>
                </c:pt>
                <c:pt idx="340">
                  <c:v>354.67567040264277</c:v>
                </c:pt>
                <c:pt idx="341">
                  <c:v>383.02404423936383</c:v>
                </c:pt>
                <c:pt idx="342">
                  <c:v>416.90043152909686</c:v>
                </c:pt>
                <c:pt idx="343">
                  <c:v>420.19976724258902</c:v>
                </c:pt>
                <c:pt idx="344">
                  <c:v>397.12119471321654</c:v>
                </c:pt>
                <c:pt idx="345">
                  <c:v>405.46639140920536</c:v>
                </c:pt>
                <c:pt idx="346">
                  <c:v>405.44270656774933</c:v>
                </c:pt>
                <c:pt idx="347">
                  <c:v>423.00275582098413</c:v>
                </c:pt>
                <c:pt idx="348">
                  <c:v>396.51020782674055</c:v>
                </c:pt>
                <c:pt idx="349">
                  <c:v>395.2052613044292</c:v>
                </c:pt>
                <c:pt idx="350">
                  <c:v>445.37972909060267</c:v>
                </c:pt>
                <c:pt idx="351">
                  <c:v>467.77971868097796</c:v>
                </c:pt>
                <c:pt idx="352">
                  <c:v>478.17080418632889</c:v>
                </c:pt>
                <c:pt idx="353">
                  <c:v>495.19914965966461</c:v>
                </c:pt>
                <c:pt idx="354">
                  <c:v>500.96733971079237</c:v>
                </c:pt>
                <c:pt idx="355">
                  <c:v>519.38773264589304</c:v>
                </c:pt>
                <c:pt idx="356">
                  <c:v>499.48357687430911</c:v>
                </c:pt>
                <c:pt idx="357">
                  <c:v>470.67404056345197</c:v>
                </c:pt>
                <c:pt idx="358">
                  <c:v>467.53673510097644</c:v>
                </c:pt>
                <c:pt idx="359">
                  <c:v>469.07934099583599</c:v>
                </c:pt>
                <c:pt idx="360">
                  <c:v>480.58403111649596</c:v>
                </c:pt>
                <c:pt idx="361">
                  <c:v>485.93499196851087</c:v>
                </c:pt>
                <c:pt idx="362">
                  <c:v>490.02973359626736</c:v>
                </c:pt>
                <c:pt idx="363">
                  <c:v>498.6419746877188</c:v>
                </c:pt>
                <c:pt idx="364">
                  <c:v>506.94723949247611</c:v>
                </c:pt>
                <c:pt idx="365">
                  <c:v>561.92952957265527</c:v>
                </c:pt>
                <c:pt idx="366">
                  <c:v>562.26785469542824</c:v>
                </c:pt>
                <c:pt idx="367">
                  <c:v>556.06096528921501</c:v>
                </c:pt>
                <c:pt idx="368">
                  <c:v>529.65044323002815</c:v>
                </c:pt>
                <c:pt idx="369">
                  <c:v>511.75147326728842</c:v>
                </c:pt>
                <c:pt idx="370">
                  <c:v>495.99578867193793</c:v>
                </c:pt>
                <c:pt idx="371">
                  <c:v>478.99451278233153</c:v>
                </c:pt>
                <c:pt idx="372">
                  <c:v>426.9793130131219</c:v>
                </c:pt>
                <c:pt idx="373">
                  <c:v>414.51242075649333</c:v>
                </c:pt>
                <c:pt idx="374">
                  <c:v>406.7114024620036</c:v>
                </c:pt>
                <c:pt idx="375">
                  <c:v>393.73336921863574</c:v>
                </c:pt>
                <c:pt idx="376">
                  <c:v>376.7353697175098</c:v>
                </c:pt>
                <c:pt idx="377">
                  <c:v>387.58816040248195</c:v>
                </c:pt>
                <c:pt idx="378">
                  <c:v>373.4929004387439</c:v>
                </c:pt>
                <c:pt idx="379">
                  <c:v>356.31086205126797</c:v>
                </c:pt>
                <c:pt idx="380">
                  <c:v>346.02542765842054</c:v>
                </c:pt>
                <c:pt idx="381">
                  <c:v>329.67061763481468</c:v>
                </c:pt>
                <c:pt idx="382">
                  <c:v>340.37280925272091</c:v>
                </c:pt>
                <c:pt idx="383">
                  <c:v>348.41439619628454</c:v>
                </c:pt>
                <c:pt idx="384">
                  <c:v>336.40694948732931</c:v>
                </c:pt>
                <c:pt idx="385">
                  <c:v>353.48354839140273</c:v>
                </c:pt>
                <c:pt idx="386">
                  <c:v>360.8076170201108</c:v>
                </c:pt>
                <c:pt idx="387">
                  <c:v>359.69275552832397</c:v>
                </c:pt>
                <c:pt idx="388">
                  <c:v>365.37194433645681</c:v>
                </c:pt>
                <c:pt idx="389">
                  <c:v>372.8727747822104</c:v>
                </c:pt>
                <c:pt idx="390">
                  <c:v>362.18040476056746</c:v>
                </c:pt>
                <c:pt idx="391">
                  <c:v>341.41442137880597</c:v>
                </c:pt>
                <c:pt idx="392">
                  <c:v>329.28863095792701</c:v>
                </c:pt>
                <c:pt idx="393">
                  <c:v>330.28507123556244</c:v>
                </c:pt>
                <c:pt idx="394">
                  <c:v>344.7723245354444</c:v>
                </c:pt>
                <c:pt idx="395">
                  <c:v>335.96019610536644</c:v>
                </c:pt>
                <c:pt idx="396">
                  <c:v>319.50004631081219</c:v>
                </c:pt>
                <c:pt idx="397">
                  <c:v>333.12331769795861</c:v>
                </c:pt>
                <c:pt idx="398">
                  <c:v>357.31196522600925</c:v>
                </c:pt>
                <c:pt idx="399">
                  <c:v>369.23295749551824</c:v>
                </c:pt>
                <c:pt idx="400">
                  <c:v>366.2117212802882</c:v>
                </c:pt>
                <c:pt idx="401">
                  <c:v>362.49647018421848</c:v>
                </c:pt>
                <c:pt idx="402">
                  <c:v>387.48591144951439</c:v>
                </c:pt>
                <c:pt idx="403">
                  <c:v>419.46765758637815</c:v>
                </c:pt>
                <c:pt idx="404">
                  <c:v>433.65595632925795</c:v>
                </c:pt>
                <c:pt idx="405">
                  <c:v>435.31764057831231</c:v>
                </c:pt>
                <c:pt idx="406">
                  <c:v>417.21786306010745</c:v>
                </c:pt>
                <c:pt idx="407">
                  <c:v>424.18923434292412</c:v>
                </c:pt>
                <c:pt idx="408">
                  <c:v>421.52842414398054</c:v>
                </c:pt>
                <c:pt idx="409">
                  <c:v>405.72361350221371</c:v>
                </c:pt>
                <c:pt idx="410">
                  <c:v>385.10965971100825</c:v>
                </c:pt>
                <c:pt idx="411">
                  <c:v>381.36161260631656</c:v>
                </c:pt>
                <c:pt idx="412">
                  <c:v>384.68904036920088</c:v>
                </c:pt>
                <c:pt idx="413">
                  <c:v>395.50613107752332</c:v>
                </c:pt>
                <c:pt idx="414">
                  <c:v>388.26945168302183</c:v>
                </c:pt>
                <c:pt idx="415">
                  <c:v>398.51932958519626</c:v>
                </c:pt>
                <c:pt idx="416">
                  <c:v>416.62148558032646</c:v>
                </c:pt>
                <c:pt idx="417">
                  <c:v>456.34922280572374</c:v>
                </c:pt>
                <c:pt idx="418">
                  <c:v>454.14415484945636</c:v>
                </c:pt>
                <c:pt idx="419">
                  <c:v>445.28119855430822</c:v>
                </c:pt>
                <c:pt idx="420">
                  <c:v>464.53601299150034</c:v>
                </c:pt>
                <c:pt idx="421">
                  <c:v>454.54350258377877</c:v>
                </c:pt>
                <c:pt idx="422">
                  <c:v>439.60464301789159</c:v>
                </c:pt>
                <c:pt idx="423">
                  <c:v>427.19393460763058</c:v>
                </c:pt>
                <c:pt idx="424">
                  <c:v>398.65437042300357</c:v>
                </c:pt>
                <c:pt idx="425">
                  <c:v>397.34729720915283</c:v>
                </c:pt>
                <c:pt idx="426">
                  <c:v>392.71303878995974</c:v>
                </c:pt>
                <c:pt idx="427">
                  <c:v>379.68368465192577</c:v>
                </c:pt>
                <c:pt idx="428">
                  <c:v>407.13733798832931</c:v>
                </c:pt>
                <c:pt idx="429">
                  <c:v>430.0713003019967</c:v>
                </c:pt>
                <c:pt idx="430">
                  <c:v>456.742566411072</c:v>
                </c:pt>
                <c:pt idx="431">
                  <c:v>456.59643609692006</c:v>
                </c:pt>
                <c:pt idx="432">
                  <c:v>450.39518367820136</c:v>
                </c:pt>
                <c:pt idx="433">
                  <c:v>460.10893921174562</c:v>
                </c:pt>
                <c:pt idx="434">
                  <c:v>454.4089406107895</c:v>
                </c:pt>
                <c:pt idx="435">
                  <c:v>441.78488290759009</c:v>
                </c:pt>
                <c:pt idx="436">
                  <c:v>432.12948659643422</c:v>
                </c:pt>
                <c:pt idx="437">
                  <c:v>399.83797330436306</c:v>
                </c:pt>
                <c:pt idx="438">
                  <c:v>400.09376496316003</c:v>
                </c:pt>
                <c:pt idx="439">
                  <c:v>412.73790510621427</c:v>
                </c:pt>
                <c:pt idx="440">
                  <c:v>416.93139818977824</c:v>
                </c:pt>
                <c:pt idx="441">
                  <c:v>408.14957078630601</c:v>
                </c:pt>
                <c:pt idx="442">
                  <c:v>397.01837962264227</c:v>
                </c:pt>
                <c:pt idx="443">
                  <c:v>401.8809250722141</c:v>
                </c:pt>
                <c:pt idx="444">
                  <c:v>411.70414893798608</c:v>
                </c:pt>
                <c:pt idx="445">
                  <c:v>407.02987475316559</c:v>
                </c:pt>
                <c:pt idx="446">
                  <c:v>412.21167775106909</c:v>
                </c:pt>
                <c:pt idx="447">
                  <c:v>403.4254480328994</c:v>
                </c:pt>
                <c:pt idx="448">
                  <c:v>415.71644255793188</c:v>
                </c:pt>
                <c:pt idx="449">
                  <c:v>416.19649745092573</c:v>
                </c:pt>
                <c:pt idx="450">
                  <c:v>418.07268234622825</c:v>
                </c:pt>
                <c:pt idx="451">
                  <c:v>413.96733296167611</c:v>
                </c:pt>
                <c:pt idx="452">
                  <c:v>412.19025174904351</c:v>
                </c:pt>
                <c:pt idx="453">
                  <c:v>383.48864192486343</c:v>
                </c:pt>
                <c:pt idx="454">
                  <c:v>374.41451108079684</c:v>
                </c:pt>
                <c:pt idx="455">
                  <c:v>362.78790966925595</c:v>
                </c:pt>
                <c:pt idx="456">
                  <c:v>356.94790702870898</c:v>
                </c:pt>
                <c:pt idx="457">
                  <c:v>342.20042987182211</c:v>
                </c:pt>
                <c:pt idx="458">
                  <c:v>338.41480274584256</c:v>
                </c:pt>
                <c:pt idx="459">
                  <c:v>343.28934485627644</c:v>
                </c:pt>
                <c:pt idx="460">
                  <c:v>363.27908269388132</c:v>
                </c:pt>
                <c:pt idx="461">
                  <c:v>379.01784911728276</c:v>
                </c:pt>
                <c:pt idx="462">
                  <c:v>398.25922372990141</c:v>
                </c:pt>
                <c:pt idx="463">
                  <c:v>413.84567451848358</c:v>
                </c:pt>
                <c:pt idx="464">
                  <c:v>420.69048320980329</c:v>
                </c:pt>
                <c:pt idx="465">
                  <c:v>431.59699793279378</c:v>
                </c:pt>
                <c:pt idx="466">
                  <c:v>421.26110940040206</c:v>
                </c:pt>
                <c:pt idx="467">
                  <c:v>421.02990436621525</c:v>
                </c:pt>
                <c:pt idx="468">
                  <c:v>433.27729409907209</c:v>
                </c:pt>
                <c:pt idx="469">
                  <c:v>429.35588217508155</c:v>
                </c:pt>
                <c:pt idx="470">
                  <c:v>451.42494604095788</c:v>
                </c:pt>
                <c:pt idx="471">
                  <c:v>469.3042193211117</c:v>
                </c:pt>
                <c:pt idx="472">
                  <c:v>490.69864661005528</c:v>
                </c:pt>
                <c:pt idx="473">
                  <c:v>498.70284541241074</c:v>
                </c:pt>
                <c:pt idx="474">
                  <c:v>496.96106380330781</c:v>
                </c:pt>
                <c:pt idx="475">
                  <c:v>483.35986677085668</c:v>
                </c:pt>
                <c:pt idx="476">
                  <c:v>492.10412888292041</c:v>
                </c:pt>
                <c:pt idx="477">
                  <c:v>468.38314933041636</c:v>
                </c:pt>
                <c:pt idx="478">
                  <c:v>471.27879517435491</c:v>
                </c:pt>
                <c:pt idx="479">
                  <c:v>458.97780157670473</c:v>
                </c:pt>
                <c:pt idx="480">
                  <c:v>473.142781824118</c:v>
                </c:pt>
                <c:pt idx="481">
                  <c:v>488.33832325224967</c:v>
                </c:pt>
                <c:pt idx="482">
                  <c:v>505.8392328080181</c:v>
                </c:pt>
                <c:pt idx="483">
                  <c:v>510.94470552623119</c:v>
                </c:pt>
                <c:pt idx="484">
                  <c:v>541.38821974056054</c:v>
                </c:pt>
                <c:pt idx="485">
                  <c:v>544.13498257030528</c:v>
                </c:pt>
                <c:pt idx="486">
                  <c:v>559.77613854540357</c:v>
                </c:pt>
                <c:pt idx="487">
                  <c:v>549.05330062568339</c:v>
                </c:pt>
                <c:pt idx="488">
                  <c:v>537.77761175486023</c:v>
                </c:pt>
                <c:pt idx="489">
                  <c:v>529.94371330222862</c:v>
                </c:pt>
                <c:pt idx="490">
                  <c:v>533.68617903696372</c:v>
                </c:pt>
                <c:pt idx="491">
                  <c:v>504.42528064050822</c:v>
                </c:pt>
                <c:pt idx="492">
                  <c:v>509.45008428979679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A4-453B-8877-7AB5B4484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0788319"/>
        <c:axId val="1"/>
      </c:areaChart>
      <c:lineChart>
        <c:grouping val="standard"/>
        <c:varyColors val="0"/>
        <c:ser>
          <c:idx val="0"/>
          <c:order val="0"/>
          <c:tx>
            <c:strRef>
              <c:f>'Графики 3.1.10 - 3.1.11'!$D$3</c:f>
              <c:strCache>
                <c:ptCount val="1"/>
                <c:pt idx="0">
                  <c:v>Средневзвешенная ставка вознаграждения (сглаженное по семи точкам)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'Графики 3.1.10 - 3.1.11'!$B$4:$B$496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38999</c:v>
                </c:pt>
                <c:pt idx="3">
                  <c:v>39000</c:v>
                </c:pt>
                <c:pt idx="4">
                  <c:v>39001</c:v>
                </c:pt>
                <c:pt idx="5">
                  <c:v>39002</c:v>
                </c:pt>
                <c:pt idx="6">
                  <c:v>39003</c:v>
                </c:pt>
                <c:pt idx="7">
                  <c:v>39006</c:v>
                </c:pt>
                <c:pt idx="8">
                  <c:v>39007</c:v>
                </c:pt>
                <c:pt idx="9">
                  <c:v>39008</c:v>
                </c:pt>
                <c:pt idx="10">
                  <c:v>39009</c:v>
                </c:pt>
                <c:pt idx="11">
                  <c:v>39010</c:v>
                </c:pt>
                <c:pt idx="12">
                  <c:v>39013</c:v>
                </c:pt>
                <c:pt idx="13">
                  <c:v>39014</c:v>
                </c:pt>
                <c:pt idx="14">
                  <c:v>39016</c:v>
                </c:pt>
                <c:pt idx="15">
                  <c:v>39017</c:v>
                </c:pt>
                <c:pt idx="16">
                  <c:v>39020</c:v>
                </c:pt>
                <c:pt idx="17">
                  <c:v>39021</c:v>
                </c:pt>
                <c:pt idx="18">
                  <c:v>39022</c:v>
                </c:pt>
                <c:pt idx="19">
                  <c:v>39023</c:v>
                </c:pt>
                <c:pt idx="20">
                  <c:v>39024</c:v>
                </c:pt>
                <c:pt idx="21">
                  <c:v>39027</c:v>
                </c:pt>
                <c:pt idx="22">
                  <c:v>39028</c:v>
                </c:pt>
                <c:pt idx="23">
                  <c:v>39029</c:v>
                </c:pt>
                <c:pt idx="24">
                  <c:v>39030</c:v>
                </c:pt>
                <c:pt idx="25">
                  <c:v>39031</c:v>
                </c:pt>
                <c:pt idx="26">
                  <c:v>39034</c:v>
                </c:pt>
                <c:pt idx="27">
                  <c:v>39035</c:v>
                </c:pt>
                <c:pt idx="28">
                  <c:v>39036</c:v>
                </c:pt>
                <c:pt idx="29">
                  <c:v>39037</c:v>
                </c:pt>
                <c:pt idx="30">
                  <c:v>39038</c:v>
                </c:pt>
                <c:pt idx="31">
                  <c:v>39041</c:v>
                </c:pt>
                <c:pt idx="32">
                  <c:v>39042</c:v>
                </c:pt>
                <c:pt idx="33">
                  <c:v>39043</c:v>
                </c:pt>
                <c:pt idx="34">
                  <c:v>39044</c:v>
                </c:pt>
                <c:pt idx="35">
                  <c:v>39045</c:v>
                </c:pt>
                <c:pt idx="36">
                  <c:v>39048</c:v>
                </c:pt>
                <c:pt idx="37">
                  <c:v>39049</c:v>
                </c:pt>
                <c:pt idx="38">
                  <c:v>39050</c:v>
                </c:pt>
                <c:pt idx="39">
                  <c:v>39051</c:v>
                </c:pt>
                <c:pt idx="40">
                  <c:v>39052</c:v>
                </c:pt>
                <c:pt idx="41">
                  <c:v>39055</c:v>
                </c:pt>
                <c:pt idx="42">
                  <c:v>39056</c:v>
                </c:pt>
                <c:pt idx="43">
                  <c:v>39057</c:v>
                </c:pt>
                <c:pt idx="44">
                  <c:v>39058</c:v>
                </c:pt>
                <c:pt idx="45">
                  <c:v>39059</c:v>
                </c:pt>
                <c:pt idx="46">
                  <c:v>39062</c:v>
                </c:pt>
                <c:pt idx="47">
                  <c:v>39063</c:v>
                </c:pt>
                <c:pt idx="48">
                  <c:v>39064</c:v>
                </c:pt>
                <c:pt idx="49">
                  <c:v>39065</c:v>
                </c:pt>
                <c:pt idx="50">
                  <c:v>39066</c:v>
                </c:pt>
                <c:pt idx="51">
                  <c:v>39071</c:v>
                </c:pt>
                <c:pt idx="52">
                  <c:v>39072</c:v>
                </c:pt>
                <c:pt idx="53">
                  <c:v>39073</c:v>
                </c:pt>
                <c:pt idx="54">
                  <c:v>39076</c:v>
                </c:pt>
                <c:pt idx="55">
                  <c:v>39077</c:v>
                </c:pt>
                <c:pt idx="56">
                  <c:v>39078</c:v>
                </c:pt>
                <c:pt idx="57">
                  <c:v>39079</c:v>
                </c:pt>
                <c:pt idx="58">
                  <c:v>39080</c:v>
                </c:pt>
                <c:pt idx="59">
                  <c:v>39085</c:v>
                </c:pt>
                <c:pt idx="60">
                  <c:v>39086</c:v>
                </c:pt>
                <c:pt idx="61">
                  <c:v>39087</c:v>
                </c:pt>
                <c:pt idx="62">
                  <c:v>39090</c:v>
                </c:pt>
                <c:pt idx="63">
                  <c:v>39091</c:v>
                </c:pt>
                <c:pt idx="64">
                  <c:v>39092</c:v>
                </c:pt>
                <c:pt idx="65">
                  <c:v>39093</c:v>
                </c:pt>
                <c:pt idx="66">
                  <c:v>39094</c:v>
                </c:pt>
                <c:pt idx="67">
                  <c:v>39097</c:v>
                </c:pt>
                <c:pt idx="68">
                  <c:v>39098</c:v>
                </c:pt>
                <c:pt idx="69">
                  <c:v>39099</c:v>
                </c:pt>
                <c:pt idx="70">
                  <c:v>39100</c:v>
                </c:pt>
                <c:pt idx="71">
                  <c:v>39101</c:v>
                </c:pt>
                <c:pt idx="72">
                  <c:v>39104</c:v>
                </c:pt>
                <c:pt idx="73">
                  <c:v>39105</c:v>
                </c:pt>
                <c:pt idx="74">
                  <c:v>39106</c:v>
                </c:pt>
                <c:pt idx="75">
                  <c:v>39107</c:v>
                </c:pt>
                <c:pt idx="76">
                  <c:v>39108</c:v>
                </c:pt>
                <c:pt idx="77">
                  <c:v>39111</c:v>
                </c:pt>
                <c:pt idx="78">
                  <c:v>39112</c:v>
                </c:pt>
                <c:pt idx="79">
                  <c:v>39113</c:v>
                </c:pt>
                <c:pt idx="80">
                  <c:v>39114</c:v>
                </c:pt>
                <c:pt idx="81">
                  <c:v>39115</c:v>
                </c:pt>
                <c:pt idx="82">
                  <c:v>39118</c:v>
                </c:pt>
                <c:pt idx="83">
                  <c:v>39119</c:v>
                </c:pt>
                <c:pt idx="84">
                  <c:v>39120</c:v>
                </c:pt>
                <c:pt idx="85">
                  <c:v>39121</c:v>
                </c:pt>
                <c:pt idx="86">
                  <c:v>39122</c:v>
                </c:pt>
                <c:pt idx="87">
                  <c:v>39125</c:v>
                </c:pt>
                <c:pt idx="88">
                  <c:v>39126</c:v>
                </c:pt>
                <c:pt idx="89">
                  <c:v>39127</c:v>
                </c:pt>
                <c:pt idx="90">
                  <c:v>39128</c:v>
                </c:pt>
                <c:pt idx="91">
                  <c:v>39129</c:v>
                </c:pt>
                <c:pt idx="92">
                  <c:v>39132</c:v>
                </c:pt>
                <c:pt idx="93">
                  <c:v>39133</c:v>
                </c:pt>
                <c:pt idx="94">
                  <c:v>39134</c:v>
                </c:pt>
                <c:pt idx="95">
                  <c:v>39135</c:v>
                </c:pt>
                <c:pt idx="96">
                  <c:v>39136</c:v>
                </c:pt>
                <c:pt idx="97">
                  <c:v>39139</c:v>
                </c:pt>
                <c:pt idx="98">
                  <c:v>39140</c:v>
                </c:pt>
                <c:pt idx="99">
                  <c:v>39141</c:v>
                </c:pt>
                <c:pt idx="100">
                  <c:v>39142</c:v>
                </c:pt>
                <c:pt idx="101">
                  <c:v>39143</c:v>
                </c:pt>
                <c:pt idx="102">
                  <c:v>39146</c:v>
                </c:pt>
                <c:pt idx="103">
                  <c:v>39147</c:v>
                </c:pt>
                <c:pt idx="104">
                  <c:v>39148</c:v>
                </c:pt>
                <c:pt idx="105">
                  <c:v>39152</c:v>
                </c:pt>
                <c:pt idx="106">
                  <c:v>39153</c:v>
                </c:pt>
                <c:pt idx="107">
                  <c:v>39154</c:v>
                </c:pt>
                <c:pt idx="108">
                  <c:v>39155</c:v>
                </c:pt>
                <c:pt idx="109">
                  <c:v>39156</c:v>
                </c:pt>
                <c:pt idx="110">
                  <c:v>39157</c:v>
                </c:pt>
                <c:pt idx="111">
                  <c:v>39160</c:v>
                </c:pt>
                <c:pt idx="112">
                  <c:v>39161</c:v>
                </c:pt>
                <c:pt idx="113">
                  <c:v>39162</c:v>
                </c:pt>
                <c:pt idx="114">
                  <c:v>39166</c:v>
                </c:pt>
                <c:pt idx="115">
                  <c:v>39167</c:v>
                </c:pt>
                <c:pt idx="116">
                  <c:v>39168</c:v>
                </c:pt>
                <c:pt idx="117">
                  <c:v>39169</c:v>
                </c:pt>
                <c:pt idx="118">
                  <c:v>39170</c:v>
                </c:pt>
                <c:pt idx="119">
                  <c:v>39171</c:v>
                </c:pt>
                <c:pt idx="120">
                  <c:v>39174</c:v>
                </c:pt>
                <c:pt idx="121">
                  <c:v>39175</c:v>
                </c:pt>
                <c:pt idx="122">
                  <c:v>39176</c:v>
                </c:pt>
                <c:pt idx="123">
                  <c:v>39177</c:v>
                </c:pt>
                <c:pt idx="124">
                  <c:v>39178</c:v>
                </c:pt>
                <c:pt idx="125">
                  <c:v>39181</c:v>
                </c:pt>
                <c:pt idx="126">
                  <c:v>39182</c:v>
                </c:pt>
                <c:pt idx="127">
                  <c:v>39183</c:v>
                </c:pt>
                <c:pt idx="128">
                  <c:v>39184</c:v>
                </c:pt>
                <c:pt idx="129">
                  <c:v>39185</c:v>
                </c:pt>
                <c:pt idx="130">
                  <c:v>39188</c:v>
                </c:pt>
                <c:pt idx="131">
                  <c:v>39189</c:v>
                </c:pt>
                <c:pt idx="132">
                  <c:v>39190</c:v>
                </c:pt>
                <c:pt idx="133">
                  <c:v>39191</c:v>
                </c:pt>
                <c:pt idx="134">
                  <c:v>39192</c:v>
                </c:pt>
                <c:pt idx="135">
                  <c:v>39195</c:v>
                </c:pt>
                <c:pt idx="136">
                  <c:v>39196</c:v>
                </c:pt>
                <c:pt idx="137">
                  <c:v>39197</c:v>
                </c:pt>
                <c:pt idx="138">
                  <c:v>39198</c:v>
                </c:pt>
                <c:pt idx="139">
                  <c:v>39199</c:v>
                </c:pt>
                <c:pt idx="140">
                  <c:v>39202</c:v>
                </c:pt>
                <c:pt idx="141">
                  <c:v>39204</c:v>
                </c:pt>
                <c:pt idx="142">
                  <c:v>39205</c:v>
                </c:pt>
                <c:pt idx="143">
                  <c:v>39206</c:v>
                </c:pt>
                <c:pt idx="144">
                  <c:v>39209</c:v>
                </c:pt>
                <c:pt idx="145">
                  <c:v>39210</c:v>
                </c:pt>
                <c:pt idx="146">
                  <c:v>39212</c:v>
                </c:pt>
                <c:pt idx="147">
                  <c:v>39213</c:v>
                </c:pt>
                <c:pt idx="148">
                  <c:v>39216</c:v>
                </c:pt>
                <c:pt idx="149">
                  <c:v>39217</c:v>
                </c:pt>
                <c:pt idx="150">
                  <c:v>39218</c:v>
                </c:pt>
                <c:pt idx="151">
                  <c:v>39219</c:v>
                </c:pt>
                <c:pt idx="152">
                  <c:v>39220</c:v>
                </c:pt>
                <c:pt idx="153">
                  <c:v>39223</c:v>
                </c:pt>
                <c:pt idx="154">
                  <c:v>39224</c:v>
                </c:pt>
                <c:pt idx="155">
                  <c:v>39225</c:v>
                </c:pt>
                <c:pt idx="156">
                  <c:v>39226</c:v>
                </c:pt>
                <c:pt idx="157">
                  <c:v>39227</c:v>
                </c:pt>
                <c:pt idx="158">
                  <c:v>39230</c:v>
                </c:pt>
                <c:pt idx="159">
                  <c:v>39231</c:v>
                </c:pt>
                <c:pt idx="160">
                  <c:v>39232</c:v>
                </c:pt>
                <c:pt idx="161">
                  <c:v>39233</c:v>
                </c:pt>
                <c:pt idx="162">
                  <c:v>39234</c:v>
                </c:pt>
                <c:pt idx="163">
                  <c:v>39237</c:v>
                </c:pt>
                <c:pt idx="164">
                  <c:v>39238</c:v>
                </c:pt>
                <c:pt idx="165">
                  <c:v>39239</c:v>
                </c:pt>
                <c:pt idx="166">
                  <c:v>39240</c:v>
                </c:pt>
                <c:pt idx="167">
                  <c:v>39241</c:v>
                </c:pt>
                <c:pt idx="168">
                  <c:v>39244</c:v>
                </c:pt>
                <c:pt idx="169">
                  <c:v>39245</c:v>
                </c:pt>
                <c:pt idx="170">
                  <c:v>39246</c:v>
                </c:pt>
                <c:pt idx="171">
                  <c:v>39247</c:v>
                </c:pt>
                <c:pt idx="172">
                  <c:v>39248</c:v>
                </c:pt>
                <c:pt idx="173">
                  <c:v>39251</c:v>
                </c:pt>
                <c:pt idx="174">
                  <c:v>39252</c:v>
                </c:pt>
                <c:pt idx="175">
                  <c:v>39253</c:v>
                </c:pt>
                <c:pt idx="176">
                  <c:v>39254</c:v>
                </c:pt>
                <c:pt idx="177">
                  <c:v>39255</c:v>
                </c:pt>
                <c:pt idx="178">
                  <c:v>39258</c:v>
                </c:pt>
                <c:pt idx="179">
                  <c:v>39259</c:v>
                </c:pt>
                <c:pt idx="180">
                  <c:v>39260</c:v>
                </c:pt>
                <c:pt idx="181">
                  <c:v>39261</c:v>
                </c:pt>
                <c:pt idx="182">
                  <c:v>39262</c:v>
                </c:pt>
                <c:pt idx="183">
                  <c:v>39265</c:v>
                </c:pt>
                <c:pt idx="184">
                  <c:v>39266</c:v>
                </c:pt>
                <c:pt idx="185">
                  <c:v>39267</c:v>
                </c:pt>
                <c:pt idx="186">
                  <c:v>39268</c:v>
                </c:pt>
                <c:pt idx="187">
                  <c:v>39269</c:v>
                </c:pt>
                <c:pt idx="188">
                  <c:v>39272</c:v>
                </c:pt>
                <c:pt idx="189">
                  <c:v>39273</c:v>
                </c:pt>
                <c:pt idx="190">
                  <c:v>39274</c:v>
                </c:pt>
                <c:pt idx="191">
                  <c:v>39275</c:v>
                </c:pt>
                <c:pt idx="192">
                  <c:v>39276</c:v>
                </c:pt>
                <c:pt idx="193">
                  <c:v>39279</c:v>
                </c:pt>
                <c:pt idx="194">
                  <c:v>39280</c:v>
                </c:pt>
                <c:pt idx="195">
                  <c:v>39281</c:v>
                </c:pt>
                <c:pt idx="196">
                  <c:v>39282</c:v>
                </c:pt>
                <c:pt idx="197">
                  <c:v>39283</c:v>
                </c:pt>
                <c:pt idx="198">
                  <c:v>39286</c:v>
                </c:pt>
                <c:pt idx="199">
                  <c:v>39287</c:v>
                </c:pt>
                <c:pt idx="200">
                  <c:v>39288</c:v>
                </c:pt>
                <c:pt idx="201">
                  <c:v>39289</c:v>
                </c:pt>
                <c:pt idx="202">
                  <c:v>39290</c:v>
                </c:pt>
                <c:pt idx="203">
                  <c:v>39293</c:v>
                </c:pt>
                <c:pt idx="204">
                  <c:v>39294</c:v>
                </c:pt>
                <c:pt idx="205">
                  <c:v>39295</c:v>
                </c:pt>
                <c:pt idx="206">
                  <c:v>39296</c:v>
                </c:pt>
                <c:pt idx="207">
                  <c:v>39297</c:v>
                </c:pt>
                <c:pt idx="208">
                  <c:v>39300</c:v>
                </c:pt>
                <c:pt idx="209">
                  <c:v>39301</c:v>
                </c:pt>
                <c:pt idx="210">
                  <c:v>39302</c:v>
                </c:pt>
                <c:pt idx="211">
                  <c:v>39303</c:v>
                </c:pt>
                <c:pt idx="212">
                  <c:v>39304</c:v>
                </c:pt>
                <c:pt idx="213">
                  <c:v>39307</c:v>
                </c:pt>
                <c:pt idx="214">
                  <c:v>39308</c:v>
                </c:pt>
                <c:pt idx="215">
                  <c:v>39309</c:v>
                </c:pt>
                <c:pt idx="216">
                  <c:v>39310</c:v>
                </c:pt>
                <c:pt idx="217">
                  <c:v>39311</c:v>
                </c:pt>
                <c:pt idx="218">
                  <c:v>39314</c:v>
                </c:pt>
                <c:pt idx="219">
                  <c:v>39315</c:v>
                </c:pt>
                <c:pt idx="220">
                  <c:v>39316</c:v>
                </c:pt>
                <c:pt idx="221">
                  <c:v>39317</c:v>
                </c:pt>
                <c:pt idx="222">
                  <c:v>39318</c:v>
                </c:pt>
                <c:pt idx="223">
                  <c:v>39321</c:v>
                </c:pt>
                <c:pt idx="224">
                  <c:v>39322</c:v>
                </c:pt>
                <c:pt idx="225">
                  <c:v>39323</c:v>
                </c:pt>
                <c:pt idx="226">
                  <c:v>39327</c:v>
                </c:pt>
                <c:pt idx="227">
                  <c:v>39328</c:v>
                </c:pt>
                <c:pt idx="228">
                  <c:v>39329</c:v>
                </c:pt>
                <c:pt idx="229">
                  <c:v>39330</c:v>
                </c:pt>
                <c:pt idx="230">
                  <c:v>39331</c:v>
                </c:pt>
                <c:pt idx="231">
                  <c:v>39332</c:v>
                </c:pt>
                <c:pt idx="232">
                  <c:v>39335</c:v>
                </c:pt>
                <c:pt idx="233">
                  <c:v>39336</c:v>
                </c:pt>
                <c:pt idx="234">
                  <c:v>39337</c:v>
                </c:pt>
                <c:pt idx="235">
                  <c:v>39338</c:v>
                </c:pt>
                <c:pt idx="236">
                  <c:v>39339</c:v>
                </c:pt>
                <c:pt idx="237">
                  <c:v>39342</c:v>
                </c:pt>
                <c:pt idx="238">
                  <c:v>39343</c:v>
                </c:pt>
                <c:pt idx="239">
                  <c:v>39344</c:v>
                </c:pt>
                <c:pt idx="240">
                  <c:v>39345</c:v>
                </c:pt>
                <c:pt idx="241">
                  <c:v>39346</c:v>
                </c:pt>
                <c:pt idx="242">
                  <c:v>39349</c:v>
                </c:pt>
                <c:pt idx="243">
                  <c:v>39350</c:v>
                </c:pt>
                <c:pt idx="244">
                  <c:v>39351</c:v>
                </c:pt>
                <c:pt idx="245">
                  <c:v>39352</c:v>
                </c:pt>
                <c:pt idx="246">
                  <c:v>39353</c:v>
                </c:pt>
                <c:pt idx="247">
                  <c:v>39356</c:v>
                </c:pt>
                <c:pt idx="248">
                  <c:v>39357</c:v>
                </c:pt>
                <c:pt idx="249">
                  <c:v>39358</c:v>
                </c:pt>
                <c:pt idx="250">
                  <c:v>39359</c:v>
                </c:pt>
                <c:pt idx="251">
                  <c:v>39360</c:v>
                </c:pt>
                <c:pt idx="252">
                  <c:v>39363</c:v>
                </c:pt>
                <c:pt idx="253">
                  <c:v>39364</c:v>
                </c:pt>
                <c:pt idx="254">
                  <c:v>39365</c:v>
                </c:pt>
                <c:pt idx="255">
                  <c:v>39366</c:v>
                </c:pt>
                <c:pt idx="256">
                  <c:v>39367</c:v>
                </c:pt>
                <c:pt idx="257">
                  <c:v>39370</c:v>
                </c:pt>
                <c:pt idx="258">
                  <c:v>39371</c:v>
                </c:pt>
                <c:pt idx="259">
                  <c:v>39372</c:v>
                </c:pt>
                <c:pt idx="260">
                  <c:v>39373</c:v>
                </c:pt>
                <c:pt idx="261">
                  <c:v>39374</c:v>
                </c:pt>
                <c:pt idx="262">
                  <c:v>39377</c:v>
                </c:pt>
                <c:pt idx="263">
                  <c:v>39378</c:v>
                </c:pt>
                <c:pt idx="264">
                  <c:v>39379</c:v>
                </c:pt>
                <c:pt idx="265">
                  <c:v>39383</c:v>
                </c:pt>
                <c:pt idx="266">
                  <c:v>39384</c:v>
                </c:pt>
                <c:pt idx="267">
                  <c:v>39385</c:v>
                </c:pt>
                <c:pt idx="268">
                  <c:v>39386</c:v>
                </c:pt>
                <c:pt idx="269">
                  <c:v>39387</c:v>
                </c:pt>
                <c:pt idx="270">
                  <c:v>39388</c:v>
                </c:pt>
                <c:pt idx="271">
                  <c:v>39391</c:v>
                </c:pt>
                <c:pt idx="272">
                  <c:v>39392</c:v>
                </c:pt>
                <c:pt idx="273">
                  <c:v>39393</c:v>
                </c:pt>
                <c:pt idx="274">
                  <c:v>39394</c:v>
                </c:pt>
                <c:pt idx="275">
                  <c:v>39395</c:v>
                </c:pt>
                <c:pt idx="276">
                  <c:v>39398</c:v>
                </c:pt>
                <c:pt idx="277">
                  <c:v>39399</c:v>
                </c:pt>
                <c:pt idx="278">
                  <c:v>39400</c:v>
                </c:pt>
                <c:pt idx="279">
                  <c:v>39401</c:v>
                </c:pt>
                <c:pt idx="280">
                  <c:v>39402</c:v>
                </c:pt>
                <c:pt idx="281">
                  <c:v>39405</c:v>
                </c:pt>
                <c:pt idx="282">
                  <c:v>39406</c:v>
                </c:pt>
                <c:pt idx="283">
                  <c:v>39407</c:v>
                </c:pt>
                <c:pt idx="284">
                  <c:v>39408</c:v>
                </c:pt>
                <c:pt idx="285">
                  <c:v>39409</c:v>
                </c:pt>
                <c:pt idx="286">
                  <c:v>39412</c:v>
                </c:pt>
                <c:pt idx="287">
                  <c:v>39413</c:v>
                </c:pt>
                <c:pt idx="288">
                  <c:v>39414</c:v>
                </c:pt>
                <c:pt idx="289">
                  <c:v>39415</c:v>
                </c:pt>
                <c:pt idx="290">
                  <c:v>39416</c:v>
                </c:pt>
                <c:pt idx="291">
                  <c:v>39419</c:v>
                </c:pt>
                <c:pt idx="292">
                  <c:v>39420</c:v>
                </c:pt>
                <c:pt idx="293">
                  <c:v>39421</c:v>
                </c:pt>
                <c:pt idx="294">
                  <c:v>39422</c:v>
                </c:pt>
                <c:pt idx="295">
                  <c:v>39423</c:v>
                </c:pt>
                <c:pt idx="296">
                  <c:v>39426</c:v>
                </c:pt>
                <c:pt idx="297">
                  <c:v>39427</c:v>
                </c:pt>
                <c:pt idx="298">
                  <c:v>39428</c:v>
                </c:pt>
                <c:pt idx="299">
                  <c:v>39429</c:v>
                </c:pt>
                <c:pt idx="300">
                  <c:v>39430</c:v>
                </c:pt>
                <c:pt idx="301">
                  <c:v>39435</c:v>
                </c:pt>
                <c:pt idx="302">
                  <c:v>39437</c:v>
                </c:pt>
                <c:pt idx="303">
                  <c:v>39440</c:v>
                </c:pt>
                <c:pt idx="304">
                  <c:v>39441</c:v>
                </c:pt>
                <c:pt idx="305">
                  <c:v>39442</c:v>
                </c:pt>
                <c:pt idx="306">
                  <c:v>39443</c:v>
                </c:pt>
                <c:pt idx="307">
                  <c:v>39444</c:v>
                </c:pt>
                <c:pt idx="308">
                  <c:v>39445</c:v>
                </c:pt>
                <c:pt idx="309">
                  <c:v>39450</c:v>
                </c:pt>
                <c:pt idx="310">
                  <c:v>39451</c:v>
                </c:pt>
                <c:pt idx="311">
                  <c:v>39455</c:v>
                </c:pt>
                <c:pt idx="312">
                  <c:v>39456</c:v>
                </c:pt>
                <c:pt idx="313">
                  <c:v>39457</c:v>
                </c:pt>
                <c:pt idx="314">
                  <c:v>39458</c:v>
                </c:pt>
                <c:pt idx="315">
                  <c:v>39461</c:v>
                </c:pt>
                <c:pt idx="316">
                  <c:v>39462</c:v>
                </c:pt>
                <c:pt idx="317">
                  <c:v>39463</c:v>
                </c:pt>
                <c:pt idx="318">
                  <c:v>39464</c:v>
                </c:pt>
                <c:pt idx="319">
                  <c:v>39465</c:v>
                </c:pt>
                <c:pt idx="320">
                  <c:v>39468</c:v>
                </c:pt>
                <c:pt idx="321">
                  <c:v>39469</c:v>
                </c:pt>
                <c:pt idx="322">
                  <c:v>39470</c:v>
                </c:pt>
                <c:pt idx="323">
                  <c:v>39471</c:v>
                </c:pt>
                <c:pt idx="324">
                  <c:v>39472</c:v>
                </c:pt>
                <c:pt idx="325">
                  <c:v>39475</c:v>
                </c:pt>
                <c:pt idx="326">
                  <c:v>39476</c:v>
                </c:pt>
                <c:pt idx="327">
                  <c:v>39477</c:v>
                </c:pt>
                <c:pt idx="328">
                  <c:v>39478</c:v>
                </c:pt>
                <c:pt idx="329">
                  <c:v>39479</c:v>
                </c:pt>
                <c:pt idx="330">
                  <c:v>39482</c:v>
                </c:pt>
                <c:pt idx="331">
                  <c:v>39483</c:v>
                </c:pt>
                <c:pt idx="332">
                  <c:v>39484</c:v>
                </c:pt>
                <c:pt idx="333">
                  <c:v>39485</c:v>
                </c:pt>
                <c:pt idx="334">
                  <c:v>39486</c:v>
                </c:pt>
                <c:pt idx="335">
                  <c:v>39489</c:v>
                </c:pt>
                <c:pt idx="336">
                  <c:v>39490</c:v>
                </c:pt>
                <c:pt idx="337">
                  <c:v>39491</c:v>
                </c:pt>
                <c:pt idx="338">
                  <c:v>39492</c:v>
                </c:pt>
                <c:pt idx="339">
                  <c:v>39493</c:v>
                </c:pt>
                <c:pt idx="340">
                  <c:v>39496</c:v>
                </c:pt>
                <c:pt idx="341">
                  <c:v>39497</c:v>
                </c:pt>
                <c:pt idx="342">
                  <c:v>39498</c:v>
                </c:pt>
                <c:pt idx="343">
                  <c:v>39499</c:v>
                </c:pt>
                <c:pt idx="344">
                  <c:v>39500</c:v>
                </c:pt>
                <c:pt idx="345">
                  <c:v>39503</c:v>
                </c:pt>
                <c:pt idx="346">
                  <c:v>39504</c:v>
                </c:pt>
                <c:pt idx="347">
                  <c:v>39505</c:v>
                </c:pt>
                <c:pt idx="348">
                  <c:v>39506</c:v>
                </c:pt>
                <c:pt idx="349">
                  <c:v>39507</c:v>
                </c:pt>
                <c:pt idx="350">
                  <c:v>39510</c:v>
                </c:pt>
                <c:pt idx="351">
                  <c:v>39511</c:v>
                </c:pt>
                <c:pt idx="352">
                  <c:v>39512</c:v>
                </c:pt>
                <c:pt idx="353">
                  <c:v>39513</c:v>
                </c:pt>
                <c:pt idx="354">
                  <c:v>39514</c:v>
                </c:pt>
                <c:pt idx="355">
                  <c:v>39518</c:v>
                </c:pt>
                <c:pt idx="356">
                  <c:v>39519</c:v>
                </c:pt>
                <c:pt idx="357">
                  <c:v>39520</c:v>
                </c:pt>
                <c:pt idx="358">
                  <c:v>39521</c:v>
                </c:pt>
                <c:pt idx="359">
                  <c:v>39524</c:v>
                </c:pt>
                <c:pt idx="360">
                  <c:v>39525</c:v>
                </c:pt>
                <c:pt idx="361">
                  <c:v>39526</c:v>
                </c:pt>
                <c:pt idx="362">
                  <c:v>39527</c:v>
                </c:pt>
                <c:pt idx="363">
                  <c:v>39528</c:v>
                </c:pt>
                <c:pt idx="364">
                  <c:v>39532</c:v>
                </c:pt>
                <c:pt idx="365">
                  <c:v>39533</c:v>
                </c:pt>
                <c:pt idx="366">
                  <c:v>39534</c:v>
                </c:pt>
                <c:pt idx="367">
                  <c:v>39535</c:v>
                </c:pt>
                <c:pt idx="368">
                  <c:v>39538</c:v>
                </c:pt>
                <c:pt idx="369">
                  <c:v>39539</c:v>
                </c:pt>
                <c:pt idx="370">
                  <c:v>39540</c:v>
                </c:pt>
                <c:pt idx="371">
                  <c:v>39541</c:v>
                </c:pt>
                <c:pt idx="372">
                  <c:v>39542</c:v>
                </c:pt>
                <c:pt idx="373">
                  <c:v>39545</c:v>
                </c:pt>
                <c:pt idx="374">
                  <c:v>39546</c:v>
                </c:pt>
                <c:pt idx="375">
                  <c:v>39547</c:v>
                </c:pt>
                <c:pt idx="376">
                  <c:v>39548</c:v>
                </c:pt>
                <c:pt idx="377">
                  <c:v>39549</c:v>
                </c:pt>
                <c:pt idx="378">
                  <c:v>39552</c:v>
                </c:pt>
                <c:pt idx="379">
                  <c:v>39553</c:v>
                </c:pt>
                <c:pt idx="380">
                  <c:v>39554</c:v>
                </c:pt>
                <c:pt idx="381">
                  <c:v>39555</c:v>
                </c:pt>
                <c:pt idx="382">
                  <c:v>39556</c:v>
                </c:pt>
                <c:pt idx="383">
                  <c:v>39559</c:v>
                </c:pt>
                <c:pt idx="384">
                  <c:v>39560</c:v>
                </c:pt>
                <c:pt idx="385">
                  <c:v>39561</c:v>
                </c:pt>
                <c:pt idx="386">
                  <c:v>39562</c:v>
                </c:pt>
                <c:pt idx="387">
                  <c:v>39563</c:v>
                </c:pt>
                <c:pt idx="388">
                  <c:v>39566</c:v>
                </c:pt>
                <c:pt idx="389">
                  <c:v>39567</c:v>
                </c:pt>
                <c:pt idx="390">
                  <c:v>39568</c:v>
                </c:pt>
                <c:pt idx="391">
                  <c:v>39572</c:v>
                </c:pt>
                <c:pt idx="392">
                  <c:v>39573</c:v>
                </c:pt>
                <c:pt idx="393">
                  <c:v>39574</c:v>
                </c:pt>
                <c:pt idx="394">
                  <c:v>39575</c:v>
                </c:pt>
                <c:pt idx="395">
                  <c:v>39576</c:v>
                </c:pt>
                <c:pt idx="396">
                  <c:v>39580</c:v>
                </c:pt>
                <c:pt idx="397">
                  <c:v>39581</c:v>
                </c:pt>
                <c:pt idx="398">
                  <c:v>39582</c:v>
                </c:pt>
                <c:pt idx="399">
                  <c:v>39583</c:v>
                </c:pt>
                <c:pt idx="400">
                  <c:v>39584</c:v>
                </c:pt>
                <c:pt idx="401">
                  <c:v>39587</c:v>
                </c:pt>
                <c:pt idx="402">
                  <c:v>39588</c:v>
                </c:pt>
                <c:pt idx="403">
                  <c:v>39589</c:v>
                </c:pt>
                <c:pt idx="404">
                  <c:v>39590</c:v>
                </c:pt>
                <c:pt idx="405">
                  <c:v>39591</c:v>
                </c:pt>
                <c:pt idx="406">
                  <c:v>39594</c:v>
                </c:pt>
                <c:pt idx="407">
                  <c:v>39595</c:v>
                </c:pt>
                <c:pt idx="408">
                  <c:v>39596</c:v>
                </c:pt>
                <c:pt idx="409">
                  <c:v>39597</c:v>
                </c:pt>
                <c:pt idx="410">
                  <c:v>39598</c:v>
                </c:pt>
                <c:pt idx="411">
                  <c:v>39601</c:v>
                </c:pt>
                <c:pt idx="412">
                  <c:v>39602</c:v>
                </c:pt>
                <c:pt idx="413">
                  <c:v>39603</c:v>
                </c:pt>
                <c:pt idx="414">
                  <c:v>39604</c:v>
                </c:pt>
                <c:pt idx="415">
                  <c:v>39605</c:v>
                </c:pt>
                <c:pt idx="416">
                  <c:v>39608</c:v>
                </c:pt>
                <c:pt idx="417">
                  <c:v>39609</c:v>
                </c:pt>
                <c:pt idx="418">
                  <c:v>39610</c:v>
                </c:pt>
                <c:pt idx="419">
                  <c:v>39611</c:v>
                </c:pt>
                <c:pt idx="420">
                  <c:v>39612</c:v>
                </c:pt>
                <c:pt idx="421">
                  <c:v>39615</c:v>
                </c:pt>
                <c:pt idx="422">
                  <c:v>39616</c:v>
                </c:pt>
                <c:pt idx="423">
                  <c:v>39617</c:v>
                </c:pt>
                <c:pt idx="424">
                  <c:v>39618</c:v>
                </c:pt>
                <c:pt idx="425">
                  <c:v>39619</c:v>
                </c:pt>
                <c:pt idx="426">
                  <c:v>39622</c:v>
                </c:pt>
                <c:pt idx="427">
                  <c:v>39623</c:v>
                </c:pt>
                <c:pt idx="428">
                  <c:v>39624</c:v>
                </c:pt>
                <c:pt idx="429">
                  <c:v>39625</c:v>
                </c:pt>
                <c:pt idx="430">
                  <c:v>39626</c:v>
                </c:pt>
                <c:pt idx="431">
                  <c:v>39629</c:v>
                </c:pt>
                <c:pt idx="432">
                  <c:v>39630</c:v>
                </c:pt>
                <c:pt idx="433">
                  <c:v>39631</c:v>
                </c:pt>
                <c:pt idx="434">
                  <c:v>39632</c:v>
                </c:pt>
                <c:pt idx="435">
                  <c:v>39633</c:v>
                </c:pt>
                <c:pt idx="436">
                  <c:v>39637</c:v>
                </c:pt>
                <c:pt idx="437">
                  <c:v>39638</c:v>
                </c:pt>
                <c:pt idx="438">
                  <c:v>39639</c:v>
                </c:pt>
                <c:pt idx="439">
                  <c:v>39640</c:v>
                </c:pt>
                <c:pt idx="440">
                  <c:v>39643</c:v>
                </c:pt>
                <c:pt idx="441">
                  <c:v>39644</c:v>
                </c:pt>
                <c:pt idx="442">
                  <c:v>39645</c:v>
                </c:pt>
                <c:pt idx="443">
                  <c:v>39646</c:v>
                </c:pt>
                <c:pt idx="444">
                  <c:v>39647</c:v>
                </c:pt>
                <c:pt idx="445">
                  <c:v>39650</c:v>
                </c:pt>
                <c:pt idx="446">
                  <c:v>39651</c:v>
                </c:pt>
                <c:pt idx="447">
                  <c:v>39652</c:v>
                </c:pt>
                <c:pt idx="448">
                  <c:v>39653</c:v>
                </c:pt>
                <c:pt idx="449">
                  <c:v>39654</c:v>
                </c:pt>
                <c:pt idx="450">
                  <c:v>39657</c:v>
                </c:pt>
                <c:pt idx="451">
                  <c:v>39658</c:v>
                </c:pt>
                <c:pt idx="452">
                  <c:v>39659</c:v>
                </c:pt>
                <c:pt idx="453">
                  <c:v>39660</c:v>
                </c:pt>
                <c:pt idx="454">
                  <c:v>39661</c:v>
                </c:pt>
                <c:pt idx="455">
                  <c:v>39664</c:v>
                </c:pt>
                <c:pt idx="456">
                  <c:v>39665</c:v>
                </c:pt>
                <c:pt idx="457">
                  <c:v>39666</c:v>
                </c:pt>
                <c:pt idx="458">
                  <c:v>39667</c:v>
                </c:pt>
                <c:pt idx="459">
                  <c:v>39668</c:v>
                </c:pt>
                <c:pt idx="460">
                  <c:v>39671</c:v>
                </c:pt>
                <c:pt idx="461">
                  <c:v>39672</c:v>
                </c:pt>
                <c:pt idx="462">
                  <c:v>39673</c:v>
                </c:pt>
                <c:pt idx="463">
                  <c:v>39674</c:v>
                </c:pt>
                <c:pt idx="464">
                  <c:v>39675</c:v>
                </c:pt>
                <c:pt idx="465">
                  <c:v>39678</c:v>
                </c:pt>
                <c:pt idx="466">
                  <c:v>39679</c:v>
                </c:pt>
                <c:pt idx="467">
                  <c:v>39680</c:v>
                </c:pt>
                <c:pt idx="468">
                  <c:v>39681</c:v>
                </c:pt>
                <c:pt idx="469">
                  <c:v>39682</c:v>
                </c:pt>
                <c:pt idx="470">
                  <c:v>39685</c:v>
                </c:pt>
                <c:pt idx="471">
                  <c:v>39686</c:v>
                </c:pt>
                <c:pt idx="472">
                  <c:v>39687</c:v>
                </c:pt>
                <c:pt idx="473">
                  <c:v>39688</c:v>
                </c:pt>
                <c:pt idx="474">
                  <c:v>39689</c:v>
                </c:pt>
                <c:pt idx="475">
                  <c:v>39693</c:v>
                </c:pt>
                <c:pt idx="476">
                  <c:v>39694</c:v>
                </c:pt>
                <c:pt idx="477">
                  <c:v>39695</c:v>
                </c:pt>
                <c:pt idx="478">
                  <c:v>39696</c:v>
                </c:pt>
                <c:pt idx="479">
                  <c:v>39699</c:v>
                </c:pt>
                <c:pt idx="480">
                  <c:v>39700</c:v>
                </c:pt>
                <c:pt idx="481">
                  <c:v>39701</c:v>
                </c:pt>
                <c:pt idx="482">
                  <c:v>39702</c:v>
                </c:pt>
                <c:pt idx="483">
                  <c:v>39703</c:v>
                </c:pt>
                <c:pt idx="484">
                  <c:v>39706</c:v>
                </c:pt>
                <c:pt idx="485">
                  <c:v>39707</c:v>
                </c:pt>
                <c:pt idx="486">
                  <c:v>39708</c:v>
                </c:pt>
                <c:pt idx="487">
                  <c:v>39709</c:v>
                </c:pt>
                <c:pt idx="488">
                  <c:v>39710</c:v>
                </c:pt>
                <c:pt idx="489">
                  <c:v>39713</c:v>
                </c:pt>
                <c:pt idx="490">
                  <c:v>39714</c:v>
                </c:pt>
                <c:pt idx="491">
                  <c:v>39715</c:v>
                </c:pt>
                <c:pt idx="492">
                  <c:v>39716</c:v>
                </c:pt>
              </c:numCache>
            </c:numRef>
          </c:cat>
          <c:val>
            <c:numRef>
              <c:f>'Графики 3.1.10 - 3.1.11'!$D$4:$D$496</c:f>
              <c:numCache>
                <c:formatCode>#,##0.00</c:formatCode>
                <c:ptCount val="493"/>
                <c:pt idx="0">
                  <c:v>3.8264613698523324</c:v>
                </c:pt>
                <c:pt idx="1">
                  <c:v>3.5319990631452804</c:v>
                </c:pt>
                <c:pt idx="2">
                  <c:v>3.2971891716644239</c:v>
                </c:pt>
                <c:pt idx="3">
                  <c:v>3.5719982391110721</c:v>
                </c:pt>
                <c:pt idx="4">
                  <c:v>4.1635776610818684</c:v>
                </c:pt>
                <c:pt idx="5">
                  <c:v>4.6508574469499999</c:v>
                </c:pt>
                <c:pt idx="6">
                  <c:v>5.0628514871164629</c:v>
                </c:pt>
                <c:pt idx="7">
                  <c:v>5.3049424833075944</c:v>
                </c:pt>
                <c:pt idx="8">
                  <c:v>5.4828482719727143</c:v>
                </c:pt>
                <c:pt idx="9">
                  <c:v>5.4351984622512193</c:v>
                </c:pt>
                <c:pt idx="10">
                  <c:v>4.9169821850635049</c:v>
                </c:pt>
                <c:pt idx="11">
                  <c:v>4.4060529700595934</c:v>
                </c:pt>
                <c:pt idx="12">
                  <c:v>3.7937273993636587</c:v>
                </c:pt>
                <c:pt idx="13">
                  <c:v>2.9328875039972333</c:v>
                </c:pt>
                <c:pt idx="14">
                  <c:v>2.4292246009594374</c:v>
                </c:pt>
                <c:pt idx="15">
                  <c:v>2.2283926914785974</c:v>
                </c:pt>
                <c:pt idx="16">
                  <c:v>2.0766341979785934</c:v>
                </c:pt>
                <c:pt idx="17">
                  <c:v>2.2946626237996197</c:v>
                </c:pt>
                <c:pt idx="18">
                  <c:v>2.5318910489682689</c:v>
                </c:pt>
                <c:pt idx="19">
                  <c:v>2.4312634016482204</c:v>
                </c:pt>
                <c:pt idx="20">
                  <c:v>2.3140094656338355</c:v>
                </c:pt>
                <c:pt idx="21">
                  <c:v>2.2196932190366279</c:v>
                </c:pt>
                <c:pt idx="22">
                  <c:v>2.1530242988895369</c:v>
                </c:pt>
                <c:pt idx="23">
                  <c:v>2.2654773484949895</c:v>
                </c:pt>
                <c:pt idx="24">
                  <c:v>2.1998512374960062</c:v>
                </c:pt>
                <c:pt idx="25">
                  <c:v>1.9459764955132524</c:v>
                </c:pt>
                <c:pt idx="26">
                  <c:v>1.9251368009280667</c:v>
                </c:pt>
                <c:pt idx="27">
                  <c:v>1.9165793303823233</c:v>
                </c:pt>
                <c:pt idx="28">
                  <c:v>1.9615127582081133</c:v>
                </c:pt>
                <c:pt idx="29">
                  <c:v>1.8437854702652987</c:v>
                </c:pt>
                <c:pt idx="30">
                  <c:v>1.8656947356231355</c:v>
                </c:pt>
                <c:pt idx="31">
                  <c:v>1.879959511919181</c:v>
                </c:pt>
                <c:pt idx="32">
                  <c:v>1.9639513269389621</c:v>
                </c:pt>
                <c:pt idx="33">
                  <c:v>1.9579760197871514</c:v>
                </c:pt>
                <c:pt idx="34">
                  <c:v>1.9920793527591731</c:v>
                </c:pt>
                <c:pt idx="35">
                  <c:v>1.9908254262186624</c:v>
                </c:pt>
                <c:pt idx="36">
                  <c:v>2.1060054804537738</c:v>
                </c:pt>
                <c:pt idx="37">
                  <c:v>1.9753964326612263</c:v>
                </c:pt>
                <c:pt idx="38">
                  <c:v>1.8700629269685962</c:v>
                </c:pt>
                <c:pt idx="39">
                  <c:v>1.7112687058050124</c:v>
                </c:pt>
                <c:pt idx="40">
                  <c:v>1.5503485421385916</c:v>
                </c:pt>
                <c:pt idx="41">
                  <c:v>1.5442194704560461</c:v>
                </c:pt>
                <c:pt idx="42">
                  <c:v>1.6285195950185263</c:v>
                </c:pt>
                <c:pt idx="43">
                  <c:v>1.8040415971827417</c:v>
                </c:pt>
                <c:pt idx="44">
                  <c:v>1.8755906544123682</c:v>
                </c:pt>
                <c:pt idx="45">
                  <c:v>1.9530531295758615</c:v>
                </c:pt>
                <c:pt idx="46">
                  <c:v>2.1011912176422061</c:v>
                </c:pt>
                <c:pt idx="47">
                  <c:v>2.5284198698282294</c:v>
                </c:pt>
                <c:pt idx="48">
                  <c:v>2.5633344594968577</c:v>
                </c:pt>
                <c:pt idx="49">
                  <c:v>2.8474976022361389</c:v>
                </c:pt>
                <c:pt idx="50">
                  <c:v>2.6720980905329297</c:v>
                </c:pt>
                <c:pt idx="51">
                  <c:v>2.7972527485197758</c:v>
                </c:pt>
                <c:pt idx="52">
                  <c:v>2.711540962707486</c:v>
                </c:pt>
                <c:pt idx="53">
                  <c:v>2.5096911855531556</c:v>
                </c:pt>
                <c:pt idx="54">
                  <c:v>1.9592851566278113</c:v>
                </c:pt>
                <c:pt idx="55">
                  <c:v>1.8145600953682155</c:v>
                </c:pt>
                <c:pt idx="56">
                  <c:v>1.3316148805242898</c:v>
                </c:pt>
                <c:pt idx="57">
                  <c:v>1.3447951525098065</c:v>
                </c:pt>
                <c:pt idx="58">
                  <c:v>1.337108956896774</c:v>
                </c:pt>
                <c:pt idx="59">
                  <c:v>1.2526256193271377</c:v>
                </c:pt>
                <c:pt idx="60">
                  <c:v>1.1875317431926826</c:v>
                </c:pt>
                <c:pt idx="61">
                  <c:v>1.1933929929681759</c:v>
                </c:pt>
                <c:pt idx="62">
                  <c:v>1.0613927548250777</c:v>
                </c:pt>
                <c:pt idx="63">
                  <c:v>1.0022684178851178</c:v>
                </c:pt>
                <c:pt idx="64">
                  <c:v>1.1366970650017818</c:v>
                </c:pt>
                <c:pt idx="65">
                  <c:v>1.2229943902334928</c:v>
                </c:pt>
                <c:pt idx="66">
                  <c:v>1.5767696821407315</c:v>
                </c:pt>
                <c:pt idx="67">
                  <c:v>1.5465694270566028</c:v>
                </c:pt>
                <c:pt idx="68">
                  <c:v>1.6830271578378329</c:v>
                </c:pt>
                <c:pt idx="69">
                  <c:v>1.790843740392065</c:v>
                </c:pt>
                <c:pt idx="70">
                  <c:v>1.7609433068467817</c:v>
                </c:pt>
                <c:pt idx="71">
                  <c:v>1.5464467910648378</c:v>
                </c:pt>
                <c:pt idx="72">
                  <c:v>1.1579385104468829</c:v>
                </c:pt>
                <c:pt idx="73">
                  <c:v>0.9954474010148292</c:v>
                </c:pt>
                <c:pt idx="74">
                  <c:v>1.1214912944427777</c:v>
                </c:pt>
                <c:pt idx="75">
                  <c:v>1.0797751622880714</c:v>
                </c:pt>
                <c:pt idx="76">
                  <c:v>1.0431550720549603</c:v>
                </c:pt>
                <c:pt idx="77">
                  <c:v>1.1246778084781524</c:v>
                </c:pt>
                <c:pt idx="78">
                  <c:v>1.2332445259654514</c:v>
                </c:pt>
                <c:pt idx="79">
                  <c:v>1.3904671041699983</c:v>
                </c:pt>
                <c:pt idx="80">
                  <c:v>1.314141431511975</c:v>
                </c:pt>
                <c:pt idx="81">
                  <c:v>1.4090065956481954</c:v>
                </c:pt>
                <c:pt idx="82">
                  <c:v>1.4911153659813066</c:v>
                </c:pt>
                <c:pt idx="83">
                  <c:v>1.7906548485355382</c:v>
                </c:pt>
                <c:pt idx="84">
                  <c:v>1.8573743921317669</c:v>
                </c:pt>
                <c:pt idx="85">
                  <c:v>1.9411945530437673</c:v>
                </c:pt>
                <c:pt idx="86">
                  <c:v>1.8863126337767642</c:v>
                </c:pt>
                <c:pt idx="87">
                  <c:v>1.9078314227633049</c:v>
                </c:pt>
                <c:pt idx="88">
                  <c:v>2.3296409470083774</c:v>
                </c:pt>
                <c:pt idx="89">
                  <c:v>2.6156434617028119</c:v>
                </c:pt>
                <c:pt idx="90">
                  <c:v>2.6602790102642886</c:v>
                </c:pt>
                <c:pt idx="91">
                  <c:v>2.7206614746104769</c:v>
                </c:pt>
                <c:pt idx="92">
                  <c:v>2.7248036339029533</c:v>
                </c:pt>
                <c:pt idx="93">
                  <c:v>2.9380533478675988</c:v>
                </c:pt>
                <c:pt idx="94">
                  <c:v>2.9571427924082521</c:v>
                </c:pt>
                <c:pt idx="95">
                  <c:v>2.4545606925044923</c:v>
                </c:pt>
                <c:pt idx="96">
                  <c:v>2.0804072524301587</c:v>
                </c:pt>
                <c:pt idx="97">
                  <c:v>1.9219122061125098</c:v>
                </c:pt>
                <c:pt idx="98">
                  <c:v>1.7998826802726444</c:v>
                </c:pt>
                <c:pt idx="99">
                  <c:v>1.7613166456562299</c:v>
                </c:pt>
                <c:pt idx="100">
                  <c:v>1.6411720490977486</c:v>
                </c:pt>
                <c:pt idx="101">
                  <c:v>1.7183487983359196</c:v>
                </c:pt>
                <c:pt idx="102">
                  <c:v>1.6561311616243888</c:v>
                </c:pt>
                <c:pt idx="103">
                  <c:v>1.6072703177230392</c:v>
                </c:pt>
                <c:pt idx="104">
                  <c:v>1.4175328325134295</c:v>
                </c:pt>
                <c:pt idx="105">
                  <c:v>1.3643871820386055</c:v>
                </c:pt>
                <c:pt idx="106">
                  <c:v>1.5360250067410366</c:v>
                </c:pt>
                <c:pt idx="107">
                  <c:v>1.8707411362327859</c:v>
                </c:pt>
                <c:pt idx="108">
                  <c:v>1.684198328093083</c:v>
                </c:pt>
                <c:pt idx="109">
                  <c:v>1.7531707180546381</c:v>
                </c:pt>
                <c:pt idx="110">
                  <c:v>1.9132621658029039</c:v>
                </c:pt>
                <c:pt idx="111">
                  <c:v>1.8809559381679151</c:v>
                </c:pt>
                <c:pt idx="112">
                  <c:v>1.798391138929746</c:v>
                </c:pt>
                <c:pt idx="113">
                  <c:v>1.4629165015154488</c:v>
                </c:pt>
                <c:pt idx="114">
                  <c:v>0.97319338969367486</c:v>
                </c:pt>
                <c:pt idx="115">
                  <c:v>1.1586929442288165</c:v>
                </c:pt>
                <c:pt idx="116">
                  <c:v>1.3410906388695552</c:v>
                </c:pt>
                <c:pt idx="117">
                  <c:v>1.5617290391583383</c:v>
                </c:pt>
                <c:pt idx="118">
                  <c:v>1.8510435667268499</c:v>
                </c:pt>
                <c:pt idx="119">
                  <c:v>2.1066073141706219</c:v>
                </c:pt>
                <c:pt idx="120">
                  <c:v>2.4729572415741186</c:v>
                </c:pt>
                <c:pt idx="121">
                  <c:v>2.6892260756646649</c:v>
                </c:pt>
                <c:pt idx="122">
                  <c:v>2.488818578096851</c:v>
                </c:pt>
                <c:pt idx="123">
                  <c:v>2.338368228902481</c:v>
                </c:pt>
                <c:pt idx="124">
                  <c:v>2.1052392790290049</c:v>
                </c:pt>
                <c:pt idx="125">
                  <c:v>2.3910504397546783</c:v>
                </c:pt>
                <c:pt idx="126">
                  <c:v>2.7295818562802054</c:v>
                </c:pt>
                <c:pt idx="127">
                  <c:v>2.9833788400467927</c:v>
                </c:pt>
                <c:pt idx="128">
                  <c:v>3.3870228596416334</c:v>
                </c:pt>
                <c:pt idx="129">
                  <c:v>4.2373978900836251</c:v>
                </c:pt>
                <c:pt idx="130">
                  <c:v>4.8961539786972228</c:v>
                </c:pt>
                <c:pt idx="131">
                  <c:v>5.6991206905375851</c:v>
                </c:pt>
                <c:pt idx="132">
                  <c:v>5.8484973059828382</c:v>
                </c:pt>
                <c:pt idx="133">
                  <c:v>5.4916956125637251</c:v>
                </c:pt>
                <c:pt idx="134">
                  <c:v>5.001470862005684</c:v>
                </c:pt>
                <c:pt idx="135">
                  <c:v>5.0451056275805906</c:v>
                </c:pt>
                <c:pt idx="136">
                  <c:v>4.4354931445356902</c:v>
                </c:pt>
                <c:pt idx="137">
                  <c:v>3.8489893924971237</c:v>
                </c:pt>
                <c:pt idx="138">
                  <c:v>3.1378136725223471</c:v>
                </c:pt>
                <c:pt idx="139">
                  <c:v>2.6606017548289538</c:v>
                </c:pt>
                <c:pt idx="140">
                  <c:v>2.5220062924498512</c:v>
                </c:pt>
                <c:pt idx="141">
                  <c:v>2.5191767724627416</c:v>
                </c:pt>
                <c:pt idx="142">
                  <c:v>1.9728260889542069</c:v>
                </c:pt>
                <c:pt idx="143">
                  <c:v>1.9121895746664737</c:v>
                </c:pt>
                <c:pt idx="144">
                  <c:v>2.2042805665771956</c:v>
                </c:pt>
                <c:pt idx="145">
                  <c:v>2.7710482458564734</c:v>
                </c:pt>
                <c:pt idx="146">
                  <c:v>3.0570428768997568</c:v>
                </c:pt>
                <c:pt idx="147">
                  <c:v>3.3813254351872613</c:v>
                </c:pt>
                <c:pt idx="148">
                  <c:v>3.866913741367767</c:v>
                </c:pt>
                <c:pt idx="149">
                  <c:v>4.2598236054069201</c:v>
                </c:pt>
                <c:pt idx="150">
                  <c:v>4.2640683572420555</c:v>
                </c:pt>
                <c:pt idx="151">
                  <c:v>3.8903739176039349</c:v>
                </c:pt>
                <c:pt idx="152">
                  <c:v>3.2602657181792485</c:v>
                </c:pt>
                <c:pt idx="153">
                  <c:v>2.9018292240412475</c:v>
                </c:pt>
                <c:pt idx="154">
                  <c:v>2.7159026035790776</c:v>
                </c:pt>
                <c:pt idx="155">
                  <c:v>2.1928495340852381</c:v>
                </c:pt>
                <c:pt idx="156">
                  <c:v>1.9179036983045215</c:v>
                </c:pt>
                <c:pt idx="157">
                  <c:v>1.9019770094996997</c:v>
                </c:pt>
                <c:pt idx="158">
                  <c:v>1.9327059247244001</c:v>
                </c:pt>
                <c:pt idx="159">
                  <c:v>1.8691185878020011</c:v>
                </c:pt>
                <c:pt idx="160">
                  <c:v>1.8080640790057834</c:v>
                </c:pt>
                <c:pt idx="161">
                  <c:v>1.694356261605154</c:v>
                </c:pt>
                <c:pt idx="162">
                  <c:v>1.7692776899062568</c:v>
                </c:pt>
                <c:pt idx="163">
                  <c:v>1.7902591541927053</c:v>
                </c:pt>
                <c:pt idx="164">
                  <c:v>2.0855344056016212</c:v>
                </c:pt>
                <c:pt idx="165">
                  <c:v>2.529725714396402</c:v>
                </c:pt>
                <c:pt idx="166">
                  <c:v>3.1009714676287916</c:v>
                </c:pt>
                <c:pt idx="167">
                  <c:v>3.7512496351251357</c:v>
                </c:pt>
                <c:pt idx="168">
                  <c:v>4.2026878900601821</c:v>
                </c:pt>
                <c:pt idx="169">
                  <c:v>4.5411484921495155</c:v>
                </c:pt>
                <c:pt idx="170">
                  <c:v>5.0424193092922609</c:v>
                </c:pt>
                <c:pt idx="171">
                  <c:v>5.411182984940913</c:v>
                </c:pt>
                <c:pt idx="172">
                  <c:v>6.0107661012722673</c:v>
                </c:pt>
                <c:pt idx="173">
                  <c:v>6.0218732830315655</c:v>
                </c:pt>
                <c:pt idx="174">
                  <c:v>6.1168503369701543</c:v>
                </c:pt>
                <c:pt idx="175">
                  <c:v>6.2324196460523966</c:v>
                </c:pt>
                <c:pt idx="176">
                  <c:v>6.1059587842924339</c:v>
                </c:pt>
                <c:pt idx="177">
                  <c:v>5.9472779910098561</c:v>
                </c:pt>
                <c:pt idx="178">
                  <c:v>5.6222647044039604</c:v>
                </c:pt>
                <c:pt idx="179">
                  <c:v>5.2939231378078926</c:v>
                </c:pt>
                <c:pt idx="180">
                  <c:v>5.1213791182687407</c:v>
                </c:pt>
                <c:pt idx="181">
                  <c:v>4.8049581131274772</c:v>
                </c:pt>
                <c:pt idx="182">
                  <c:v>4.6214392356395946</c:v>
                </c:pt>
                <c:pt idx="183">
                  <c:v>4.5836417022613896</c:v>
                </c:pt>
                <c:pt idx="184">
                  <c:v>4.456555849719237</c:v>
                </c:pt>
                <c:pt idx="185">
                  <c:v>4.5889053533021782</c:v>
                </c:pt>
                <c:pt idx="186">
                  <c:v>4.4718863493371144</c:v>
                </c:pt>
                <c:pt idx="187">
                  <c:v>4.6225099180926819</c:v>
                </c:pt>
                <c:pt idx="188">
                  <c:v>4.6799267672930132</c:v>
                </c:pt>
                <c:pt idx="189">
                  <c:v>4.6989727539430897</c:v>
                </c:pt>
                <c:pt idx="190">
                  <c:v>4.9230034411980901</c:v>
                </c:pt>
                <c:pt idx="191">
                  <c:v>4.8802828608023407</c:v>
                </c:pt>
                <c:pt idx="192">
                  <c:v>4.6198790833808401</c:v>
                </c:pt>
                <c:pt idx="193">
                  <c:v>4.4554282773465186</c:v>
                </c:pt>
                <c:pt idx="194">
                  <c:v>4.6732121705017793</c:v>
                </c:pt>
                <c:pt idx="195">
                  <c:v>5.1617205955884211</c:v>
                </c:pt>
                <c:pt idx="196">
                  <c:v>5.4725445103057195</c:v>
                </c:pt>
                <c:pt idx="197">
                  <c:v>5.3160939155857374</c:v>
                </c:pt>
                <c:pt idx="198">
                  <c:v>5.463369492291541</c:v>
                </c:pt>
                <c:pt idx="199">
                  <c:v>5.6507615894614664</c:v>
                </c:pt>
                <c:pt idx="200">
                  <c:v>5.8292131882207867</c:v>
                </c:pt>
                <c:pt idx="201">
                  <c:v>6.1114500486709762</c:v>
                </c:pt>
                <c:pt idx="202">
                  <c:v>6.706804565014167</c:v>
                </c:pt>
                <c:pt idx="203">
                  <c:v>7.0686361322156488</c:v>
                </c:pt>
                <c:pt idx="204">
                  <c:v>7.5755912634299349</c:v>
                </c:pt>
                <c:pt idx="205">
                  <c:v>7.9304388489684516</c:v>
                </c:pt>
                <c:pt idx="206">
                  <c:v>8.2252439020869854</c:v>
                </c:pt>
                <c:pt idx="207">
                  <c:v>8.0519846154522181</c:v>
                </c:pt>
                <c:pt idx="208">
                  <c:v>7.3809510119130737</c:v>
                </c:pt>
                <c:pt idx="209">
                  <c:v>6.9567868106925506</c:v>
                </c:pt>
                <c:pt idx="210">
                  <c:v>7.2552396675891071</c:v>
                </c:pt>
                <c:pt idx="211">
                  <c:v>7.2367134473638988</c:v>
                </c:pt>
                <c:pt idx="212">
                  <c:v>7.1573933881058087</c:v>
                </c:pt>
                <c:pt idx="213">
                  <c:v>7.5703668818057093</c:v>
                </c:pt>
                <c:pt idx="214">
                  <c:v>8.5787363866950681</c:v>
                </c:pt>
                <c:pt idx="215">
                  <c:v>8.985576774278778</c:v>
                </c:pt>
                <c:pt idx="216">
                  <c:v>8.9990378647317453</c:v>
                </c:pt>
                <c:pt idx="217">
                  <c:v>8.8086528232712258</c:v>
                </c:pt>
                <c:pt idx="218">
                  <c:v>9.1074351909841802</c:v>
                </c:pt>
                <c:pt idx="219">
                  <c:v>9.3796636024738422</c:v>
                </c:pt>
                <c:pt idx="220">
                  <c:v>9.4065109025466196</c:v>
                </c:pt>
                <c:pt idx="221">
                  <c:v>8.7778966250475108</c:v>
                </c:pt>
                <c:pt idx="222">
                  <c:v>8.9828286827710038</c:v>
                </c:pt>
                <c:pt idx="223">
                  <c:v>8.8224191098450468</c:v>
                </c:pt>
                <c:pt idx="224">
                  <c:v>8.6889440325838176</c:v>
                </c:pt>
                <c:pt idx="225">
                  <c:v>8.46561839164821</c:v>
                </c:pt>
                <c:pt idx="226">
                  <c:v>8.1173280815713209</c:v>
                </c:pt>
                <c:pt idx="227">
                  <c:v>7.5518533853215555</c:v>
                </c:pt>
                <c:pt idx="228">
                  <c:v>7.2993020002603446</c:v>
                </c:pt>
                <c:pt idx="229">
                  <c:v>7.1341063284569541</c:v>
                </c:pt>
                <c:pt idx="230">
                  <c:v>6.8270744457726931</c:v>
                </c:pt>
                <c:pt idx="231">
                  <c:v>6.5733880840857095</c:v>
                </c:pt>
                <c:pt idx="232">
                  <c:v>6.6798404261736044</c:v>
                </c:pt>
                <c:pt idx="233">
                  <c:v>7.0525829038217793</c:v>
                </c:pt>
                <c:pt idx="234">
                  <c:v>7.4679911004547046</c:v>
                </c:pt>
                <c:pt idx="235">
                  <c:v>8.0734929173420138</c:v>
                </c:pt>
                <c:pt idx="236">
                  <c:v>8.3467228489391569</c:v>
                </c:pt>
                <c:pt idx="237">
                  <c:v>8.8798146584528901</c:v>
                </c:pt>
                <c:pt idx="238">
                  <c:v>8.3930252019997873</c:v>
                </c:pt>
                <c:pt idx="239">
                  <c:v>7.9104553607119543</c:v>
                </c:pt>
                <c:pt idx="240">
                  <c:v>7.5293254117538977</c:v>
                </c:pt>
                <c:pt idx="241">
                  <c:v>7.3749241036057214</c:v>
                </c:pt>
                <c:pt idx="242">
                  <c:v>7.2431086155558209</c:v>
                </c:pt>
                <c:pt idx="243">
                  <c:v>6.9293115641730285</c:v>
                </c:pt>
                <c:pt idx="244">
                  <c:v>6.1395849231436568</c:v>
                </c:pt>
                <c:pt idx="245">
                  <c:v>6.1561653996556851</c:v>
                </c:pt>
                <c:pt idx="246">
                  <c:v>6.6314142208374376</c:v>
                </c:pt>
                <c:pt idx="247">
                  <c:v>7.0816245024433027</c:v>
                </c:pt>
                <c:pt idx="248">
                  <c:v>7.2079259053775866</c:v>
                </c:pt>
                <c:pt idx="249">
                  <c:v>6.6673052520859679</c:v>
                </c:pt>
                <c:pt idx="250">
                  <c:v>6.5343133421919353</c:v>
                </c:pt>
                <c:pt idx="251">
                  <c:v>6.7116487895518846</c:v>
                </c:pt>
                <c:pt idx="252">
                  <c:v>6.9547210575161964</c:v>
                </c:pt>
                <c:pt idx="253">
                  <c:v>6.0636129039453008</c:v>
                </c:pt>
                <c:pt idx="254">
                  <c:v>5.0669005150299213</c:v>
                </c:pt>
                <c:pt idx="255">
                  <c:v>4.0342139245047424</c:v>
                </c:pt>
                <c:pt idx="256">
                  <c:v>3.3680161955160588</c:v>
                </c:pt>
                <c:pt idx="257">
                  <c:v>2.7365831216517997</c:v>
                </c:pt>
                <c:pt idx="258">
                  <c:v>2.8317628340513901</c:v>
                </c:pt>
                <c:pt idx="259">
                  <c:v>3.0537090205562407</c:v>
                </c:pt>
                <c:pt idx="260">
                  <c:v>3.5082650716725445</c:v>
                </c:pt>
                <c:pt idx="261">
                  <c:v>3.7580497997635081</c:v>
                </c:pt>
                <c:pt idx="262">
                  <c:v>4.1762934688194315</c:v>
                </c:pt>
                <c:pt idx="263">
                  <c:v>4.4974604821725093</c:v>
                </c:pt>
                <c:pt idx="264">
                  <c:v>4.6717814431210982</c:v>
                </c:pt>
                <c:pt idx="265">
                  <c:v>4.1981191983721917</c:v>
                </c:pt>
                <c:pt idx="266">
                  <c:v>3.4925819640497977</c:v>
                </c:pt>
                <c:pt idx="267">
                  <c:v>2.9080721525142108</c:v>
                </c:pt>
                <c:pt idx="268">
                  <c:v>2.6863332381717533</c:v>
                </c:pt>
                <c:pt idx="269">
                  <c:v>2.7204700444211127</c:v>
                </c:pt>
                <c:pt idx="270">
                  <c:v>3.008223028202873</c:v>
                </c:pt>
                <c:pt idx="271">
                  <c:v>3.1616915018986513</c:v>
                </c:pt>
                <c:pt idx="272">
                  <c:v>3.4454090566009086</c:v>
                </c:pt>
                <c:pt idx="273">
                  <c:v>3.831327847559769</c:v>
                </c:pt>
                <c:pt idx="274">
                  <c:v>4.4392747577322433</c:v>
                </c:pt>
                <c:pt idx="275">
                  <c:v>4.8009340710517003</c:v>
                </c:pt>
                <c:pt idx="276">
                  <c:v>4.743177791541572</c:v>
                </c:pt>
                <c:pt idx="277">
                  <c:v>4.2895071371373721</c:v>
                </c:pt>
                <c:pt idx="278">
                  <c:v>4.016475585610995</c:v>
                </c:pt>
                <c:pt idx="279">
                  <c:v>4.2309655085863866</c:v>
                </c:pt>
                <c:pt idx="280">
                  <c:v>4.0809208831911068</c:v>
                </c:pt>
                <c:pt idx="281">
                  <c:v>3.54028198403351</c:v>
                </c:pt>
                <c:pt idx="282">
                  <c:v>3.1123441937977323</c:v>
                </c:pt>
                <c:pt idx="283">
                  <c:v>2.725964838402029</c:v>
                </c:pt>
                <c:pt idx="284">
                  <c:v>2.5829862948876525</c:v>
                </c:pt>
                <c:pt idx="285">
                  <c:v>2.5720657549716721</c:v>
                </c:pt>
                <c:pt idx="286">
                  <c:v>1.895606975417699</c:v>
                </c:pt>
                <c:pt idx="287">
                  <c:v>1.5452458164731606</c:v>
                </c:pt>
                <c:pt idx="288">
                  <c:v>1.5711444215963792</c:v>
                </c:pt>
                <c:pt idx="289">
                  <c:v>1.6103606596868831</c:v>
                </c:pt>
                <c:pt idx="290">
                  <c:v>1.6845255804506427</c:v>
                </c:pt>
                <c:pt idx="291">
                  <c:v>1.7243719688749366</c:v>
                </c:pt>
                <c:pt idx="292">
                  <c:v>1.6474851333961043</c:v>
                </c:pt>
                <c:pt idx="293">
                  <c:v>1.6041558412643069</c:v>
                </c:pt>
                <c:pt idx="294">
                  <c:v>1.5988927612121</c:v>
                </c:pt>
                <c:pt idx="295">
                  <c:v>1.6846964336958852</c:v>
                </c:pt>
                <c:pt idx="296">
                  <c:v>1.9027182596205781</c:v>
                </c:pt>
                <c:pt idx="297">
                  <c:v>2.3724009460811453</c:v>
                </c:pt>
                <c:pt idx="298">
                  <c:v>3.2741642346843354</c:v>
                </c:pt>
                <c:pt idx="299">
                  <c:v>3.4088845760963919</c:v>
                </c:pt>
                <c:pt idx="300">
                  <c:v>3.459014240619164</c:v>
                </c:pt>
                <c:pt idx="301">
                  <c:v>3.4199079486171065</c:v>
                </c:pt>
                <c:pt idx="302">
                  <c:v>3.1991695468858614</c:v>
                </c:pt>
                <c:pt idx="303">
                  <c:v>2.80534687860301</c:v>
                </c:pt>
                <c:pt idx="304">
                  <c:v>2.3965181877815445</c:v>
                </c:pt>
                <c:pt idx="305">
                  <c:v>2.4683542673452941</c:v>
                </c:pt>
                <c:pt idx="306">
                  <c:v>2.8441738136920245</c:v>
                </c:pt>
                <c:pt idx="307">
                  <c:v>3.5940862146955994</c:v>
                </c:pt>
                <c:pt idx="308">
                  <c:v>4.5412604939532715</c:v>
                </c:pt>
                <c:pt idx="309">
                  <c:v>5.1320756462171397</c:v>
                </c:pt>
                <c:pt idx="310">
                  <c:v>5.4240733731164159</c:v>
                </c:pt>
                <c:pt idx="311">
                  <c:v>5.3401369850606821</c:v>
                </c:pt>
                <c:pt idx="312">
                  <c:v>4.4806616088533797</c:v>
                </c:pt>
                <c:pt idx="313">
                  <c:v>4.0860932824913228</c:v>
                </c:pt>
                <c:pt idx="314">
                  <c:v>3.4837039465668278</c:v>
                </c:pt>
                <c:pt idx="315">
                  <c:v>3.2286081167447684</c:v>
                </c:pt>
                <c:pt idx="316">
                  <c:v>3.1221078790322303</c:v>
                </c:pt>
                <c:pt idx="317">
                  <c:v>4.1997340845505544</c:v>
                </c:pt>
                <c:pt idx="318">
                  <c:v>5.0424222552981659</c:v>
                </c:pt>
                <c:pt idx="319">
                  <c:v>5.3717005498339745</c:v>
                </c:pt>
                <c:pt idx="320">
                  <c:v>5.1964959604688019</c:v>
                </c:pt>
                <c:pt idx="321">
                  <c:v>4.9523131894295833</c:v>
                </c:pt>
                <c:pt idx="322">
                  <c:v>4.2755665585624927</c:v>
                </c:pt>
                <c:pt idx="323">
                  <c:v>3.7752804233316839</c:v>
                </c:pt>
                <c:pt idx="324">
                  <c:v>2.6039494667628715</c:v>
                </c:pt>
                <c:pt idx="325">
                  <c:v>1.8302423224717681</c:v>
                </c:pt>
                <c:pt idx="326">
                  <c:v>1.3819946014063578</c:v>
                </c:pt>
                <c:pt idx="327">
                  <c:v>1.4995073047561893</c:v>
                </c:pt>
                <c:pt idx="328">
                  <c:v>1.6110026696318249</c:v>
                </c:pt>
                <c:pt idx="329">
                  <c:v>1.6200663622123626</c:v>
                </c:pt>
                <c:pt idx="330">
                  <c:v>1.6011871334644734</c:v>
                </c:pt>
                <c:pt idx="331">
                  <c:v>1.3865694520619996</c:v>
                </c:pt>
                <c:pt idx="332">
                  <c:v>1.1061703185945759</c:v>
                </c:pt>
                <c:pt idx="333">
                  <c:v>0.97387155822385851</c:v>
                </c:pt>
                <c:pt idx="334">
                  <c:v>0.70818195635531811</c:v>
                </c:pt>
                <c:pt idx="335">
                  <c:v>0.7556680329362937</c:v>
                </c:pt>
                <c:pt idx="336">
                  <c:v>0.94561274070181334</c:v>
                </c:pt>
                <c:pt idx="337">
                  <c:v>1.2527291999035206</c:v>
                </c:pt>
                <c:pt idx="338">
                  <c:v>1.6698748848670533</c:v>
                </c:pt>
                <c:pt idx="339">
                  <c:v>2.283923885167519</c:v>
                </c:pt>
                <c:pt idx="340">
                  <c:v>3.185799640648959</c:v>
                </c:pt>
                <c:pt idx="341">
                  <c:v>3.4260871104487487</c:v>
                </c:pt>
                <c:pt idx="342">
                  <c:v>3.298587897384452</c:v>
                </c:pt>
                <c:pt idx="343">
                  <c:v>3.044083979200114</c:v>
                </c:pt>
                <c:pt idx="344">
                  <c:v>2.6918679513204053</c:v>
                </c:pt>
                <c:pt idx="345">
                  <c:v>2.5712683778763616</c:v>
                </c:pt>
                <c:pt idx="346">
                  <c:v>2.1024344935131967</c:v>
                </c:pt>
                <c:pt idx="347">
                  <c:v>1.2720546949137461</c:v>
                </c:pt>
                <c:pt idx="348">
                  <c:v>1.0355418338933293</c:v>
                </c:pt>
                <c:pt idx="349">
                  <c:v>0.85576475512378025</c:v>
                </c:pt>
                <c:pt idx="350">
                  <c:v>0.84159120574382684</c:v>
                </c:pt>
                <c:pt idx="351">
                  <c:v>1.142421119935737</c:v>
                </c:pt>
                <c:pt idx="352">
                  <c:v>0.98644238251562533</c:v>
                </c:pt>
                <c:pt idx="353">
                  <c:v>0.93153135247629437</c:v>
                </c:pt>
                <c:pt idx="354">
                  <c:v>1.0126551552590297</c:v>
                </c:pt>
                <c:pt idx="355">
                  <c:v>1.1913480014105144</c:v>
                </c:pt>
                <c:pt idx="356">
                  <c:v>1.4427569061853232</c:v>
                </c:pt>
                <c:pt idx="357">
                  <c:v>1.6286934198115366</c:v>
                </c:pt>
                <c:pt idx="358">
                  <c:v>1.5922058360419435</c:v>
                </c:pt>
                <c:pt idx="359">
                  <c:v>2.3600269963382585</c:v>
                </c:pt>
                <c:pt idx="360">
                  <c:v>2.7765562488953042</c:v>
                </c:pt>
                <c:pt idx="361">
                  <c:v>2.8235041048179363</c:v>
                </c:pt>
                <c:pt idx="362">
                  <c:v>2.7808365308193195</c:v>
                </c:pt>
                <c:pt idx="363">
                  <c:v>2.6409426338275925</c:v>
                </c:pt>
                <c:pt idx="364">
                  <c:v>2.5252940756328068</c:v>
                </c:pt>
                <c:pt idx="365">
                  <c:v>2.3936821876022685</c:v>
                </c:pt>
                <c:pt idx="366">
                  <c:v>1.4732362145936027</c:v>
                </c:pt>
                <c:pt idx="367">
                  <c:v>0.96968603655672958</c:v>
                </c:pt>
                <c:pt idx="368">
                  <c:v>0.7922053556618962</c:v>
                </c:pt>
                <c:pt idx="369">
                  <c:v>0.88265482889394886</c:v>
                </c:pt>
                <c:pt idx="370">
                  <c:v>0.90641048486043208</c:v>
                </c:pt>
                <c:pt idx="371">
                  <c:v>0.93285026553858841</c:v>
                </c:pt>
                <c:pt idx="372">
                  <c:v>0.96154688037950409</c:v>
                </c:pt>
                <c:pt idx="373">
                  <c:v>1.1807935832072058</c:v>
                </c:pt>
                <c:pt idx="374">
                  <c:v>1.3338949544230001</c:v>
                </c:pt>
                <c:pt idx="375">
                  <c:v>2.6723248480055211</c:v>
                </c:pt>
                <c:pt idx="376">
                  <c:v>3.2445388194091516</c:v>
                </c:pt>
                <c:pt idx="377">
                  <c:v>3.8483709682848359</c:v>
                </c:pt>
                <c:pt idx="378">
                  <c:v>4.290370846764918</c:v>
                </c:pt>
                <c:pt idx="379">
                  <c:v>4.6317239209769516</c:v>
                </c:pt>
                <c:pt idx="380">
                  <c:v>5.8844997931250544</c:v>
                </c:pt>
                <c:pt idx="381">
                  <c:v>7.2471553637833583</c:v>
                </c:pt>
                <c:pt idx="382">
                  <c:v>7.2438950776136952</c:v>
                </c:pt>
                <c:pt idx="383">
                  <c:v>6.9614810203423643</c:v>
                </c:pt>
                <c:pt idx="384">
                  <c:v>6.7153870490873526</c:v>
                </c:pt>
                <c:pt idx="385">
                  <c:v>6.957493414609945</c:v>
                </c:pt>
                <c:pt idx="386">
                  <c:v>7.0705558413193694</c:v>
                </c:pt>
                <c:pt idx="387">
                  <c:v>5.9415791907650028</c:v>
                </c:pt>
                <c:pt idx="388">
                  <c:v>4.4992227991452483</c:v>
                </c:pt>
                <c:pt idx="389">
                  <c:v>3.2560586203687301</c:v>
                </c:pt>
                <c:pt idx="390">
                  <c:v>2.7981006461255271</c:v>
                </c:pt>
                <c:pt idx="391">
                  <c:v>2.3409328834864773</c:v>
                </c:pt>
                <c:pt idx="392">
                  <c:v>1.5271746468750005</c:v>
                </c:pt>
                <c:pt idx="393">
                  <c:v>0.97763714779892552</c:v>
                </c:pt>
                <c:pt idx="394">
                  <c:v>0.61972175969116017</c:v>
                </c:pt>
                <c:pt idx="395">
                  <c:v>0.5313033368461717</c:v>
                </c:pt>
                <c:pt idx="396">
                  <c:v>0.43848021047816571</c:v>
                </c:pt>
                <c:pt idx="397">
                  <c:v>0.42469699440129122</c:v>
                </c:pt>
                <c:pt idx="398">
                  <c:v>0.40961456321819023</c:v>
                </c:pt>
                <c:pt idx="399">
                  <c:v>0.40868696645061181</c:v>
                </c:pt>
                <c:pt idx="400">
                  <c:v>0.33965696983642735</c:v>
                </c:pt>
                <c:pt idx="401">
                  <c:v>0.29508854811229351</c:v>
                </c:pt>
                <c:pt idx="402">
                  <c:v>0.26842041244351228</c:v>
                </c:pt>
                <c:pt idx="403">
                  <c:v>0.23694168838372923</c:v>
                </c:pt>
                <c:pt idx="404">
                  <c:v>0.20337642519014398</c:v>
                </c:pt>
                <c:pt idx="405">
                  <c:v>0.22888438397520877</c:v>
                </c:pt>
                <c:pt idx="406">
                  <c:v>0.29960326152782918</c:v>
                </c:pt>
                <c:pt idx="407">
                  <c:v>0.35698430636081391</c:v>
                </c:pt>
                <c:pt idx="408">
                  <c:v>0.4229453721263608</c:v>
                </c:pt>
                <c:pt idx="409">
                  <c:v>0.46740096555817429</c:v>
                </c:pt>
                <c:pt idx="410">
                  <c:v>0.53181554325815683</c:v>
                </c:pt>
                <c:pt idx="411">
                  <c:v>0.69926131454816964</c:v>
                </c:pt>
                <c:pt idx="412">
                  <c:v>0.74484204912708185</c:v>
                </c:pt>
                <c:pt idx="413">
                  <c:v>0.78749151022846497</c:v>
                </c:pt>
                <c:pt idx="414">
                  <c:v>0.91240873096990516</c:v>
                </c:pt>
                <c:pt idx="415">
                  <c:v>0.9492017854199275</c:v>
                </c:pt>
                <c:pt idx="416">
                  <c:v>0.98438656547183478</c:v>
                </c:pt>
                <c:pt idx="417">
                  <c:v>0.98255648523114181</c:v>
                </c:pt>
                <c:pt idx="418">
                  <c:v>0.84921196525752263</c:v>
                </c:pt>
                <c:pt idx="419">
                  <c:v>0.84454025964177315</c:v>
                </c:pt>
                <c:pt idx="420">
                  <c:v>0.83756607708890962</c:v>
                </c:pt>
                <c:pt idx="421">
                  <c:v>0.97997798848472406</c:v>
                </c:pt>
                <c:pt idx="422">
                  <c:v>1.2002731213059956</c:v>
                </c:pt>
                <c:pt idx="423">
                  <c:v>1.5788041098591239</c:v>
                </c:pt>
                <c:pt idx="424">
                  <c:v>1.8546091408277567</c:v>
                </c:pt>
                <c:pt idx="425">
                  <c:v>1.960840771291499</c:v>
                </c:pt>
                <c:pt idx="426">
                  <c:v>2.0178165851097796</c:v>
                </c:pt>
                <c:pt idx="427">
                  <c:v>2.095966973109527</c:v>
                </c:pt>
                <c:pt idx="428">
                  <c:v>1.9568180630349672</c:v>
                </c:pt>
                <c:pt idx="429">
                  <c:v>1.8090466552006834</c:v>
                </c:pt>
                <c:pt idx="430">
                  <c:v>1.4833435523232559</c:v>
                </c:pt>
                <c:pt idx="431">
                  <c:v>1.5994438542415659</c:v>
                </c:pt>
                <c:pt idx="432">
                  <c:v>2.0252532555587868</c:v>
                </c:pt>
                <c:pt idx="433">
                  <c:v>2.1365722404355689</c:v>
                </c:pt>
                <c:pt idx="434">
                  <c:v>2.059915482765295</c:v>
                </c:pt>
                <c:pt idx="435">
                  <c:v>2.015151104019437</c:v>
                </c:pt>
                <c:pt idx="436">
                  <c:v>2.1207648572551996</c:v>
                </c:pt>
                <c:pt idx="437">
                  <c:v>2.6762049603014679</c:v>
                </c:pt>
                <c:pt idx="438">
                  <c:v>2.8359484085708471</c:v>
                </c:pt>
                <c:pt idx="439">
                  <c:v>2.6511517037507164</c:v>
                </c:pt>
                <c:pt idx="440">
                  <c:v>2.6740993477998631</c:v>
                </c:pt>
                <c:pt idx="441">
                  <c:v>3.2421130166725547</c:v>
                </c:pt>
                <c:pt idx="442">
                  <c:v>3.9746875857736694</c:v>
                </c:pt>
                <c:pt idx="443">
                  <c:v>4.3497336647141713</c:v>
                </c:pt>
                <c:pt idx="444">
                  <c:v>4.1196400754949183</c:v>
                </c:pt>
                <c:pt idx="445">
                  <c:v>3.7861076428482434</c:v>
                </c:pt>
                <c:pt idx="446">
                  <c:v>3.6857364539145729</c:v>
                </c:pt>
                <c:pt idx="447">
                  <c:v>3.9964604928733176</c:v>
                </c:pt>
                <c:pt idx="448">
                  <c:v>3.6351739184633449</c:v>
                </c:pt>
                <c:pt idx="449">
                  <c:v>2.9635397877070675</c:v>
                </c:pt>
                <c:pt idx="450">
                  <c:v>2.662071186141894</c:v>
                </c:pt>
                <c:pt idx="451">
                  <c:v>2.6310633867018716</c:v>
                </c:pt>
                <c:pt idx="452">
                  <c:v>2.7562169795044404</c:v>
                </c:pt>
                <c:pt idx="453">
                  <c:v>2.8222710750176248</c:v>
                </c:pt>
                <c:pt idx="454">
                  <c:v>2.6319431267526254</c:v>
                </c:pt>
                <c:pt idx="455">
                  <c:v>2.5161319720612512</c:v>
                </c:pt>
                <c:pt idx="456">
                  <c:v>2.5598542043836909</c:v>
                </c:pt>
                <c:pt idx="457">
                  <c:v>2.9010513345884115</c:v>
                </c:pt>
                <c:pt idx="458">
                  <c:v>3.0939269267907576</c:v>
                </c:pt>
                <c:pt idx="459">
                  <c:v>2.9770241751701332</c:v>
                </c:pt>
                <c:pt idx="460">
                  <c:v>3.194763557156199</c:v>
                </c:pt>
                <c:pt idx="461">
                  <c:v>3.1334418244840969</c:v>
                </c:pt>
                <c:pt idx="462">
                  <c:v>3.3196215897531722</c:v>
                </c:pt>
                <c:pt idx="463">
                  <c:v>3.4130145237212726</c:v>
                </c:pt>
                <c:pt idx="464">
                  <c:v>3.0649064881509287</c:v>
                </c:pt>
                <c:pt idx="465">
                  <c:v>2.7090239961358185</c:v>
                </c:pt>
                <c:pt idx="466">
                  <c:v>2.7928062917440437</c:v>
                </c:pt>
                <c:pt idx="467">
                  <c:v>2.5938724936188366</c:v>
                </c:pt>
                <c:pt idx="468">
                  <c:v>2.5610512065725062</c:v>
                </c:pt>
                <c:pt idx="469">
                  <c:v>2.5100575873527253</c:v>
                </c:pt>
                <c:pt idx="470">
                  <c:v>2.5417483798531029</c:v>
                </c:pt>
                <c:pt idx="471">
                  <c:v>2.6970775569318337</c:v>
                </c:pt>
                <c:pt idx="472">
                  <c:v>2.9955736196205742</c:v>
                </c:pt>
                <c:pt idx="473">
                  <c:v>3.0317366484643355</c:v>
                </c:pt>
                <c:pt idx="474">
                  <c:v>2.9075636886699496</c:v>
                </c:pt>
                <c:pt idx="475">
                  <c:v>3.1140393775185999</c:v>
                </c:pt>
                <c:pt idx="476">
                  <c:v>3.2841195158692651</c:v>
                </c:pt>
                <c:pt idx="477">
                  <c:v>3.3986663176937055</c:v>
                </c:pt>
                <c:pt idx="478">
                  <c:v>3.2926088917173968</c:v>
                </c:pt>
                <c:pt idx="479">
                  <c:v>2.979872346795791</c:v>
                </c:pt>
                <c:pt idx="480">
                  <c:v>2.9016243939755779</c:v>
                </c:pt>
                <c:pt idx="481">
                  <c:v>3.1066129583642597</c:v>
                </c:pt>
                <c:pt idx="482">
                  <c:v>3.0622814276823394</c:v>
                </c:pt>
                <c:pt idx="483">
                  <c:v>2.8682348273289864</c:v>
                </c:pt>
                <c:pt idx="484">
                  <c:v>2.9824736618373606</c:v>
                </c:pt>
                <c:pt idx="485">
                  <c:v>3.1300688912610175</c:v>
                </c:pt>
                <c:pt idx="486">
                  <c:v>3.4287667412354557</c:v>
                </c:pt>
                <c:pt idx="487">
                  <c:v>3.4555170420978962</c:v>
                </c:pt>
                <c:pt idx="488">
                  <c:v>3.3622810963055962</c:v>
                </c:pt>
                <c:pt idx="489">
                  <c:v>3.24794603389401</c:v>
                </c:pt>
                <c:pt idx="490">
                  <c:v>3.1198655529485779</c:v>
                </c:pt>
                <c:pt idx="491">
                  <c:v>2.7528510673534319</c:v>
                </c:pt>
                <c:pt idx="492">
                  <c:v>2.5391129385010109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6A4-453B-8877-7AB5B4484549}"/>
            </c:ext>
          </c:extLst>
        </c:ser>
        <c:ser>
          <c:idx val="2"/>
          <c:order val="2"/>
          <c:tx>
            <c:strRef>
              <c:f>'Графики 3.1.10 - 3.1.11'!$C$3</c:f>
              <c:strCache>
                <c:ptCount val="1"/>
                <c:pt idx="0">
                  <c:v>Спрэд между максимальным и минимальным курсами в течение одного дня (сглаженное по семи точкам)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'Графики 3.1.10 - 3.1.11'!$B$4:$B$496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38999</c:v>
                </c:pt>
                <c:pt idx="3">
                  <c:v>39000</c:v>
                </c:pt>
                <c:pt idx="4">
                  <c:v>39001</c:v>
                </c:pt>
                <c:pt idx="5">
                  <c:v>39002</c:v>
                </c:pt>
                <c:pt idx="6">
                  <c:v>39003</c:v>
                </c:pt>
                <c:pt idx="7">
                  <c:v>39006</c:v>
                </c:pt>
                <c:pt idx="8">
                  <c:v>39007</c:v>
                </c:pt>
                <c:pt idx="9">
                  <c:v>39008</c:v>
                </c:pt>
                <c:pt idx="10">
                  <c:v>39009</c:v>
                </c:pt>
                <c:pt idx="11">
                  <c:v>39010</c:v>
                </c:pt>
                <c:pt idx="12">
                  <c:v>39013</c:v>
                </c:pt>
                <c:pt idx="13">
                  <c:v>39014</c:v>
                </c:pt>
                <c:pt idx="14">
                  <c:v>39016</c:v>
                </c:pt>
                <c:pt idx="15">
                  <c:v>39017</c:v>
                </c:pt>
                <c:pt idx="16">
                  <c:v>39020</c:v>
                </c:pt>
                <c:pt idx="17">
                  <c:v>39021</c:v>
                </c:pt>
                <c:pt idx="18">
                  <c:v>39022</c:v>
                </c:pt>
                <c:pt idx="19">
                  <c:v>39023</c:v>
                </c:pt>
                <c:pt idx="20">
                  <c:v>39024</c:v>
                </c:pt>
                <c:pt idx="21">
                  <c:v>39027</c:v>
                </c:pt>
                <c:pt idx="22">
                  <c:v>39028</c:v>
                </c:pt>
                <c:pt idx="23">
                  <c:v>39029</c:v>
                </c:pt>
                <c:pt idx="24">
                  <c:v>39030</c:v>
                </c:pt>
                <c:pt idx="25">
                  <c:v>39031</c:v>
                </c:pt>
                <c:pt idx="26">
                  <c:v>39034</c:v>
                </c:pt>
                <c:pt idx="27">
                  <c:v>39035</c:v>
                </c:pt>
                <c:pt idx="28">
                  <c:v>39036</c:v>
                </c:pt>
                <c:pt idx="29">
                  <c:v>39037</c:v>
                </c:pt>
                <c:pt idx="30">
                  <c:v>39038</c:v>
                </c:pt>
                <c:pt idx="31">
                  <c:v>39041</c:v>
                </c:pt>
                <c:pt idx="32">
                  <c:v>39042</c:v>
                </c:pt>
                <c:pt idx="33">
                  <c:v>39043</c:v>
                </c:pt>
                <c:pt idx="34">
                  <c:v>39044</c:v>
                </c:pt>
                <c:pt idx="35">
                  <c:v>39045</c:v>
                </c:pt>
                <c:pt idx="36">
                  <c:v>39048</c:v>
                </c:pt>
                <c:pt idx="37">
                  <c:v>39049</c:v>
                </c:pt>
                <c:pt idx="38">
                  <c:v>39050</c:v>
                </c:pt>
                <c:pt idx="39">
                  <c:v>39051</c:v>
                </c:pt>
                <c:pt idx="40">
                  <c:v>39052</c:v>
                </c:pt>
                <c:pt idx="41">
                  <c:v>39055</c:v>
                </c:pt>
                <c:pt idx="42">
                  <c:v>39056</c:v>
                </c:pt>
                <c:pt idx="43">
                  <c:v>39057</c:v>
                </c:pt>
                <c:pt idx="44">
                  <c:v>39058</c:v>
                </c:pt>
                <c:pt idx="45">
                  <c:v>39059</c:v>
                </c:pt>
                <c:pt idx="46">
                  <c:v>39062</c:v>
                </c:pt>
                <c:pt idx="47">
                  <c:v>39063</c:v>
                </c:pt>
                <c:pt idx="48">
                  <c:v>39064</c:v>
                </c:pt>
                <c:pt idx="49">
                  <c:v>39065</c:v>
                </c:pt>
                <c:pt idx="50">
                  <c:v>39066</c:v>
                </c:pt>
                <c:pt idx="51">
                  <c:v>39071</c:v>
                </c:pt>
                <c:pt idx="52">
                  <c:v>39072</c:v>
                </c:pt>
                <c:pt idx="53">
                  <c:v>39073</c:v>
                </c:pt>
                <c:pt idx="54">
                  <c:v>39076</c:v>
                </c:pt>
                <c:pt idx="55">
                  <c:v>39077</c:v>
                </c:pt>
                <c:pt idx="56">
                  <c:v>39078</c:v>
                </c:pt>
                <c:pt idx="57">
                  <c:v>39079</c:v>
                </c:pt>
                <c:pt idx="58">
                  <c:v>39080</c:v>
                </c:pt>
                <c:pt idx="59">
                  <c:v>39085</c:v>
                </c:pt>
                <c:pt idx="60">
                  <c:v>39086</c:v>
                </c:pt>
                <c:pt idx="61">
                  <c:v>39087</c:v>
                </c:pt>
                <c:pt idx="62">
                  <c:v>39090</c:v>
                </c:pt>
                <c:pt idx="63">
                  <c:v>39091</c:v>
                </c:pt>
                <c:pt idx="64">
                  <c:v>39092</c:v>
                </c:pt>
                <c:pt idx="65">
                  <c:v>39093</c:v>
                </c:pt>
                <c:pt idx="66">
                  <c:v>39094</c:v>
                </c:pt>
                <c:pt idx="67">
                  <c:v>39097</c:v>
                </c:pt>
                <c:pt idx="68">
                  <c:v>39098</c:v>
                </c:pt>
                <c:pt idx="69">
                  <c:v>39099</c:v>
                </c:pt>
                <c:pt idx="70">
                  <c:v>39100</c:v>
                </c:pt>
                <c:pt idx="71">
                  <c:v>39101</c:v>
                </c:pt>
                <c:pt idx="72">
                  <c:v>39104</c:v>
                </c:pt>
                <c:pt idx="73">
                  <c:v>39105</c:v>
                </c:pt>
                <c:pt idx="74">
                  <c:v>39106</c:v>
                </c:pt>
                <c:pt idx="75">
                  <c:v>39107</c:v>
                </c:pt>
                <c:pt idx="76">
                  <c:v>39108</c:v>
                </c:pt>
                <c:pt idx="77">
                  <c:v>39111</c:v>
                </c:pt>
                <c:pt idx="78">
                  <c:v>39112</c:v>
                </c:pt>
                <c:pt idx="79">
                  <c:v>39113</c:v>
                </c:pt>
                <c:pt idx="80">
                  <c:v>39114</c:v>
                </c:pt>
                <c:pt idx="81">
                  <c:v>39115</c:v>
                </c:pt>
                <c:pt idx="82">
                  <c:v>39118</c:v>
                </c:pt>
                <c:pt idx="83">
                  <c:v>39119</c:v>
                </c:pt>
                <c:pt idx="84">
                  <c:v>39120</c:v>
                </c:pt>
                <c:pt idx="85">
                  <c:v>39121</c:v>
                </c:pt>
                <c:pt idx="86">
                  <c:v>39122</c:v>
                </c:pt>
                <c:pt idx="87">
                  <c:v>39125</c:v>
                </c:pt>
                <c:pt idx="88">
                  <c:v>39126</c:v>
                </c:pt>
                <c:pt idx="89">
                  <c:v>39127</c:v>
                </c:pt>
                <c:pt idx="90">
                  <c:v>39128</c:v>
                </c:pt>
                <c:pt idx="91">
                  <c:v>39129</c:v>
                </c:pt>
                <c:pt idx="92">
                  <c:v>39132</c:v>
                </c:pt>
                <c:pt idx="93">
                  <c:v>39133</c:v>
                </c:pt>
                <c:pt idx="94">
                  <c:v>39134</c:v>
                </c:pt>
                <c:pt idx="95">
                  <c:v>39135</c:v>
                </c:pt>
                <c:pt idx="96">
                  <c:v>39136</c:v>
                </c:pt>
                <c:pt idx="97">
                  <c:v>39139</c:v>
                </c:pt>
                <c:pt idx="98">
                  <c:v>39140</c:v>
                </c:pt>
                <c:pt idx="99">
                  <c:v>39141</c:v>
                </c:pt>
                <c:pt idx="100">
                  <c:v>39142</c:v>
                </c:pt>
                <c:pt idx="101">
                  <c:v>39143</c:v>
                </c:pt>
                <c:pt idx="102">
                  <c:v>39146</c:v>
                </c:pt>
                <c:pt idx="103">
                  <c:v>39147</c:v>
                </c:pt>
                <c:pt idx="104">
                  <c:v>39148</c:v>
                </c:pt>
                <c:pt idx="105">
                  <c:v>39152</c:v>
                </c:pt>
                <c:pt idx="106">
                  <c:v>39153</c:v>
                </c:pt>
                <c:pt idx="107">
                  <c:v>39154</c:v>
                </c:pt>
                <c:pt idx="108">
                  <c:v>39155</c:v>
                </c:pt>
                <c:pt idx="109">
                  <c:v>39156</c:v>
                </c:pt>
                <c:pt idx="110">
                  <c:v>39157</c:v>
                </c:pt>
                <c:pt idx="111">
                  <c:v>39160</c:v>
                </c:pt>
                <c:pt idx="112">
                  <c:v>39161</c:v>
                </c:pt>
                <c:pt idx="113">
                  <c:v>39162</c:v>
                </c:pt>
                <c:pt idx="114">
                  <c:v>39166</c:v>
                </c:pt>
                <c:pt idx="115">
                  <c:v>39167</c:v>
                </c:pt>
                <c:pt idx="116">
                  <c:v>39168</c:v>
                </c:pt>
                <c:pt idx="117">
                  <c:v>39169</c:v>
                </c:pt>
                <c:pt idx="118">
                  <c:v>39170</c:v>
                </c:pt>
                <c:pt idx="119">
                  <c:v>39171</c:v>
                </c:pt>
                <c:pt idx="120">
                  <c:v>39174</c:v>
                </c:pt>
                <c:pt idx="121">
                  <c:v>39175</c:v>
                </c:pt>
                <c:pt idx="122">
                  <c:v>39176</c:v>
                </c:pt>
                <c:pt idx="123">
                  <c:v>39177</c:v>
                </c:pt>
                <c:pt idx="124">
                  <c:v>39178</c:v>
                </c:pt>
                <c:pt idx="125">
                  <c:v>39181</c:v>
                </c:pt>
                <c:pt idx="126">
                  <c:v>39182</c:v>
                </c:pt>
                <c:pt idx="127">
                  <c:v>39183</c:v>
                </c:pt>
                <c:pt idx="128">
                  <c:v>39184</c:v>
                </c:pt>
                <c:pt idx="129">
                  <c:v>39185</c:v>
                </c:pt>
                <c:pt idx="130">
                  <c:v>39188</c:v>
                </c:pt>
                <c:pt idx="131">
                  <c:v>39189</c:v>
                </c:pt>
                <c:pt idx="132">
                  <c:v>39190</c:v>
                </c:pt>
                <c:pt idx="133">
                  <c:v>39191</c:v>
                </c:pt>
                <c:pt idx="134">
                  <c:v>39192</c:v>
                </c:pt>
                <c:pt idx="135">
                  <c:v>39195</c:v>
                </c:pt>
                <c:pt idx="136">
                  <c:v>39196</c:v>
                </c:pt>
                <c:pt idx="137">
                  <c:v>39197</c:v>
                </c:pt>
                <c:pt idx="138">
                  <c:v>39198</c:v>
                </c:pt>
                <c:pt idx="139">
                  <c:v>39199</c:v>
                </c:pt>
                <c:pt idx="140">
                  <c:v>39202</c:v>
                </c:pt>
                <c:pt idx="141">
                  <c:v>39204</c:v>
                </c:pt>
                <c:pt idx="142">
                  <c:v>39205</c:v>
                </c:pt>
                <c:pt idx="143">
                  <c:v>39206</c:v>
                </c:pt>
                <c:pt idx="144">
                  <c:v>39209</c:v>
                </c:pt>
                <c:pt idx="145">
                  <c:v>39210</c:v>
                </c:pt>
                <c:pt idx="146">
                  <c:v>39212</c:v>
                </c:pt>
                <c:pt idx="147">
                  <c:v>39213</c:v>
                </c:pt>
                <c:pt idx="148">
                  <c:v>39216</c:v>
                </c:pt>
                <c:pt idx="149">
                  <c:v>39217</c:v>
                </c:pt>
                <c:pt idx="150">
                  <c:v>39218</c:v>
                </c:pt>
                <c:pt idx="151">
                  <c:v>39219</c:v>
                </c:pt>
                <c:pt idx="152">
                  <c:v>39220</c:v>
                </c:pt>
                <c:pt idx="153">
                  <c:v>39223</c:v>
                </c:pt>
                <c:pt idx="154">
                  <c:v>39224</c:v>
                </c:pt>
                <c:pt idx="155">
                  <c:v>39225</c:v>
                </c:pt>
                <c:pt idx="156">
                  <c:v>39226</c:v>
                </c:pt>
                <c:pt idx="157">
                  <c:v>39227</c:v>
                </c:pt>
                <c:pt idx="158">
                  <c:v>39230</c:v>
                </c:pt>
                <c:pt idx="159">
                  <c:v>39231</c:v>
                </c:pt>
                <c:pt idx="160">
                  <c:v>39232</c:v>
                </c:pt>
                <c:pt idx="161">
                  <c:v>39233</c:v>
                </c:pt>
                <c:pt idx="162">
                  <c:v>39234</c:v>
                </c:pt>
                <c:pt idx="163">
                  <c:v>39237</c:v>
                </c:pt>
                <c:pt idx="164">
                  <c:v>39238</c:v>
                </c:pt>
                <c:pt idx="165">
                  <c:v>39239</c:v>
                </c:pt>
                <c:pt idx="166">
                  <c:v>39240</c:v>
                </c:pt>
                <c:pt idx="167">
                  <c:v>39241</c:v>
                </c:pt>
                <c:pt idx="168">
                  <c:v>39244</c:v>
                </c:pt>
                <c:pt idx="169">
                  <c:v>39245</c:v>
                </c:pt>
                <c:pt idx="170">
                  <c:v>39246</c:v>
                </c:pt>
                <c:pt idx="171">
                  <c:v>39247</c:v>
                </c:pt>
                <c:pt idx="172">
                  <c:v>39248</c:v>
                </c:pt>
                <c:pt idx="173">
                  <c:v>39251</c:v>
                </c:pt>
                <c:pt idx="174">
                  <c:v>39252</c:v>
                </c:pt>
                <c:pt idx="175">
                  <c:v>39253</c:v>
                </c:pt>
                <c:pt idx="176">
                  <c:v>39254</c:v>
                </c:pt>
                <c:pt idx="177">
                  <c:v>39255</c:v>
                </c:pt>
                <c:pt idx="178">
                  <c:v>39258</c:v>
                </c:pt>
                <c:pt idx="179">
                  <c:v>39259</c:v>
                </c:pt>
                <c:pt idx="180">
                  <c:v>39260</c:v>
                </c:pt>
                <c:pt idx="181">
                  <c:v>39261</c:v>
                </c:pt>
                <c:pt idx="182">
                  <c:v>39262</c:v>
                </c:pt>
                <c:pt idx="183">
                  <c:v>39265</c:v>
                </c:pt>
                <c:pt idx="184">
                  <c:v>39266</c:v>
                </c:pt>
                <c:pt idx="185">
                  <c:v>39267</c:v>
                </c:pt>
                <c:pt idx="186">
                  <c:v>39268</c:v>
                </c:pt>
                <c:pt idx="187">
                  <c:v>39269</c:v>
                </c:pt>
                <c:pt idx="188">
                  <c:v>39272</c:v>
                </c:pt>
                <c:pt idx="189">
                  <c:v>39273</c:v>
                </c:pt>
                <c:pt idx="190">
                  <c:v>39274</c:v>
                </c:pt>
                <c:pt idx="191">
                  <c:v>39275</c:v>
                </c:pt>
                <c:pt idx="192">
                  <c:v>39276</c:v>
                </c:pt>
                <c:pt idx="193">
                  <c:v>39279</c:v>
                </c:pt>
                <c:pt idx="194">
                  <c:v>39280</c:v>
                </c:pt>
                <c:pt idx="195">
                  <c:v>39281</c:v>
                </c:pt>
                <c:pt idx="196">
                  <c:v>39282</c:v>
                </c:pt>
                <c:pt idx="197">
                  <c:v>39283</c:v>
                </c:pt>
                <c:pt idx="198">
                  <c:v>39286</c:v>
                </c:pt>
                <c:pt idx="199">
                  <c:v>39287</c:v>
                </c:pt>
                <c:pt idx="200">
                  <c:v>39288</c:v>
                </c:pt>
                <c:pt idx="201">
                  <c:v>39289</c:v>
                </c:pt>
                <c:pt idx="202">
                  <c:v>39290</c:v>
                </c:pt>
                <c:pt idx="203">
                  <c:v>39293</c:v>
                </c:pt>
                <c:pt idx="204">
                  <c:v>39294</c:v>
                </c:pt>
                <c:pt idx="205">
                  <c:v>39295</c:v>
                </c:pt>
                <c:pt idx="206">
                  <c:v>39296</c:v>
                </c:pt>
                <c:pt idx="207">
                  <c:v>39297</c:v>
                </c:pt>
                <c:pt idx="208">
                  <c:v>39300</c:v>
                </c:pt>
                <c:pt idx="209">
                  <c:v>39301</c:v>
                </c:pt>
                <c:pt idx="210">
                  <c:v>39302</c:v>
                </c:pt>
                <c:pt idx="211">
                  <c:v>39303</c:v>
                </c:pt>
                <c:pt idx="212">
                  <c:v>39304</c:v>
                </c:pt>
                <c:pt idx="213">
                  <c:v>39307</c:v>
                </c:pt>
                <c:pt idx="214">
                  <c:v>39308</c:v>
                </c:pt>
                <c:pt idx="215">
                  <c:v>39309</c:v>
                </c:pt>
                <c:pt idx="216">
                  <c:v>39310</c:v>
                </c:pt>
                <c:pt idx="217">
                  <c:v>39311</c:v>
                </c:pt>
                <c:pt idx="218">
                  <c:v>39314</c:v>
                </c:pt>
                <c:pt idx="219">
                  <c:v>39315</c:v>
                </c:pt>
                <c:pt idx="220">
                  <c:v>39316</c:v>
                </c:pt>
                <c:pt idx="221">
                  <c:v>39317</c:v>
                </c:pt>
                <c:pt idx="222">
                  <c:v>39318</c:v>
                </c:pt>
                <c:pt idx="223">
                  <c:v>39321</c:v>
                </c:pt>
                <c:pt idx="224">
                  <c:v>39322</c:v>
                </c:pt>
                <c:pt idx="225">
                  <c:v>39323</c:v>
                </c:pt>
                <c:pt idx="226">
                  <c:v>39327</c:v>
                </c:pt>
                <c:pt idx="227">
                  <c:v>39328</c:v>
                </c:pt>
                <c:pt idx="228">
                  <c:v>39329</c:v>
                </c:pt>
                <c:pt idx="229">
                  <c:v>39330</c:v>
                </c:pt>
                <c:pt idx="230">
                  <c:v>39331</c:v>
                </c:pt>
                <c:pt idx="231">
                  <c:v>39332</c:v>
                </c:pt>
                <c:pt idx="232">
                  <c:v>39335</c:v>
                </c:pt>
                <c:pt idx="233">
                  <c:v>39336</c:v>
                </c:pt>
                <c:pt idx="234">
                  <c:v>39337</c:v>
                </c:pt>
                <c:pt idx="235">
                  <c:v>39338</c:v>
                </c:pt>
                <c:pt idx="236">
                  <c:v>39339</c:v>
                </c:pt>
                <c:pt idx="237">
                  <c:v>39342</c:v>
                </c:pt>
                <c:pt idx="238">
                  <c:v>39343</c:v>
                </c:pt>
                <c:pt idx="239">
                  <c:v>39344</c:v>
                </c:pt>
                <c:pt idx="240">
                  <c:v>39345</c:v>
                </c:pt>
                <c:pt idx="241">
                  <c:v>39346</c:v>
                </c:pt>
                <c:pt idx="242">
                  <c:v>39349</c:v>
                </c:pt>
                <c:pt idx="243">
                  <c:v>39350</c:v>
                </c:pt>
                <c:pt idx="244">
                  <c:v>39351</c:v>
                </c:pt>
                <c:pt idx="245">
                  <c:v>39352</c:v>
                </c:pt>
                <c:pt idx="246">
                  <c:v>39353</c:v>
                </c:pt>
                <c:pt idx="247">
                  <c:v>39356</c:v>
                </c:pt>
                <c:pt idx="248">
                  <c:v>39357</c:v>
                </c:pt>
                <c:pt idx="249">
                  <c:v>39358</c:v>
                </c:pt>
                <c:pt idx="250">
                  <c:v>39359</c:v>
                </c:pt>
                <c:pt idx="251">
                  <c:v>39360</c:v>
                </c:pt>
                <c:pt idx="252">
                  <c:v>39363</c:v>
                </c:pt>
                <c:pt idx="253">
                  <c:v>39364</c:v>
                </c:pt>
                <c:pt idx="254">
                  <c:v>39365</c:v>
                </c:pt>
                <c:pt idx="255">
                  <c:v>39366</c:v>
                </c:pt>
                <c:pt idx="256">
                  <c:v>39367</c:v>
                </c:pt>
                <c:pt idx="257">
                  <c:v>39370</c:v>
                </c:pt>
                <c:pt idx="258">
                  <c:v>39371</c:v>
                </c:pt>
                <c:pt idx="259">
                  <c:v>39372</c:v>
                </c:pt>
                <c:pt idx="260">
                  <c:v>39373</c:v>
                </c:pt>
                <c:pt idx="261">
                  <c:v>39374</c:v>
                </c:pt>
                <c:pt idx="262">
                  <c:v>39377</c:v>
                </c:pt>
                <c:pt idx="263">
                  <c:v>39378</c:v>
                </c:pt>
                <c:pt idx="264">
                  <c:v>39379</c:v>
                </c:pt>
                <c:pt idx="265">
                  <c:v>39383</c:v>
                </c:pt>
                <c:pt idx="266">
                  <c:v>39384</c:v>
                </c:pt>
                <c:pt idx="267">
                  <c:v>39385</c:v>
                </c:pt>
                <c:pt idx="268">
                  <c:v>39386</c:v>
                </c:pt>
                <c:pt idx="269">
                  <c:v>39387</c:v>
                </c:pt>
                <c:pt idx="270">
                  <c:v>39388</c:v>
                </c:pt>
                <c:pt idx="271">
                  <c:v>39391</c:v>
                </c:pt>
                <c:pt idx="272">
                  <c:v>39392</c:v>
                </c:pt>
                <c:pt idx="273">
                  <c:v>39393</c:v>
                </c:pt>
                <c:pt idx="274">
                  <c:v>39394</c:v>
                </c:pt>
                <c:pt idx="275">
                  <c:v>39395</c:v>
                </c:pt>
                <c:pt idx="276">
                  <c:v>39398</c:v>
                </c:pt>
                <c:pt idx="277">
                  <c:v>39399</c:v>
                </c:pt>
                <c:pt idx="278">
                  <c:v>39400</c:v>
                </c:pt>
                <c:pt idx="279">
                  <c:v>39401</c:v>
                </c:pt>
                <c:pt idx="280">
                  <c:v>39402</c:v>
                </c:pt>
                <c:pt idx="281">
                  <c:v>39405</c:v>
                </c:pt>
                <c:pt idx="282">
                  <c:v>39406</c:v>
                </c:pt>
                <c:pt idx="283">
                  <c:v>39407</c:v>
                </c:pt>
                <c:pt idx="284">
                  <c:v>39408</c:v>
                </c:pt>
                <c:pt idx="285">
                  <c:v>39409</c:v>
                </c:pt>
                <c:pt idx="286">
                  <c:v>39412</c:v>
                </c:pt>
                <c:pt idx="287">
                  <c:v>39413</c:v>
                </c:pt>
                <c:pt idx="288">
                  <c:v>39414</c:v>
                </c:pt>
                <c:pt idx="289">
                  <c:v>39415</c:v>
                </c:pt>
                <c:pt idx="290">
                  <c:v>39416</c:v>
                </c:pt>
                <c:pt idx="291">
                  <c:v>39419</c:v>
                </c:pt>
                <c:pt idx="292">
                  <c:v>39420</c:v>
                </c:pt>
                <c:pt idx="293">
                  <c:v>39421</c:v>
                </c:pt>
                <c:pt idx="294">
                  <c:v>39422</c:v>
                </c:pt>
                <c:pt idx="295">
                  <c:v>39423</c:v>
                </c:pt>
                <c:pt idx="296">
                  <c:v>39426</c:v>
                </c:pt>
                <c:pt idx="297">
                  <c:v>39427</c:v>
                </c:pt>
                <c:pt idx="298">
                  <c:v>39428</c:v>
                </c:pt>
                <c:pt idx="299">
                  <c:v>39429</c:v>
                </c:pt>
                <c:pt idx="300">
                  <c:v>39430</c:v>
                </c:pt>
                <c:pt idx="301">
                  <c:v>39435</c:v>
                </c:pt>
                <c:pt idx="302">
                  <c:v>39437</c:v>
                </c:pt>
                <c:pt idx="303">
                  <c:v>39440</c:v>
                </c:pt>
                <c:pt idx="304">
                  <c:v>39441</c:v>
                </c:pt>
                <c:pt idx="305">
                  <c:v>39442</c:v>
                </c:pt>
                <c:pt idx="306">
                  <c:v>39443</c:v>
                </c:pt>
                <c:pt idx="307">
                  <c:v>39444</c:v>
                </c:pt>
                <c:pt idx="308">
                  <c:v>39445</c:v>
                </c:pt>
                <c:pt idx="309">
                  <c:v>39450</c:v>
                </c:pt>
                <c:pt idx="310">
                  <c:v>39451</c:v>
                </c:pt>
                <c:pt idx="311">
                  <c:v>39455</c:v>
                </c:pt>
                <c:pt idx="312">
                  <c:v>39456</c:v>
                </c:pt>
                <c:pt idx="313">
                  <c:v>39457</c:v>
                </c:pt>
                <c:pt idx="314">
                  <c:v>39458</c:v>
                </c:pt>
                <c:pt idx="315">
                  <c:v>39461</c:v>
                </c:pt>
                <c:pt idx="316">
                  <c:v>39462</c:v>
                </c:pt>
                <c:pt idx="317">
                  <c:v>39463</c:v>
                </c:pt>
                <c:pt idx="318">
                  <c:v>39464</c:v>
                </c:pt>
                <c:pt idx="319">
                  <c:v>39465</c:v>
                </c:pt>
                <c:pt idx="320">
                  <c:v>39468</c:v>
                </c:pt>
                <c:pt idx="321">
                  <c:v>39469</c:v>
                </c:pt>
                <c:pt idx="322">
                  <c:v>39470</c:v>
                </c:pt>
                <c:pt idx="323">
                  <c:v>39471</c:v>
                </c:pt>
                <c:pt idx="324">
                  <c:v>39472</c:v>
                </c:pt>
                <c:pt idx="325">
                  <c:v>39475</c:v>
                </c:pt>
                <c:pt idx="326">
                  <c:v>39476</c:v>
                </c:pt>
                <c:pt idx="327">
                  <c:v>39477</c:v>
                </c:pt>
                <c:pt idx="328">
                  <c:v>39478</c:v>
                </c:pt>
                <c:pt idx="329">
                  <c:v>39479</c:v>
                </c:pt>
                <c:pt idx="330">
                  <c:v>39482</c:v>
                </c:pt>
                <c:pt idx="331">
                  <c:v>39483</c:v>
                </c:pt>
                <c:pt idx="332">
                  <c:v>39484</c:v>
                </c:pt>
                <c:pt idx="333">
                  <c:v>39485</c:v>
                </c:pt>
                <c:pt idx="334">
                  <c:v>39486</c:v>
                </c:pt>
                <c:pt idx="335">
                  <c:v>39489</c:v>
                </c:pt>
                <c:pt idx="336">
                  <c:v>39490</c:v>
                </c:pt>
                <c:pt idx="337">
                  <c:v>39491</c:v>
                </c:pt>
                <c:pt idx="338">
                  <c:v>39492</c:v>
                </c:pt>
                <c:pt idx="339">
                  <c:v>39493</c:v>
                </c:pt>
                <c:pt idx="340">
                  <c:v>39496</c:v>
                </c:pt>
                <c:pt idx="341">
                  <c:v>39497</c:v>
                </c:pt>
                <c:pt idx="342">
                  <c:v>39498</c:v>
                </c:pt>
                <c:pt idx="343">
                  <c:v>39499</c:v>
                </c:pt>
                <c:pt idx="344">
                  <c:v>39500</c:v>
                </c:pt>
                <c:pt idx="345">
                  <c:v>39503</c:v>
                </c:pt>
                <c:pt idx="346">
                  <c:v>39504</c:v>
                </c:pt>
                <c:pt idx="347">
                  <c:v>39505</c:v>
                </c:pt>
                <c:pt idx="348">
                  <c:v>39506</c:v>
                </c:pt>
                <c:pt idx="349">
                  <c:v>39507</c:v>
                </c:pt>
                <c:pt idx="350">
                  <c:v>39510</c:v>
                </c:pt>
                <c:pt idx="351">
                  <c:v>39511</c:v>
                </c:pt>
                <c:pt idx="352">
                  <c:v>39512</c:v>
                </c:pt>
                <c:pt idx="353">
                  <c:v>39513</c:v>
                </c:pt>
                <c:pt idx="354">
                  <c:v>39514</c:v>
                </c:pt>
                <c:pt idx="355">
                  <c:v>39518</c:v>
                </c:pt>
                <c:pt idx="356">
                  <c:v>39519</c:v>
                </c:pt>
                <c:pt idx="357">
                  <c:v>39520</c:v>
                </c:pt>
                <c:pt idx="358">
                  <c:v>39521</c:v>
                </c:pt>
                <c:pt idx="359">
                  <c:v>39524</c:v>
                </c:pt>
                <c:pt idx="360">
                  <c:v>39525</c:v>
                </c:pt>
                <c:pt idx="361">
                  <c:v>39526</c:v>
                </c:pt>
                <c:pt idx="362">
                  <c:v>39527</c:v>
                </c:pt>
                <c:pt idx="363">
                  <c:v>39528</c:v>
                </c:pt>
                <c:pt idx="364">
                  <c:v>39532</c:v>
                </c:pt>
                <c:pt idx="365">
                  <c:v>39533</c:v>
                </c:pt>
                <c:pt idx="366">
                  <c:v>39534</c:v>
                </c:pt>
                <c:pt idx="367">
                  <c:v>39535</c:v>
                </c:pt>
                <c:pt idx="368">
                  <c:v>39538</c:v>
                </c:pt>
                <c:pt idx="369">
                  <c:v>39539</c:v>
                </c:pt>
                <c:pt idx="370">
                  <c:v>39540</c:v>
                </c:pt>
                <c:pt idx="371">
                  <c:v>39541</c:v>
                </c:pt>
                <c:pt idx="372">
                  <c:v>39542</c:v>
                </c:pt>
                <c:pt idx="373">
                  <c:v>39545</c:v>
                </c:pt>
                <c:pt idx="374">
                  <c:v>39546</c:v>
                </c:pt>
                <c:pt idx="375">
                  <c:v>39547</c:v>
                </c:pt>
                <c:pt idx="376">
                  <c:v>39548</c:v>
                </c:pt>
                <c:pt idx="377">
                  <c:v>39549</c:v>
                </c:pt>
                <c:pt idx="378">
                  <c:v>39552</c:v>
                </c:pt>
                <c:pt idx="379">
                  <c:v>39553</c:v>
                </c:pt>
                <c:pt idx="380">
                  <c:v>39554</c:v>
                </c:pt>
                <c:pt idx="381">
                  <c:v>39555</c:v>
                </c:pt>
                <c:pt idx="382">
                  <c:v>39556</c:v>
                </c:pt>
                <c:pt idx="383">
                  <c:v>39559</c:v>
                </c:pt>
                <c:pt idx="384">
                  <c:v>39560</c:v>
                </c:pt>
                <c:pt idx="385">
                  <c:v>39561</c:v>
                </c:pt>
                <c:pt idx="386">
                  <c:v>39562</c:v>
                </c:pt>
                <c:pt idx="387">
                  <c:v>39563</c:v>
                </c:pt>
                <c:pt idx="388">
                  <c:v>39566</c:v>
                </c:pt>
                <c:pt idx="389">
                  <c:v>39567</c:v>
                </c:pt>
                <c:pt idx="390">
                  <c:v>39568</c:v>
                </c:pt>
                <c:pt idx="391">
                  <c:v>39572</c:v>
                </c:pt>
                <c:pt idx="392">
                  <c:v>39573</c:v>
                </c:pt>
                <c:pt idx="393">
                  <c:v>39574</c:v>
                </c:pt>
                <c:pt idx="394">
                  <c:v>39575</c:v>
                </c:pt>
                <c:pt idx="395">
                  <c:v>39576</c:v>
                </c:pt>
                <c:pt idx="396">
                  <c:v>39580</c:v>
                </c:pt>
                <c:pt idx="397">
                  <c:v>39581</c:v>
                </c:pt>
                <c:pt idx="398">
                  <c:v>39582</c:v>
                </c:pt>
                <c:pt idx="399">
                  <c:v>39583</c:v>
                </c:pt>
                <c:pt idx="400">
                  <c:v>39584</c:v>
                </c:pt>
                <c:pt idx="401">
                  <c:v>39587</c:v>
                </c:pt>
                <c:pt idx="402">
                  <c:v>39588</c:v>
                </c:pt>
                <c:pt idx="403">
                  <c:v>39589</c:v>
                </c:pt>
                <c:pt idx="404">
                  <c:v>39590</c:v>
                </c:pt>
                <c:pt idx="405">
                  <c:v>39591</c:v>
                </c:pt>
                <c:pt idx="406">
                  <c:v>39594</c:v>
                </c:pt>
                <c:pt idx="407">
                  <c:v>39595</c:v>
                </c:pt>
                <c:pt idx="408">
                  <c:v>39596</c:v>
                </c:pt>
                <c:pt idx="409">
                  <c:v>39597</c:v>
                </c:pt>
                <c:pt idx="410">
                  <c:v>39598</c:v>
                </c:pt>
                <c:pt idx="411">
                  <c:v>39601</c:v>
                </c:pt>
                <c:pt idx="412">
                  <c:v>39602</c:v>
                </c:pt>
                <c:pt idx="413">
                  <c:v>39603</c:v>
                </c:pt>
                <c:pt idx="414">
                  <c:v>39604</c:v>
                </c:pt>
                <c:pt idx="415">
                  <c:v>39605</c:v>
                </c:pt>
                <c:pt idx="416">
                  <c:v>39608</c:v>
                </c:pt>
                <c:pt idx="417">
                  <c:v>39609</c:v>
                </c:pt>
                <c:pt idx="418">
                  <c:v>39610</c:v>
                </c:pt>
                <c:pt idx="419">
                  <c:v>39611</c:v>
                </c:pt>
                <c:pt idx="420">
                  <c:v>39612</c:v>
                </c:pt>
                <c:pt idx="421">
                  <c:v>39615</c:v>
                </c:pt>
                <c:pt idx="422">
                  <c:v>39616</c:v>
                </c:pt>
                <c:pt idx="423">
                  <c:v>39617</c:v>
                </c:pt>
                <c:pt idx="424">
                  <c:v>39618</c:v>
                </c:pt>
                <c:pt idx="425">
                  <c:v>39619</c:v>
                </c:pt>
                <c:pt idx="426">
                  <c:v>39622</c:v>
                </c:pt>
                <c:pt idx="427">
                  <c:v>39623</c:v>
                </c:pt>
                <c:pt idx="428">
                  <c:v>39624</c:v>
                </c:pt>
                <c:pt idx="429">
                  <c:v>39625</c:v>
                </c:pt>
                <c:pt idx="430">
                  <c:v>39626</c:v>
                </c:pt>
                <c:pt idx="431">
                  <c:v>39629</c:v>
                </c:pt>
                <c:pt idx="432">
                  <c:v>39630</c:v>
                </c:pt>
                <c:pt idx="433">
                  <c:v>39631</c:v>
                </c:pt>
                <c:pt idx="434">
                  <c:v>39632</c:v>
                </c:pt>
                <c:pt idx="435">
                  <c:v>39633</c:v>
                </c:pt>
                <c:pt idx="436">
                  <c:v>39637</c:v>
                </c:pt>
                <c:pt idx="437">
                  <c:v>39638</c:v>
                </c:pt>
                <c:pt idx="438">
                  <c:v>39639</c:v>
                </c:pt>
                <c:pt idx="439">
                  <c:v>39640</c:v>
                </c:pt>
                <c:pt idx="440">
                  <c:v>39643</c:v>
                </c:pt>
                <c:pt idx="441">
                  <c:v>39644</c:v>
                </c:pt>
                <c:pt idx="442">
                  <c:v>39645</c:v>
                </c:pt>
                <c:pt idx="443">
                  <c:v>39646</c:v>
                </c:pt>
                <c:pt idx="444">
                  <c:v>39647</c:v>
                </c:pt>
                <c:pt idx="445">
                  <c:v>39650</c:v>
                </c:pt>
                <c:pt idx="446">
                  <c:v>39651</c:v>
                </c:pt>
                <c:pt idx="447">
                  <c:v>39652</c:v>
                </c:pt>
                <c:pt idx="448">
                  <c:v>39653</c:v>
                </c:pt>
                <c:pt idx="449">
                  <c:v>39654</c:v>
                </c:pt>
                <c:pt idx="450">
                  <c:v>39657</c:v>
                </c:pt>
                <c:pt idx="451">
                  <c:v>39658</c:v>
                </c:pt>
                <c:pt idx="452">
                  <c:v>39659</c:v>
                </c:pt>
                <c:pt idx="453">
                  <c:v>39660</c:v>
                </c:pt>
                <c:pt idx="454">
                  <c:v>39661</c:v>
                </c:pt>
                <c:pt idx="455">
                  <c:v>39664</c:v>
                </c:pt>
                <c:pt idx="456">
                  <c:v>39665</c:v>
                </c:pt>
                <c:pt idx="457">
                  <c:v>39666</c:v>
                </c:pt>
                <c:pt idx="458">
                  <c:v>39667</c:v>
                </c:pt>
                <c:pt idx="459">
                  <c:v>39668</c:v>
                </c:pt>
                <c:pt idx="460">
                  <c:v>39671</c:v>
                </c:pt>
                <c:pt idx="461">
                  <c:v>39672</c:v>
                </c:pt>
                <c:pt idx="462">
                  <c:v>39673</c:v>
                </c:pt>
                <c:pt idx="463">
                  <c:v>39674</c:v>
                </c:pt>
                <c:pt idx="464">
                  <c:v>39675</c:v>
                </c:pt>
                <c:pt idx="465">
                  <c:v>39678</c:v>
                </c:pt>
                <c:pt idx="466">
                  <c:v>39679</c:v>
                </c:pt>
                <c:pt idx="467">
                  <c:v>39680</c:v>
                </c:pt>
                <c:pt idx="468">
                  <c:v>39681</c:v>
                </c:pt>
                <c:pt idx="469">
                  <c:v>39682</c:v>
                </c:pt>
                <c:pt idx="470">
                  <c:v>39685</c:v>
                </c:pt>
                <c:pt idx="471">
                  <c:v>39686</c:v>
                </c:pt>
                <c:pt idx="472">
                  <c:v>39687</c:v>
                </c:pt>
                <c:pt idx="473">
                  <c:v>39688</c:v>
                </c:pt>
                <c:pt idx="474">
                  <c:v>39689</c:v>
                </c:pt>
                <c:pt idx="475">
                  <c:v>39693</c:v>
                </c:pt>
                <c:pt idx="476">
                  <c:v>39694</c:v>
                </c:pt>
                <c:pt idx="477">
                  <c:v>39695</c:v>
                </c:pt>
                <c:pt idx="478">
                  <c:v>39696</c:v>
                </c:pt>
                <c:pt idx="479">
                  <c:v>39699</c:v>
                </c:pt>
                <c:pt idx="480">
                  <c:v>39700</c:v>
                </c:pt>
                <c:pt idx="481">
                  <c:v>39701</c:v>
                </c:pt>
                <c:pt idx="482">
                  <c:v>39702</c:v>
                </c:pt>
                <c:pt idx="483">
                  <c:v>39703</c:v>
                </c:pt>
                <c:pt idx="484">
                  <c:v>39706</c:v>
                </c:pt>
                <c:pt idx="485">
                  <c:v>39707</c:v>
                </c:pt>
                <c:pt idx="486">
                  <c:v>39708</c:v>
                </c:pt>
                <c:pt idx="487">
                  <c:v>39709</c:v>
                </c:pt>
                <c:pt idx="488">
                  <c:v>39710</c:v>
                </c:pt>
                <c:pt idx="489">
                  <c:v>39713</c:v>
                </c:pt>
                <c:pt idx="490">
                  <c:v>39714</c:v>
                </c:pt>
                <c:pt idx="491">
                  <c:v>39715</c:v>
                </c:pt>
                <c:pt idx="492">
                  <c:v>39716</c:v>
                </c:pt>
              </c:numCache>
            </c:numRef>
          </c:cat>
          <c:val>
            <c:numRef>
              <c:f>'Графики 3.1.10 - 3.1.11'!$C$4:$C$496</c:f>
              <c:numCache>
                <c:formatCode>#,##0.00</c:formatCode>
                <c:ptCount val="493"/>
                <c:pt idx="0">
                  <c:v>3</c:v>
                </c:pt>
                <c:pt idx="1">
                  <c:v>3.5571428571428569</c:v>
                </c:pt>
                <c:pt idx="2">
                  <c:v>4.2285714285714286</c:v>
                </c:pt>
                <c:pt idx="3">
                  <c:v>4.3428571428571425</c:v>
                </c:pt>
                <c:pt idx="4">
                  <c:v>4.3571428571428568</c:v>
                </c:pt>
                <c:pt idx="5">
                  <c:v>4.4428571428571431</c:v>
                </c:pt>
                <c:pt idx="6">
                  <c:v>4.6571428571428575</c:v>
                </c:pt>
                <c:pt idx="7">
                  <c:v>4.8714285714285719</c:v>
                </c:pt>
                <c:pt idx="8">
                  <c:v>5.0142857142857142</c:v>
                </c:pt>
                <c:pt idx="9">
                  <c:v>4.8071428571428569</c:v>
                </c:pt>
                <c:pt idx="10">
                  <c:v>4.45</c:v>
                </c:pt>
                <c:pt idx="11">
                  <c:v>4.45</c:v>
                </c:pt>
                <c:pt idx="12">
                  <c:v>3.7642857142857147</c:v>
                </c:pt>
                <c:pt idx="13">
                  <c:v>3.4785714285714286</c:v>
                </c:pt>
                <c:pt idx="14">
                  <c:v>3.2071428571428577</c:v>
                </c:pt>
                <c:pt idx="15">
                  <c:v>2.592857142857143</c:v>
                </c:pt>
                <c:pt idx="16">
                  <c:v>2.1857142857142855</c:v>
                </c:pt>
                <c:pt idx="17">
                  <c:v>2.7571428571428567</c:v>
                </c:pt>
                <c:pt idx="18">
                  <c:v>3.0285714285714285</c:v>
                </c:pt>
                <c:pt idx="19">
                  <c:v>2.8571428571428572</c:v>
                </c:pt>
                <c:pt idx="20">
                  <c:v>2.75</c:v>
                </c:pt>
                <c:pt idx="21">
                  <c:v>2.8071428571428569</c:v>
                </c:pt>
                <c:pt idx="22">
                  <c:v>2.8142857142857141</c:v>
                </c:pt>
                <c:pt idx="23">
                  <c:v>2.9285714285714284</c:v>
                </c:pt>
                <c:pt idx="24">
                  <c:v>2.7142857142857144</c:v>
                </c:pt>
                <c:pt idx="25">
                  <c:v>2.2857142857142856</c:v>
                </c:pt>
                <c:pt idx="26">
                  <c:v>2.2428571428571429</c:v>
                </c:pt>
                <c:pt idx="27">
                  <c:v>2.1357142857142857</c:v>
                </c:pt>
                <c:pt idx="28">
                  <c:v>2.4785714285714286</c:v>
                </c:pt>
                <c:pt idx="29">
                  <c:v>2.3571428571428572</c:v>
                </c:pt>
                <c:pt idx="30">
                  <c:v>2.3571285714285719</c:v>
                </c:pt>
                <c:pt idx="31">
                  <c:v>2.0714142857142859</c:v>
                </c:pt>
                <c:pt idx="32">
                  <c:v>2.0857000000000001</c:v>
                </c:pt>
                <c:pt idx="33">
                  <c:v>2.0142714285714289</c:v>
                </c:pt>
                <c:pt idx="34">
                  <c:v>1.9285571428571431</c:v>
                </c:pt>
                <c:pt idx="35">
                  <c:v>1.2999857142857143</c:v>
                </c:pt>
                <c:pt idx="36">
                  <c:v>1.4856999999999998</c:v>
                </c:pt>
                <c:pt idx="37">
                  <c:v>1.3714285714285712</c:v>
                </c:pt>
                <c:pt idx="38">
                  <c:v>1.4428571428571428</c:v>
                </c:pt>
                <c:pt idx="39">
                  <c:v>1.4571428571428571</c:v>
                </c:pt>
                <c:pt idx="40">
                  <c:v>1.3785714285714286</c:v>
                </c:pt>
                <c:pt idx="41">
                  <c:v>1.4500000000000004</c:v>
                </c:pt>
                <c:pt idx="42">
                  <c:v>1.45</c:v>
                </c:pt>
                <c:pt idx="43">
                  <c:v>1.4642857142857142</c:v>
                </c:pt>
                <c:pt idx="44">
                  <c:v>1.4357142857142857</c:v>
                </c:pt>
                <c:pt idx="45">
                  <c:v>1.4357142857142857</c:v>
                </c:pt>
                <c:pt idx="46">
                  <c:v>1.407142857142857</c:v>
                </c:pt>
                <c:pt idx="47">
                  <c:v>1.6000142857142856</c:v>
                </c:pt>
                <c:pt idx="48">
                  <c:v>1.7142999999999999</c:v>
                </c:pt>
                <c:pt idx="49">
                  <c:v>2.3643000000000001</c:v>
                </c:pt>
                <c:pt idx="50">
                  <c:v>2.607157142857143</c:v>
                </c:pt>
                <c:pt idx="51">
                  <c:v>2.7500142857142857</c:v>
                </c:pt>
                <c:pt idx="52">
                  <c:v>2.6785857142857141</c:v>
                </c:pt>
                <c:pt idx="53">
                  <c:v>2.7500142857142857</c:v>
                </c:pt>
                <c:pt idx="54">
                  <c:v>2.5928571428571425</c:v>
                </c:pt>
                <c:pt idx="55">
                  <c:v>2.8857142857142861</c:v>
                </c:pt>
                <c:pt idx="56">
                  <c:v>2.3714285714285714</c:v>
                </c:pt>
                <c:pt idx="57">
                  <c:v>2.0857142857142859</c:v>
                </c:pt>
                <c:pt idx="58">
                  <c:v>1.9428571428571431</c:v>
                </c:pt>
                <c:pt idx="59">
                  <c:v>1.985714285714286</c:v>
                </c:pt>
                <c:pt idx="60">
                  <c:v>1.8714285714285717</c:v>
                </c:pt>
                <c:pt idx="61">
                  <c:v>1.9142857142857141</c:v>
                </c:pt>
                <c:pt idx="62">
                  <c:v>1.407142857142857</c:v>
                </c:pt>
                <c:pt idx="63">
                  <c:v>1.1714285714285715</c:v>
                </c:pt>
                <c:pt idx="64">
                  <c:v>1.6428571428571428</c:v>
                </c:pt>
                <c:pt idx="65">
                  <c:v>1.8857142857142857</c:v>
                </c:pt>
                <c:pt idx="66">
                  <c:v>2.0714285714285712</c:v>
                </c:pt>
                <c:pt idx="67">
                  <c:v>1.9428571428571428</c:v>
                </c:pt>
                <c:pt idx="68">
                  <c:v>2.0285714285714289</c:v>
                </c:pt>
                <c:pt idx="69">
                  <c:v>2.0571428571428574</c:v>
                </c:pt>
                <c:pt idx="70">
                  <c:v>2.0214285714285718</c:v>
                </c:pt>
                <c:pt idx="71">
                  <c:v>1.3571428571428572</c:v>
                </c:pt>
                <c:pt idx="72">
                  <c:v>1.0999999999999999</c:v>
                </c:pt>
                <c:pt idx="73">
                  <c:v>0.97857142857142854</c:v>
                </c:pt>
                <c:pt idx="74">
                  <c:v>1.0785714285714285</c:v>
                </c:pt>
                <c:pt idx="75">
                  <c:v>0.93572857142857147</c:v>
                </c:pt>
                <c:pt idx="76">
                  <c:v>1.0200142857142858</c:v>
                </c:pt>
                <c:pt idx="77">
                  <c:v>1.1557142857142857</c:v>
                </c:pt>
                <c:pt idx="78">
                  <c:v>1.2200000000000002</c:v>
                </c:pt>
                <c:pt idx="79">
                  <c:v>1.2485714285714287</c:v>
                </c:pt>
                <c:pt idx="80">
                  <c:v>1.2842857142857143</c:v>
                </c:pt>
                <c:pt idx="81">
                  <c:v>1.27</c:v>
                </c:pt>
                <c:pt idx="82">
                  <c:v>1.3557000000000001</c:v>
                </c:pt>
                <c:pt idx="83">
                  <c:v>1.5428428571428572</c:v>
                </c:pt>
                <c:pt idx="84">
                  <c:v>1.6357142857142859</c:v>
                </c:pt>
                <c:pt idx="85">
                  <c:v>1.6928571428571428</c:v>
                </c:pt>
                <c:pt idx="86">
                  <c:v>1.75</c:v>
                </c:pt>
                <c:pt idx="87">
                  <c:v>1.7857142857142858</c:v>
                </c:pt>
                <c:pt idx="88">
                  <c:v>2.3428571428571425</c:v>
                </c:pt>
                <c:pt idx="89">
                  <c:v>2.6214285714285714</c:v>
                </c:pt>
                <c:pt idx="90">
                  <c:v>2.5071428571428571</c:v>
                </c:pt>
                <c:pt idx="91">
                  <c:v>2.5571428571428569</c:v>
                </c:pt>
                <c:pt idx="92">
                  <c:v>2.6428571428571428</c:v>
                </c:pt>
                <c:pt idx="93">
                  <c:v>2.7142857142857144</c:v>
                </c:pt>
                <c:pt idx="94">
                  <c:v>2.7214285714285715</c:v>
                </c:pt>
                <c:pt idx="95">
                  <c:v>2.4357142857142859</c:v>
                </c:pt>
                <c:pt idx="96">
                  <c:v>2.1999999999999997</c:v>
                </c:pt>
                <c:pt idx="97">
                  <c:v>2.1857142857142855</c:v>
                </c:pt>
                <c:pt idx="98">
                  <c:v>2.1857142857142855</c:v>
                </c:pt>
                <c:pt idx="99">
                  <c:v>2.1</c:v>
                </c:pt>
                <c:pt idx="100">
                  <c:v>2.0285714285714285</c:v>
                </c:pt>
                <c:pt idx="101">
                  <c:v>1.842857142857143</c:v>
                </c:pt>
                <c:pt idx="102">
                  <c:v>1.8</c:v>
                </c:pt>
                <c:pt idx="103">
                  <c:v>1.95</c:v>
                </c:pt>
                <c:pt idx="104">
                  <c:v>1.9928571428571427</c:v>
                </c:pt>
                <c:pt idx="105">
                  <c:v>1.8499999999999999</c:v>
                </c:pt>
                <c:pt idx="106">
                  <c:v>2.1714285714285713</c:v>
                </c:pt>
                <c:pt idx="107">
                  <c:v>2.2428571428571429</c:v>
                </c:pt>
                <c:pt idx="108">
                  <c:v>2.4285714285714284</c:v>
                </c:pt>
                <c:pt idx="109">
                  <c:v>2.3714285714285714</c:v>
                </c:pt>
                <c:pt idx="110">
                  <c:v>2.1928571428571426</c:v>
                </c:pt>
                <c:pt idx="111">
                  <c:v>2.2357142857142858</c:v>
                </c:pt>
                <c:pt idx="112">
                  <c:v>2.092857142857143</c:v>
                </c:pt>
                <c:pt idx="113">
                  <c:v>1.842857142857143</c:v>
                </c:pt>
                <c:pt idx="114">
                  <c:v>1.6928571428571428</c:v>
                </c:pt>
                <c:pt idx="115">
                  <c:v>1.7214142857142856</c:v>
                </c:pt>
                <c:pt idx="116">
                  <c:v>1.592842857142857</c:v>
                </c:pt>
                <c:pt idx="117">
                  <c:v>1.8499857142857141</c:v>
                </c:pt>
                <c:pt idx="118">
                  <c:v>1.6499857142857142</c:v>
                </c:pt>
                <c:pt idx="119">
                  <c:v>1.9071285714285711</c:v>
                </c:pt>
                <c:pt idx="120">
                  <c:v>1.9071285714285717</c:v>
                </c:pt>
                <c:pt idx="121">
                  <c:v>2.0571285714285712</c:v>
                </c:pt>
                <c:pt idx="122">
                  <c:v>1.8428571428571427</c:v>
                </c:pt>
                <c:pt idx="123">
                  <c:v>2.1</c:v>
                </c:pt>
                <c:pt idx="124">
                  <c:v>1.8571428571428572</c:v>
                </c:pt>
                <c:pt idx="125">
                  <c:v>2.5571571428571431</c:v>
                </c:pt>
                <c:pt idx="126">
                  <c:v>2.8714428571428567</c:v>
                </c:pt>
                <c:pt idx="127">
                  <c:v>2.9285857142857137</c:v>
                </c:pt>
                <c:pt idx="128">
                  <c:v>2.9285857142857137</c:v>
                </c:pt>
                <c:pt idx="129">
                  <c:v>3.7714428571428575</c:v>
                </c:pt>
                <c:pt idx="130">
                  <c:v>4.2000142857142864</c:v>
                </c:pt>
                <c:pt idx="131">
                  <c:v>4.1857285714285712</c:v>
                </c:pt>
                <c:pt idx="132">
                  <c:v>3.9</c:v>
                </c:pt>
                <c:pt idx="133">
                  <c:v>3.8285714285714287</c:v>
                </c:pt>
                <c:pt idx="134">
                  <c:v>4.0142857142857142</c:v>
                </c:pt>
                <c:pt idx="135">
                  <c:v>4.2714285714285714</c:v>
                </c:pt>
                <c:pt idx="136">
                  <c:v>3.8571428571428572</c:v>
                </c:pt>
                <c:pt idx="137">
                  <c:v>3.4285714285714284</c:v>
                </c:pt>
                <c:pt idx="138">
                  <c:v>3.6428571428571428</c:v>
                </c:pt>
                <c:pt idx="139">
                  <c:v>3.2857142857142856</c:v>
                </c:pt>
                <c:pt idx="140">
                  <c:v>3.2142857142857144</c:v>
                </c:pt>
                <c:pt idx="141">
                  <c:v>2.9</c:v>
                </c:pt>
                <c:pt idx="142">
                  <c:v>2.5857142857142859</c:v>
                </c:pt>
                <c:pt idx="143">
                  <c:v>2.1714285714285713</c:v>
                </c:pt>
                <c:pt idx="144">
                  <c:v>2.157142857142857</c:v>
                </c:pt>
                <c:pt idx="145">
                  <c:v>2.157142857142857</c:v>
                </c:pt>
                <c:pt idx="146">
                  <c:v>2.6142857142857143</c:v>
                </c:pt>
                <c:pt idx="147">
                  <c:v>2.4714285714285715</c:v>
                </c:pt>
                <c:pt idx="148">
                  <c:v>2.7214285714285715</c:v>
                </c:pt>
                <c:pt idx="149">
                  <c:v>2.7642857142857147</c:v>
                </c:pt>
                <c:pt idx="150">
                  <c:v>2.8928571428571428</c:v>
                </c:pt>
                <c:pt idx="151">
                  <c:v>2.6928571428571431</c:v>
                </c:pt>
                <c:pt idx="152">
                  <c:v>2.6214285714285714</c:v>
                </c:pt>
                <c:pt idx="153">
                  <c:v>2.2357142857142858</c:v>
                </c:pt>
                <c:pt idx="154">
                  <c:v>1.9785714285714289</c:v>
                </c:pt>
                <c:pt idx="155">
                  <c:v>1.8000000000000003</c:v>
                </c:pt>
                <c:pt idx="156">
                  <c:v>1.8142857142857143</c:v>
                </c:pt>
                <c:pt idx="157">
                  <c:v>1.8142857142857143</c:v>
                </c:pt>
                <c:pt idx="158">
                  <c:v>1.6999999999999997</c:v>
                </c:pt>
                <c:pt idx="159">
                  <c:v>1.5857142857142854</c:v>
                </c:pt>
                <c:pt idx="160">
                  <c:v>1.412857142857143</c:v>
                </c:pt>
                <c:pt idx="161">
                  <c:v>1.5700000000000003</c:v>
                </c:pt>
                <c:pt idx="162">
                  <c:v>1.7128571428571429</c:v>
                </c:pt>
                <c:pt idx="163">
                  <c:v>1.5128571428571429</c:v>
                </c:pt>
                <c:pt idx="164">
                  <c:v>1.7985714285714285</c:v>
                </c:pt>
                <c:pt idx="165">
                  <c:v>2.112857142857143</c:v>
                </c:pt>
                <c:pt idx="166">
                  <c:v>2.1557142857142857</c:v>
                </c:pt>
                <c:pt idx="167">
                  <c:v>2.4285714285714284</c:v>
                </c:pt>
                <c:pt idx="168">
                  <c:v>2.5285714285714285</c:v>
                </c:pt>
                <c:pt idx="169">
                  <c:v>2.3857142857142857</c:v>
                </c:pt>
                <c:pt idx="170">
                  <c:v>2.9142857142857146</c:v>
                </c:pt>
                <c:pt idx="171">
                  <c:v>2.9428571428571431</c:v>
                </c:pt>
                <c:pt idx="172">
                  <c:v>3.3857142857142857</c:v>
                </c:pt>
                <c:pt idx="173">
                  <c:v>3.8857142857142857</c:v>
                </c:pt>
                <c:pt idx="174">
                  <c:v>3.8571428571428572</c:v>
                </c:pt>
                <c:pt idx="175">
                  <c:v>3.7857142857142856</c:v>
                </c:pt>
                <c:pt idx="176">
                  <c:v>3.8571428571428572</c:v>
                </c:pt>
                <c:pt idx="177">
                  <c:v>3.8571428571428572</c:v>
                </c:pt>
                <c:pt idx="178">
                  <c:v>3.6857142857142859</c:v>
                </c:pt>
                <c:pt idx="179">
                  <c:v>3.2571428571428571</c:v>
                </c:pt>
                <c:pt idx="180">
                  <c:v>2.7571428571428571</c:v>
                </c:pt>
                <c:pt idx="181">
                  <c:v>2.7571428571428571</c:v>
                </c:pt>
                <c:pt idx="182">
                  <c:v>2.7142857142857144</c:v>
                </c:pt>
                <c:pt idx="183">
                  <c:v>2.5</c:v>
                </c:pt>
                <c:pt idx="184">
                  <c:v>2.3142857142857141</c:v>
                </c:pt>
                <c:pt idx="185">
                  <c:v>2.2428571428571429</c:v>
                </c:pt>
                <c:pt idx="186">
                  <c:v>2.1</c:v>
                </c:pt>
                <c:pt idx="187">
                  <c:v>2.2999999999999998</c:v>
                </c:pt>
                <c:pt idx="188">
                  <c:v>2.2285714285714286</c:v>
                </c:pt>
                <c:pt idx="189">
                  <c:v>2.2714285714285714</c:v>
                </c:pt>
                <c:pt idx="190">
                  <c:v>2.4</c:v>
                </c:pt>
                <c:pt idx="191">
                  <c:v>2.6142857142857143</c:v>
                </c:pt>
                <c:pt idx="192">
                  <c:v>2.6857142857142859</c:v>
                </c:pt>
                <c:pt idx="193">
                  <c:v>3.5</c:v>
                </c:pt>
                <c:pt idx="194">
                  <c:v>3.5857142857142859</c:v>
                </c:pt>
                <c:pt idx="195">
                  <c:v>3.8000000000000003</c:v>
                </c:pt>
                <c:pt idx="196">
                  <c:v>3.9428571428571431</c:v>
                </c:pt>
                <c:pt idx="197">
                  <c:v>4.1714285714285717</c:v>
                </c:pt>
                <c:pt idx="198">
                  <c:v>4.3856999999999999</c:v>
                </c:pt>
                <c:pt idx="199">
                  <c:v>4.8142714285714288</c:v>
                </c:pt>
                <c:pt idx="200">
                  <c:v>4.2857000000000003</c:v>
                </c:pt>
                <c:pt idx="201">
                  <c:v>4.6428142857142856</c:v>
                </c:pt>
                <c:pt idx="202">
                  <c:v>5.7142428571428576</c:v>
                </c:pt>
                <c:pt idx="203">
                  <c:v>6.2856714285714288</c:v>
                </c:pt>
                <c:pt idx="204">
                  <c:v>7.2142428571428576</c:v>
                </c:pt>
                <c:pt idx="205">
                  <c:v>6.9999714285714285</c:v>
                </c:pt>
                <c:pt idx="206">
                  <c:v>6.7142571428571429</c:v>
                </c:pt>
                <c:pt idx="207">
                  <c:v>6.9285428571428573</c:v>
                </c:pt>
                <c:pt idx="208">
                  <c:v>6.6428571428571432</c:v>
                </c:pt>
                <c:pt idx="209">
                  <c:v>6.7142857142857144</c:v>
                </c:pt>
                <c:pt idx="210">
                  <c:v>6.1428571428571432</c:v>
                </c:pt>
                <c:pt idx="211">
                  <c:v>5.7142857142857144</c:v>
                </c:pt>
                <c:pt idx="212">
                  <c:v>6.2142857142857144</c:v>
                </c:pt>
                <c:pt idx="213">
                  <c:v>6.7857142857142856</c:v>
                </c:pt>
                <c:pt idx="214">
                  <c:v>6.5715714285714295</c:v>
                </c:pt>
                <c:pt idx="215">
                  <c:v>7.0715714285714295</c:v>
                </c:pt>
                <c:pt idx="216">
                  <c:v>5.8287142857142857</c:v>
                </c:pt>
                <c:pt idx="217">
                  <c:v>5.7731571428571433</c:v>
                </c:pt>
                <c:pt idx="218">
                  <c:v>4.8303000000000003</c:v>
                </c:pt>
                <c:pt idx="219">
                  <c:v>4.687442857142857</c:v>
                </c:pt>
                <c:pt idx="220">
                  <c:v>4.187442857142857</c:v>
                </c:pt>
                <c:pt idx="221">
                  <c:v>4.1873000000000005</c:v>
                </c:pt>
                <c:pt idx="222">
                  <c:v>3.9730142857142861</c:v>
                </c:pt>
                <c:pt idx="223">
                  <c:v>4.715871428571428</c:v>
                </c:pt>
                <c:pt idx="224">
                  <c:v>4.9142857142857137</c:v>
                </c:pt>
                <c:pt idx="225">
                  <c:v>5.4285714285714288</c:v>
                </c:pt>
                <c:pt idx="226">
                  <c:v>5.4285714285714288</c:v>
                </c:pt>
                <c:pt idx="227">
                  <c:v>5.2142857142857144</c:v>
                </c:pt>
                <c:pt idx="228">
                  <c:v>5.2142857142857144</c:v>
                </c:pt>
                <c:pt idx="229">
                  <c:v>4.7142857142857144</c:v>
                </c:pt>
                <c:pt idx="230">
                  <c:v>4.5714285714285712</c:v>
                </c:pt>
                <c:pt idx="231">
                  <c:v>5</c:v>
                </c:pt>
                <c:pt idx="232">
                  <c:v>5.0714285714285712</c:v>
                </c:pt>
                <c:pt idx="233">
                  <c:v>4.7142571428571429</c:v>
                </c:pt>
                <c:pt idx="234">
                  <c:v>5.1428285714285717</c:v>
                </c:pt>
                <c:pt idx="235">
                  <c:v>4.8142571428571426</c:v>
                </c:pt>
                <c:pt idx="236">
                  <c:v>4.8856857142857137</c:v>
                </c:pt>
                <c:pt idx="237">
                  <c:v>4.3856857142857146</c:v>
                </c:pt>
                <c:pt idx="238">
                  <c:v>4.5999714285714282</c:v>
                </c:pt>
                <c:pt idx="239">
                  <c:v>4.3142571428571426</c:v>
                </c:pt>
                <c:pt idx="240">
                  <c:v>4.1714285714285717</c:v>
                </c:pt>
                <c:pt idx="241">
                  <c:v>4.3142857142857141</c:v>
                </c:pt>
                <c:pt idx="242">
                  <c:v>4.6428571428571432</c:v>
                </c:pt>
                <c:pt idx="243">
                  <c:v>4.8571428571428568</c:v>
                </c:pt>
                <c:pt idx="244">
                  <c:v>5.2142857142857144</c:v>
                </c:pt>
                <c:pt idx="245">
                  <c:v>4.2857142857142856</c:v>
                </c:pt>
                <c:pt idx="246">
                  <c:v>4.7428571428571429</c:v>
                </c:pt>
                <c:pt idx="247">
                  <c:v>5.0642857142857149</c:v>
                </c:pt>
                <c:pt idx="248">
                  <c:v>4.7785714285714294</c:v>
                </c:pt>
                <c:pt idx="249">
                  <c:v>5.0642857142857149</c:v>
                </c:pt>
                <c:pt idx="250">
                  <c:v>4.8500000000000005</c:v>
                </c:pt>
                <c:pt idx="251">
                  <c:v>4.4928571428571429</c:v>
                </c:pt>
                <c:pt idx="252">
                  <c:v>4.8500000000000005</c:v>
                </c:pt>
                <c:pt idx="253">
                  <c:v>4.9214285714285717</c:v>
                </c:pt>
                <c:pt idx="254">
                  <c:v>4.5071428571428571</c:v>
                </c:pt>
                <c:pt idx="255">
                  <c:v>4.2071571428571426</c:v>
                </c:pt>
                <c:pt idx="256">
                  <c:v>3.6642999999999999</c:v>
                </c:pt>
                <c:pt idx="257">
                  <c:v>3.5214428571428571</c:v>
                </c:pt>
                <c:pt idx="258">
                  <c:v>4.8785857142857134</c:v>
                </c:pt>
                <c:pt idx="259">
                  <c:v>5.5214428571428575</c:v>
                </c:pt>
                <c:pt idx="260">
                  <c:v>5.5643000000000002</c:v>
                </c:pt>
                <c:pt idx="261">
                  <c:v>5.9428714285714284</c:v>
                </c:pt>
                <c:pt idx="262">
                  <c:v>6.1714285714285717</c:v>
                </c:pt>
                <c:pt idx="263">
                  <c:v>6.5</c:v>
                </c:pt>
                <c:pt idx="264">
                  <c:v>6.3999999999999995</c:v>
                </c:pt>
                <c:pt idx="265">
                  <c:v>4.8999999999999995</c:v>
                </c:pt>
                <c:pt idx="266">
                  <c:v>4.0571428571428578</c:v>
                </c:pt>
                <c:pt idx="267">
                  <c:v>3.4142857142857146</c:v>
                </c:pt>
                <c:pt idx="268">
                  <c:v>2.9142857142857146</c:v>
                </c:pt>
                <c:pt idx="269">
                  <c:v>2.6999999999999997</c:v>
                </c:pt>
                <c:pt idx="270">
                  <c:v>2.8000000000000003</c:v>
                </c:pt>
                <c:pt idx="271">
                  <c:v>3.4</c:v>
                </c:pt>
                <c:pt idx="272">
                  <c:v>3.7571428571428571</c:v>
                </c:pt>
                <c:pt idx="273">
                  <c:v>3.6714285714285713</c:v>
                </c:pt>
                <c:pt idx="274">
                  <c:v>3.5428571428571423</c:v>
                </c:pt>
                <c:pt idx="275">
                  <c:v>3.5428571428571423</c:v>
                </c:pt>
                <c:pt idx="276">
                  <c:v>3.8285714285714283</c:v>
                </c:pt>
                <c:pt idx="277">
                  <c:v>3.7714285714285718</c:v>
                </c:pt>
                <c:pt idx="278">
                  <c:v>3.2142857142857144</c:v>
                </c:pt>
                <c:pt idx="279">
                  <c:v>3.3571428571428572</c:v>
                </c:pt>
                <c:pt idx="280">
                  <c:v>3.8928571428571428</c:v>
                </c:pt>
                <c:pt idx="281">
                  <c:v>4.3785714285714281</c:v>
                </c:pt>
                <c:pt idx="282">
                  <c:v>4.4142857142857137</c:v>
                </c:pt>
                <c:pt idx="283">
                  <c:v>4.0571428571428569</c:v>
                </c:pt>
                <c:pt idx="284">
                  <c:v>3.5857142857142859</c:v>
                </c:pt>
                <c:pt idx="285">
                  <c:v>3.5714428571428569</c:v>
                </c:pt>
                <c:pt idx="286">
                  <c:v>3.0714428571428569</c:v>
                </c:pt>
                <c:pt idx="287">
                  <c:v>2.4928714285714286</c:v>
                </c:pt>
                <c:pt idx="288">
                  <c:v>2.2071571428571426</c:v>
                </c:pt>
                <c:pt idx="289">
                  <c:v>2.0000142857142857</c:v>
                </c:pt>
                <c:pt idx="290">
                  <c:v>1.8285857142857143</c:v>
                </c:pt>
                <c:pt idx="291">
                  <c:v>1.8143</c:v>
                </c:pt>
                <c:pt idx="292">
                  <c:v>1.8857142857142859</c:v>
                </c:pt>
                <c:pt idx="293">
                  <c:v>1.8857142857142857</c:v>
                </c:pt>
                <c:pt idx="294">
                  <c:v>1.657142857142857</c:v>
                </c:pt>
                <c:pt idx="295">
                  <c:v>1.8714285714285714</c:v>
                </c:pt>
                <c:pt idx="296">
                  <c:v>1.9714285714285715</c:v>
                </c:pt>
                <c:pt idx="297">
                  <c:v>2.4285714285714284</c:v>
                </c:pt>
                <c:pt idx="298">
                  <c:v>3.0857142857142859</c:v>
                </c:pt>
                <c:pt idx="299">
                  <c:v>3.7285714285714286</c:v>
                </c:pt>
                <c:pt idx="300">
                  <c:v>3.6571428571428575</c:v>
                </c:pt>
                <c:pt idx="301">
                  <c:v>4.0857142857142863</c:v>
                </c:pt>
                <c:pt idx="302">
                  <c:v>3.6714285714285717</c:v>
                </c:pt>
                <c:pt idx="303">
                  <c:v>3.6000000000000005</c:v>
                </c:pt>
                <c:pt idx="304">
                  <c:v>3.3571428571428577</c:v>
                </c:pt>
                <c:pt idx="305">
                  <c:v>3.8571428571428572</c:v>
                </c:pt>
                <c:pt idx="306">
                  <c:v>3.4285714285714284</c:v>
                </c:pt>
                <c:pt idx="307">
                  <c:v>4</c:v>
                </c:pt>
                <c:pt idx="308">
                  <c:v>4.3428571428571425</c:v>
                </c:pt>
                <c:pt idx="309">
                  <c:v>4.8999999999999995</c:v>
                </c:pt>
                <c:pt idx="310">
                  <c:v>5.2571428571428571</c:v>
                </c:pt>
                <c:pt idx="311">
                  <c:v>5.2428571428571429</c:v>
                </c:pt>
                <c:pt idx="312">
                  <c:v>4.2714285714285714</c:v>
                </c:pt>
                <c:pt idx="313">
                  <c:v>3.9142857142857141</c:v>
                </c:pt>
                <c:pt idx="314">
                  <c:v>3.371428571428571</c:v>
                </c:pt>
                <c:pt idx="315">
                  <c:v>3.5142857142857138</c:v>
                </c:pt>
                <c:pt idx="316">
                  <c:v>3.8000000000000003</c:v>
                </c:pt>
                <c:pt idx="317">
                  <c:v>5.4428571428571431</c:v>
                </c:pt>
                <c:pt idx="318">
                  <c:v>5.7714285714285714</c:v>
                </c:pt>
                <c:pt idx="319">
                  <c:v>6.2428571428571429</c:v>
                </c:pt>
                <c:pt idx="320">
                  <c:v>6.2928571428571436</c:v>
                </c:pt>
                <c:pt idx="321">
                  <c:v>6.3642857142857148</c:v>
                </c:pt>
                <c:pt idx="322">
                  <c:v>6.0642857142857149</c:v>
                </c:pt>
                <c:pt idx="323">
                  <c:v>5.1928571428571431</c:v>
                </c:pt>
                <c:pt idx="324">
                  <c:v>3.3357142857142859</c:v>
                </c:pt>
                <c:pt idx="325">
                  <c:v>3.0500000000000003</c:v>
                </c:pt>
                <c:pt idx="326">
                  <c:v>2.4785714285714286</c:v>
                </c:pt>
                <c:pt idx="327">
                  <c:v>2.5</c:v>
                </c:pt>
                <c:pt idx="328">
                  <c:v>2.2857142857142856</c:v>
                </c:pt>
                <c:pt idx="329">
                  <c:v>1.7857142857142858</c:v>
                </c:pt>
                <c:pt idx="330">
                  <c:v>2.0285714285714285</c:v>
                </c:pt>
                <c:pt idx="331">
                  <c:v>2.1285714285714286</c:v>
                </c:pt>
                <c:pt idx="332">
                  <c:v>1.7357142857142855</c:v>
                </c:pt>
                <c:pt idx="333">
                  <c:v>1.4871428571428569</c:v>
                </c:pt>
                <c:pt idx="334">
                  <c:v>1.2299999999999998</c:v>
                </c:pt>
                <c:pt idx="335">
                  <c:v>1.6657</c:v>
                </c:pt>
                <c:pt idx="336">
                  <c:v>1.8228428571428574</c:v>
                </c:pt>
                <c:pt idx="337">
                  <c:v>2.2656999999999998</c:v>
                </c:pt>
                <c:pt idx="338">
                  <c:v>2.5942714285714286</c:v>
                </c:pt>
                <c:pt idx="339">
                  <c:v>3.0814142857142857</c:v>
                </c:pt>
                <c:pt idx="340">
                  <c:v>3.6157000000000004</c:v>
                </c:pt>
                <c:pt idx="341">
                  <c:v>4.344271428571429</c:v>
                </c:pt>
                <c:pt idx="342">
                  <c:v>4.2371428571428575</c:v>
                </c:pt>
                <c:pt idx="343">
                  <c:v>3.98</c:v>
                </c:pt>
                <c:pt idx="344">
                  <c:v>3.294285714285714</c:v>
                </c:pt>
                <c:pt idx="345">
                  <c:v>3.2228571428571429</c:v>
                </c:pt>
                <c:pt idx="346">
                  <c:v>2.9857285714285711</c:v>
                </c:pt>
                <c:pt idx="347">
                  <c:v>3.1143000000000001</c:v>
                </c:pt>
                <c:pt idx="348">
                  <c:v>2.4500142857142859</c:v>
                </c:pt>
                <c:pt idx="349">
                  <c:v>2.0200142857142858</c:v>
                </c:pt>
                <c:pt idx="350">
                  <c:v>2.0614571428571429</c:v>
                </c:pt>
                <c:pt idx="351">
                  <c:v>2.4328857142857143</c:v>
                </c:pt>
                <c:pt idx="352">
                  <c:v>1.9614571428571428</c:v>
                </c:pt>
                <c:pt idx="353">
                  <c:v>1.8900142857142856</c:v>
                </c:pt>
                <c:pt idx="354">
                  <c:v>1.3471571428571427</c:v>
                </c:pt>
                <c:pt idx="355">
                  <c:v>1.5257285714285715</c:v>
                </c:pt>
                <c:pt idx="356">
                  <c:v>1.7414428571428573</c:v>
                </c:pt>
                <c:pt idx="357">
                  <c:v>1.7428571428571431</c:v>
                </c:pt>
                <c:pt idx="358">
                  <c:v>1.7714285714285711</c:v>
                </c:pt>
                <c:pt idx="359">
                  <c:v>4.1428571428571432</c:v>
                </c:pt>
                <c:pt idx="360">
                  <c:v>4.9285714285714288</c:v>
                </c:pt>
                <c:pt idx="361">
                  <c:v>4.9714285714285724</c:v>
                </c:pt>
                <c:pt idx="362">
                  <c:v>4.8857142857142852</c:v>
                </c:pt>
                <c:pt idx="363">
                  <c:v>4.6857142857142851</c:v>
                </c:pt>
                <c:pt idx="364">
                  <c:v>4.6285714285714281</c:v>
                </c:pt>
                <c:pt idx="365">
                  <c:v>4.7857142857142856</c:v>
                </c:pt>
                <c:pt idx="366">
                  <c:v>2.4142857142857141</c:v>
                </c:pt>
                <c:pt idx="367">
                  <c:v>1.5557142857142856</c:v>
                </c:pt>
                <c:pt idx="368">
                  <c:v>1.7557142857142856</c:v>
                </c:pt>
                <c:pt idx="369">
                  <c:v>2.2128571428571426</c:v>
                </c:pt>
                <c:pt idx="370">
                  <c:v>2.3128571428571432</c:v>
                </c:pt>
                <c:pt idx="371">
                  <c:v>2.4128571428571428</c:v>
                </c:pt>
                <c:pt idx="372">
                  <c:v>1.8985714285714288</c:v>
                </c:pt>
                <c:pt idx="373">
                  <c:v>2.0557000000000003</c:v>
                </c:pt>
                <c:pt idx="374">
                  <c:v>2.199985714285714</c:v>
                </c:pt>
                <c:pt idx="375">
                  <c:v>4.2285571428571425</c:v>
                </c:pt>
                <c:pt idx="376">
                  <c:v>5.014271428571428</c:v>
                </c:pt>
                <c:pt idx="377">
                  <c:v>5.514271428571428</c:v>
                </c:pt>
                <c:pt idx="378">
                  <c:v>6.0428428571428565</c:v>
                </c:pt>
                <c:pt idx="379">
                  <c:v>6.4428428571428569</c:v>
                </c:pt>
                <c:pt idx="380">
                  <c:v>8.0428571428571427</c:v>
                </c:pt>
                <c:pt idx="381">
                  <c:v>9.4714285714285715</c:v>
                </c:pt>
                <c:pt idx="382">
                  <c:v>8.1857142857142851</c:v>
                </c:pt>
                <c:pt idx="383">
                  <c:v>6.9714428571428568</c:v>
                </c:pt>
                <c:pt idx="384">
                  <c:v>7.2143000000000006</c:v>
                </c:pt>
                <c:pt idx="385">
                  <c:v>7.2143000000000006</c:v>
                </c:pt>
                <c:pt idx="386">
                  <c:v>7.2143000000000006</c:v>
                </c:pt>
                <c:pt idx="387">
                  <c:v>5.7857142857142856</c:v>
                </c:pt>
                <c:pt idx="388">
                  <c:v>4.4857142857142858</c:v>
                </c:pt>
                <c:pt idx="389">
                  <c:v>3.5714285714285716</c:v>
                </c:pt>
                <c:pt idx="390">
                  <c:v>3.5142714285714289</c:v>
                </c:pt>
                <c:pt idx="391">
                  <c:v>2.8571285714285715</c:v>
                </c:pt>
                <c:pt idx="392">
                  <c:v>2.1999857142857144</c:v>
                </c:pt>
                <c:pt idx="393">
                  <c:v>1.8999857142857144</c:v>
                </c:pt>
                <c:pt idx="394">
                  <c:v>1.5285714285714287</c:v>
                </c:pt>
                <c:pt idx="395">
                  <c:v>1.2428571428571431</c:v>
                </c:pt>
                <c:pt idx="396">
                  <c:v>1.4000000000000001</c:v>
                </c:pt>
                <c:pt idx="397">
                  <c:v>1.3714285714285714</c:v>
                </c:pt>
                <c:pt idx="398">
                  <c:v>1.1428571428571428</c:v>
                </c:pt>
                <c:pt idx="399">
                  <c:v>1.1428714285714285</c:v>
                </c:pt>
                <c:pt idx="400">
                  <c:v>0.92144285714285712</c:v>
                </c:pt>
                <c:pt idx="401">
                  <c:v>0.84001428571428571</c:v>
                </c:pt>
                <c:pt idx="402">
                  <c:v>0.84001428571428571</c:v>
                </c:pt>
                <c:pt idx="403">
                  <c:v>0.48287142857142867</c:v>
                </c:pt>
                <c:pt idx="404">
                  <c:v>0.41144285714285717</c:v>
                </c:pt>
                <c:pt idx="405">
                  <c:v>0.40430000000000005</c:v>
                </c:pt>
                <c:pt idx="406">
                  <c:v>0.41857142857142859</c:v>
                </c:pt>
                <c:pt idx="407">
                  <c:v>0.63285714285714278</c:v>
                </c:pt>
                <c:pt idx="408">
                  <c:v>0.73571428571428565</c:v>
                </c:pt>
                <c:pt idx="409">
                  <c:v>0.66428571428571437</c:v>
                </c:pt>
                <c:pt idx="410">
                  <c:v>0.75</c:v>
                </c:pt>
                <c:pt idx="411">
                  <c:v>1.1928571428571428</c:v>
                </c:pt>
                <c:pt idx="412">
                  <c:v>1.2571428571428569</c:v>
                </c:pt>
                <c:pt idx="413">
                  <c:v>2.1142857142857143</c:v>
                </c:pt>
                <c:pt idx="414">
                  <c:v>2.0642857142857141</c:v>
                </c:pt>
                <c:pt idx="415">
                  <c:v>2.0857142857142859</c:v>
                </c:pt>
                <c:pt idx="416">
                  <c:v>2.4142857142857141</c:v>
                </c:pt>
                <c:pt idx="417">
                  <c:v>2.371428571428571</c:v>
                </c:pt>
                <c:pt idx="418">
                  <c:v>1.9142857142857141</c:v>
                </c:pt>
                <c:pt idx="419">
                  <c:v>1.8857142857142857</c:v>
                </c:pt>
                <c:pt idx="420">
                  <c:v>1.1000000000000001</c:v>
                </c:pt>
                <c:pt idx="421">
                  <c:v>2.1999999999999997</c:v>
                </c:pt>
                <c:pt idx="422">
                  <c:v>2.4571428571428569</c:v>
                </c:pt>
                <c:pt idx="423">
                  <c:v>2.4428571428571431</c:v>
                </c:pt>
                <c:pt idx="424">
                  <c:v>2.8714285714285714</c:v>
                </c:pt>
                <c:pt idx="425">
                  <c:v>3.0428714285714284</c:v>
                </c:pt>
                <c:pt idx="426">
                  <c:v>3.1842999999999995</c:v>
                </c:pt>
                <c:pt idx="427">
                  <c:v>3.2842999999999991</c:v>
                </c:pt>
                <c:pt idx="428">
                  <c:v>2.2557285714285711</c:v>
                </c:pt>
                <c:pt idx="429">
                  <c:v>1.9557285714285713</c:v>
                </c:pt>
                <c:pt idx="430">
                  <c:v>1.7985857142857145</c:v>
                </c:pt>
                <c:pt idx="431">
                  <c:v>2.2557285714285711</c:v>
                </c:pt>
                <c:pt idx="432">
                  <c:v>2.3985571428571428</c:v>
                </c:pt>
                <c:pt idx="433">
                  <c:v>2.6142714285714286</c:v>
                </c:pt>
                <c:pt idx="434">
                  <c:v>2.6785571428571431</c:v>
                </c:pt>
                <c:pt idx="435">
                  <c:v>2.5999857142857143</c:v>
                </c:pt>
                <c:pt idx="436">
                  <c:v>2.7571285714285714</c:v>
                </c:pt>
                <c:pt idx="437">
                  <c:v>3.3571285714285715</c:v>
                </c:pt>
                <c:pt idx="438">
                  <c:v>3.2571285714285714</c:v>
                </c:pt>
                <c:pt idx="439">
                  <c:v>3.5142857142857147</c:v>
                </c:pt>
                <c:pt idx="440">
                  <c:v>3.5428571428571431</c:v>
                </c:pt>
                <c:pt idx="441">
                  <c:v>3.8071428571428569</c:v>
                </c:pt>
                <c:pt idx="442">
                  <c:v>4.0285714285714285</c:v>
                </c:pt>
                <c:pt idx="443">
                  <c:v>4.2428428571428567</c:v>
                </c:pt>
                <c:pt idx="444">
                  <c:v>3.9999857142857143</c:v>
                </c:pt>
                <c:pt idx="445">
                  <c:v>3.4999857142857143</c:v>
                </c:pt>
                <c:pt idx="446">
                  <c:v>3.2571285714285714</c:v>
                </c:pt>
                <c:pt idx="447">
                  <c:v>3.2285571428571429</c:v>
                </c:pt>
                <c:pt idx="448">
                  <c:v>3.2856999999999994</c:v>
                </c:pt>
                <c:pt idx="449">
                  <c:v>3.2285571428571429</c:v>
                </c:pt>
                <c:pt idx="450">
                  <c:v>3.0857142857142859</c:v>
                </c:pt>
                <c:pt idx="451">
                  <c:v>2.8000000000000003</c:v>
                </c:pt>
                <c:pt idx="452">
                  <c:v>2.7285714285714286</c:v>
                </c:pt>
                <c:pt idx="453">
                  <c:v>2.6428571428571428</c:v>
                </c:pt>
                <c:pt idx="454">
                  <c:v>2.7857142857142856</c:v>
                </c:pt>
                <c:pt idx="455">
                  <c:v>2.5428571428571431</c:v>
                </c:pt>
                <c:pt idx="456">
                  <c:v>2.6</c:v>
                </c:pt>
                <c:pt idx="457">
                  <c:v>3.1</c:v>
                </c:pt>
                <c:pt idx="458">
                  <c:v>3.4571428571428569</c:v>
                </c:pt>
                <c:pt idx="459">
                  <c:v>3.6714142857142855</c:v>
                </c:pt>
                <c:pt idx="460">
                  <c:v>4.0999857142857143</c:v>
                </c:pt>
                <c:pt idx="461">
                  <c:v>4.0285571428571432</c:v>
                </c:pt>
                <c:pt idx="462">
                  <c:v>4.0714142857142859</c:v>
                </c:pt>
                <c:pt idx="463">
                  <c:v>4.1571285714285713</c:v>
                </c:pt>
                <c:pt idx="464">
                  <c:v>3.5999857142857148</c:v>
                </c:pt>
                <c:pt idx="465">
                  <c:v>3.3857000000000004</c:v>
                </c:pt>
                <c:pt idx="466">
                  <c:v>3.2428571428571433</c:v>
                </c:pt>
                <c:pt idx="467">
                  <c:v>2.9285714285714293</c:v>
                </c:pt>
                <c:pt idx="468">
                  <c:v>2.9428571428571431</c:v>
                </c:pt>
                <c:pt idx="469">
                  <c:v>2.8000000000000003</c:v>
                </c:pt>
                <c:pt idx="470">
                  <c:v>2.5</c:v>
                </c:pt>
                <c:pt idx="471">
                  <c:v>2.7714142857142856</c:v>
                </c:pt>
                <c:pt idx="472">
                  <c:v>2.8428428571428568</c:v>
                </c:pt>
                <c:pt idx="473">
                  <c:v>3.0928428571428577</c:v>
                </c:pt>
                <c:pt idx="474">
                  <c:v>3.1214142857142853</c:v>
                </c:pt>
                <c:pt idx="475">
                  <c:v>2.9642714285714287</c:v>
                </c:pt>
                <c:pt idx="476">
                  <c:v>2.9714142857142858</c:v>
                </c:pt>
                <c:pt idx="477">
                  <c:v>3.0442714285714283</c:v>
                </c:pt>
                <c:pt idx="478">
                  <c:v>2.801428571428572</c:v>
                </c:pt>
                <c:pt idx="479">
                  <c:v>2.6585714285714284</c:v>
                </c:pt>
                <c:pt idx="480">
                  <c:v>2.294285714285714</c:v>
                </c:pt>
                <c:pt idx="481">
                  <c:v>2.4371428571428568</c:v>
                </c:pt>
                <c:pt idx="482">
                  <c:v>2.4371571428571426</c:v>
                </c:pt>
                <c:pt idx="483">
                  <c:v>2.5014428571428575</c:v>
                </c:pt>
                <c:pt idx="484">
                  <c:v>2.7857285714285713</c:v>
                </c:pt>
                <c:pt idx="485">
                  <c:v>2.8142999999999998</c:v>
                </c:pt>
                <c:pt idx="486">
                  <c:v>2.857157142857143</c:v>
                </c:pt>
                <c:pt idx="487">
                  <c:v>3.0143</c:v>
                </c:pt>
                <c:pt idx="488">
                  <c:v>2.6571571428571432</c:v>
                </c:pt>
                <c:pt idx="489">
                  <c:v>2.6214285714285714</c:v>
                </c:pt>
                <c:pt idx="490">
                  <c:v>2.5500000000000003</c:v>
                </c:pt>
                <c:pt idx="491">
                  <c:v>2.4071428571428575</c:v>
                </c:pt>
                <c:pt idx="492">
                  <c:v>2.3357142857142859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A4-453B-8877-7AB5B4484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090788319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Объём, млн. тг.</a:t>
                </a:r>
              </a:p>
            </c:rich>
          </c:tx>
          <c:layout>
            <c:manualLayout>
              <c:xMode val="edge"/>
              <c:yMode val="edge"/>
              <c:x val="1.9559952157879E-2"/>
              <c:y val="0.2121951031780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0788319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Ставка, %</a:t>
                </a:r>
              </a:p>
            </c:rich>
          </c:tx>
          <c:layout>
            <c:manualLayout>
              <c:xMode val="edge"/>
              <c:yMode val="edge"/>
              <c:x val="0.95354530050832254"/>
              <c:y val="0.256097474619191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7974683544303799E-2"/>
          <c:y val="0.74486803519061584"/>
          <c:w val="0.92563291139240511"/>
          <c:h val="0.2375366568914956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22508861942946"/>
          <c:y val="8.8889210392109341E-2"/>
          <c:w val="0.80620307617769682"/>
          <c:h val="0.5074092426549575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3.1.12'!$C$3:$C$4</c:f>
              <c:strCache>
                <c:ptCount val="2"/>
                <c:pt idx="0">
                  <c:v>индикатор
KazPrime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3.1.12'!$B$5:$B$463</c:f>
              <c:numCache>
                <c:formatCode>dd/mm/yy;@</c:formatCode>
                <c:ptCount val="459"/>
                <c:pt idx="0">
                  <c:v>39085</c:v>
                </c:pt>
                <c:pt idx="1">
                  <c:v>39086</c:v>
                </c:pt>
                <c:pt idx="2">
                  <c:v>39087</c:v>
                </c:pt>
                <c:pt idx="3">
                  <c:v>39090</c:v>
                </c:pt>
                <c:pt idx="4">
                  <c:v>39091</c:v>
                </c:pt>
                <c:pt idx="5">
                  <c:v>39092</c:v>
                </c:pt>
                <c:pt idx="6">
                  <c:v>39093</c:v>
                </c:pt>
                <c:pt idx="7">
                  <c:v>39094</c:v>
                </c:pt>
                <c:pt idx="8">
                  <c:v>39097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39132</c:v>
                </c:pt>
                <c:pt idx="34">
                  <c:v>39133</c:v>
                </c:pt>
                <c:pt idx="35">
                  <c:v>39134</c:v>
                </c:pt>
                <c:pt idx="36">
                  <c:v>39135</c:v>
                </c:pt>
                <c:pt idx="37">
                  <c:v>39136</c:v>
                </c:pt>
                <c:pt idx="38">
                  <c:v>39139</c:v>
                </c:pt>
                <c:pt idx="39">
                  <c:v>39140</c:v>
                </c:pt>
                <c:pt idx="40">
                  <c:v>39141</c:v>
                </c:pt>
                <c:pt idx="41">
                  <c:v>39142</c:v>
                </c:pt>
                <c:pt idx="42">
                  <c:v>39143</c:v>
                </c:pt>
                <c:pt idx="43">
                  <c:v>39146</c:v>
                </c:pt>
                <c:pt idx="44">
                  <c:v>39147</c:v>
                </c:pt>
                <c:pt idx="45">
                  <c:v>39148</c:v>
                </c:pt>
                <c:pt idx="46">
                  <c:v>39152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39166</c:v>
                </c:pt>
                <c:pt idx="56">
                  <c:v>39167</c:v>
                </c:pt>
                <c:pt idx="57">
                  <c:v>39168</c:v>
                </c:pt>
                <c:pt idx="58">
                  <c:v>39169</c:v>
                </c:pt>
                <c:pt idx="59">
                  <c:v>39170</c:v>
                </c:pt>
                <c:pt idx="60">
                  <c:v>39171</c:v>
                </c:pt>
                <c:pt idx="61">
                  <c:v>39174</c:v>
                </c:pt>
                <c:pt idx="62">
                  <c:v>39175</c:v>
                </c:pt>
                <c:pt idx="63">
                  <c:v>39176</c:v>
                </c:pt>
                <c:pt idx="64">
                  <c:v>39177</c:v>
                </c:pt>
                <c:pt idx="65">
                  <c:v>39178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39204</c:v>
                </c:pt>
                <c:pt idx="83">
                  <c:v>39205</c:v>
                </c:pt>
                <c:pt idx="84">
                  <c:v>39206</c:v>
                </c:pt>
                <c:pt idx="85">
                  <c:v>39209</c:v>
                </c:pt>
                <c:pt idx="86">
                  <c:v>39210</c:v>
                </c:pt>
                <c:pt idx="87">
                  <c:v>39212</c:v>
                </c:pt>
                <c:pt idx="88">
                  <c:v>39213</c:v>
                </c:pt>
                <c:pt idx="89">
                  <c:v>39216</c:v>
                </c:pt>
                <c:pt idx="90">
                  <c:v>39217</c:v>
                </c:pt>
                <c:pt idx="91">
                  <c:v>39218</c:v>
                </c:pt>
                <c:pt idx="92">
                  <c:v>39219</c:v>
                </c:pt>
                <c:pt idx="93">
                  <c:v>39220</c:v>
                </c:pt>
                <c:pt idx="94">
                  <c:v>39223</c:v>
                </c:pt>
                <c:pt idx="95">
                  <c:v>39224</c:v>
                </c:pt>
                <c:pt idx="96">
                  <c:v>39225</c:v>
                </c:pt>
                <c:pt idx="97">
                  <c:v>39226</c:v>
                </c:pt>
                <c:pt idx="98">
                  <c:v>39227</c:v>
                </c:pt>
                <c:pt idx="99">
                  <c:v>39230</c:v>
                </c:pt>
                <c:pt idx="100">
                  <c:v>39231</c:v>
                </c:pt>
                <c:pt idx="101">
                  <c:v>39232</c:v>
                </c:pt>
                <c:pt idx="102">
                  <c:v>39233</c:v>
                </c:pt>
                <c:pt idx="103">
                  <c:v>39234</c:v>
                </c:pt>
                <c:pt idx="104">
                  <c:v>39237</c:v>
                </c:pt>
                <c:pt idx="105">
                  <c:v>39238</c:v>
                </c:pt>
                <c:pt idx="106">
                  <c:v>39239</c:v>
                </c:pt>
                <c:pt idx="107">
                  <c:v>39240</c:v>
                </c:pt>
                <c:pt idx="108">
                  <c:v>39241</c:v>
                </c:pt>
                <c:pt idx="109">
                  <c:v>39244</c:v>
                </c:pt>
                <c:pt idx="110">
                  <c:v>39245</c:v>
                </c:pt>
                <c:pt idx="111">
                  <c:v>39246</c:v>
                </c:pt>
                <c:pt idx="112">
                  <c:v>39247</c:v>
                </c:pt>
                <c:pt idx="113">
                  <c:v>39248</c:v>
                </c:pt>
                <c:pt idx="114">
                  <c:v>39251</c:v>
                </c:pt>
                <c:pt idx="115">
                  <c:v>39252</c:v>
                </c:pt>
                <c:pt idx="116">
                  <c:v>39253</c:v>
                </c:pt>
                <c:pt idx="117">
                  <c:v>39254</c:v>
                </c:pt>
                <c:pt idx="118">
                  <c:v>39255</c:v>
                </c:pt>
                <c:pt idx="119">
                  <c:v>39258</c:v>
                </c:pt>
                <c:pt idx="120">
                  <c:v>39259</c:v>
                </c:pt>
                <c:pt idx="121">
                  <c:v>39260</c:v>
                </c:pt>
                <c:pt idx="122">
                  <c:v>39261</c:v>
                </c:pt>
                <c:pt idx="123">
                  <c:v>39262</c:v>
                </c:pt>
                <c:pt idx="124">
                  <c:v>39265</c:v>
                </c:pt>
                <c:pt idx="125">
                  <c:v>39266</c:v>
                </c:pt>
                <c:pt idx="126">
                  <c:v>39267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39327</c:v>
                </c:pt>
                <c:pt idx="168">
                  <c:v>39328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39363</c:v>
                </c:pt>
                <c:pt idx="194">
                  <c:v>39364</c:v>
                </c:pt>
                <c:pt idx="195">
                  <c:v>39365</c:v>
                </c:pt>
                <c:pt idx="196">
                  <c:v>39366</c:v>
                </c:pt>
                <c:pt idx="197">
                  <c:v>39367</c:v>
                </c:pt>
                <c:pt idx="198">
                  <c:v>39370</c:v>
                </c:pt>
                <c:pt idx="199">
                  <c:v>39371</c:v>
                </c:pt>
                <c:pt idx="200">
                  <c:v>39372</c:v>
                </c:pt>
                <c:pt idx="201">
                  <c:v>39373</c:v>
                </c:pt>
                <c:pt idx="202">
                  <c:v>39374</c:v>
                </c:pt>
                <c:pt idx="203">
                  <c:v>39377</c:v>
                </c:pt>
                <c:pt idx="204">
                  <c:v>39378</c:v>
                </c:pt>
                <c:pt idx="205">
                  <c:v>39379</c:v>
                </c:pt>
                <c:pt idx="206">
                  <c:v>39383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39398</c:v>
                </c:pt>
                <c:pt idx="218">
                  <c:v>39399</c:v>
                </c:pt>
                <c:pt idx="219">
                  <c:v>39400</c:v>
                </c:pt>
                <c:pt idx="220">
                  <c:v>39401</c:v>
                </c:pt>
                <c:pt idx="221">
                  <c:v>39402</c:v>
                </c:pt>
                <c:pt idx="222">
                  <c:v>39405</c:v>
                </c:pt>
                <c:pt idx="223">
                  <c:v>39406</c:v>
                </c:pt>
                <c:pt idx="224">
                  <c:v>39407</c:v>
                </c:pt>
                <c:pt idx="225">
                  <c:v>39408</c:v>
                </c:pt>
                <c:pt idx="226">
                  <c:v>39409</c:v>
                </c:pt>
                <c:pt idx="227">
                  <c:v>39412</c:v>
                </c:pt>
                <c:pt idx="228">
                  <c:v>39413</c:v>
                </c:pt>
                <c:pt idx="229">
                  <c:v>39414</c:v>
                </c:pt>
                <c:pt idx="230">
                  <c:v>39415</c:v>
                </c:pt>
                <c:pt idx="231">
                  <c:v>39416</c:v>
                </c:pt>
                <c:pt idx="232">
                  <c:v>39419</c:v>
                </c:pt>
                <c:pt idx="233">
                  <c:v>39420</c:v>
                </c:pt>
                <c:pt idx="234">
                  <c:v>39421</c:v>
                </c:pt>
                <c:pt idx="235">
                  <c:v>39422</c:v>
                </c:pt>
                <c:pt idx="236">
                  <c:v>39423</c:v>
                </c:pt>
                <c:pt idx="237">
                  <c:v>39426</c:v>
                </c:pt>
                <c:pt idx="238">
                  <c:v>39427</c:v>
                </c:pt>
                <c:pt idx="239">
                  <c:v>39428</c:v>
                </c:pt>
                <c:pt idx="240">
                  <c:v>39429</c:v>
                </c:pt>
                <c:pt idx="241">
                  <c:v>39430</c:v>
                </c:pt>
                <c:pt idx="242">
                  <c:v>39435</c:v>
                </c:pt>
                <c:pt idx="243">
                  <c:v>39437</c:v>
                </c:pt>
                <c:pt idx="244">
                  <c:v>39440</c:v>
                </c:pt>
                <c:pt idx="245">
                  <c:v>39441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39445</c:v>
                </c:pt>
                <c:pt idx="250">
                  <c:v>39450</c:v>
                </c:pt>
                <c:pt idx="251">
                  <c:v>39451</c:v>
                </c:pt>
                <c:pt idx="252">
                  <c:v>39455</c:v>
                </c:pt>
                <c:pt idx="253">
                  <c:v>39456</c:v>
                </c:pt>
                <c:pt idx="254">
                  <c:v>39457</c:v>
                </c:pt>
                <c:pt idx="255">
                  <c:v>39458</c:v>
                </c:pt>
                <c:pt idx="256">
                  <c:v>39461</c:v>
                </c:pt>
                <c:pt idx="257">
                  <c:v>39462</c:v>
                </c:pt>
                <c:pt idx="258">
                  <c:v>39463</c:v>
                </c:pt>
                <c:pt idx="259">
                  <c:v>39464</c:v>
                </c:pt>
                <c:pt idx="260">
                  <c:v>39465</c:v>
                </c:pt>
                <c:pt idx="261">
                  <c:v>39468</c:v>
                </c:pt>
                <c:pt idx="262">
                  <c:v>39469</c:v>
                </c:pt>
                <c:pt idx="263">
                  <c:v>39470</c:v>
                </c:pt>
                <c:pt idx="264">
                  <c:v>39471</c:v>
                </c:pt>
                <c:pt idx="265">
                  <c:v>39472</c:v>
                </c:pt>
                <c:pt idx="266">
                  <c:v>39475</c:v>
                </c:pt>
                <c:pt idx="267">
                  <c:v>39476</c:v>
                </c:pt>
                <c:pt idx="268">
                  <c:v>39477</c:v>
                </c:pt>
                <c:pt idx="269">
                  <c:v>39478</c:v>
                </c:pt>
                <c:pt idx="270">
                  <c:v>39479</c:v>
                </c:pt>
                <c:pt idx="271">
                  <c:v>39482</c:v>
                </c:pt>
                <c:pt idx="272">
                  <c:v>39483</c:v>
                </c:pt>
                <c:pt idx="273">
                  <c:v>39484</c:v>
                </c:pt>
                <c:pt idx="274">
                  <c:v>39485</c:v>
                </c:pt>
                <c:pt idx="275">
                  <c:v>39486</c:v>
                </c:pt>
                <c:pt idx="276">
                  <c:v>39489</c:v>
                </c:pt>
                <c:pt idx="277">
                  <c:v>39490</c:v>
                </c:pt>
                <c:pt idx="278">
                  <c:v>39491</c:v>
                </c:pt>
                <c:pt idx="279">
                  <c:v>39492</c:v>
                </c:pt>
                <c:pt idx="280">
                  <c:v>39493</c:v>
                </c:pt>
                <c:pt idx="281">
                  <c:v>39496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39518</c:v>
                </c:pt>
                <c:pt idx="297">
                  <c:v>39519</c:v>
                </c:pt>
                <c:pt idx="298">
                  <c:v>39520</c:v>
                </c:pt>
                <c:pt idx="299">
                  <c:v>39521</c:v>
                </c:pt>
                <c:pt idx="300">
                  <c:v>39524</c:v>
                </c:pt>
                <c:pt idx="301">
                  <c:v>39525</c:v>
                </c:pt>
                <c:pt idx="302">
                  <c:v>39526</c:v>
                </c:pt>
                <c:pt idx="303">
                  <c:v>39527</c:v>
                </c:pt>
                <c:pt idx="304">
                  <c:v>39528</c:v>
                </c:pt>
                <c:pt idx="305">
                  <c:v>39532</c:v>
                </c:pt>
                <c:pt idx="306">
                  <c:v>39533</c:v>
                </c:pt>
                <c:pt idx="307">
                  <c:v>39534</c:v>
                </c:pt>
                <c:pt idx="308">
                  <c:v>39535</c:v>
                </c:pt>
                <c:pt idx="309">
                  <c:v>39538</c:v>
                </c:pt>
                <c:pt idx="310">
                  <c:v>39539</c:v>
                </c:pt>
                <c:pt idx="311">
                  <c:v>39540</c:v>
                </c:pt>
                <c:pt idx="312">
                  <c:v>39541</c:v>
                </c:pt>
                <c:pt idx="313">
                  <c:v>39542</c:v>
                </c:pt>
                <c:pt idx="314">
                  <c:v>39545</c:v>
                </c:pt>
                <c:pt idx="315">
                  <c:v>39546</c:v>
                </c:pt>
                <c:pt idx="316">
                  <c:v>39547</c:v>
                </c:pt>
                <c:pt idx="317">
                  <c:v>39548</c:v>
                </c:pt>
                <c:pt idx="318">
                  <c:v>39549</c:v>
                </c:pt>
                <c:pt idx="319">
                  <c:v>39552</c:v>
                </c:pt>
                <c:pt idx="320">
                  <c:v>39553</c:v>
                </c:pt>
                <c:pt idx="321">
                  <c:v>39554</c:v>
                </c:pt>
                <c:pt idx="322">
                  <c:v>39555</c:v>
                </c:pt>
                <c:pt idx="323">
                  <c:v>39556</c:v>
                </c:pt>
                <c:pt idx="324">
                  <c:v>39559</c:v>
                </c:pt>
                <c:pt idx="325">
                  <c:v>39560</c:v>
                </c:pt>
                <c:pt idx="326">
                  <c:v>39561</c:v>
                </c:pt>
                <c:pt idx="327">
                  <c:v>39562</c:v>
                </c:pt>
                <c:pt idx="328">
                  <c:v>39563</c:v>
                </c:pt>
                <c:pt idx="329">
                  <c:v>39566</c:v>
                </c:pt>
                <c:pt idx="330">
                  <c:v>39567</c:v>
                </c:pt>
                <c:pt idx="331">
                  <c:v>39568</c:v>
                </c:pt>
                <c:pt idx="332">
                  <c:v>39572</c:v>
                </c:pt>
                <c:pt idx="333">
                  <c:v>39573</c:v>
                </c:pt>
                <c:pt idx="334">
                  <c:v>39574</c:v>
                </c:pt>
                <c:pt idx="335">
                  <c:v>39575</c:v>
                </c:pt>
                <c:pt idx="336">
                  <c:v>39576</c:v>
                </c:pt>
                <c:pt idx="337">
                  <c:v>39580</c:v>
                </c:pt>
                <c:pt idx="338">
                  <c:v>39581</c:v>
                </c:pt>
                <c:pt idx="339">
                  <c:v>39582</c:v>
                </c:pt>
                <c:pt idx="340">
                  <c:v>39583</c:v>
                </c:pt>
                <c:pt idx="341">
                  <c:v>39584</c:v>
                </c:pt>
                <c:pt idx="342">
                  <c:v>39587</c:v>
                </c:pt>
                <c:pt idx="343">
                  <c:v>39588</c:v>
                </c:pt>
                <c:pt idx="344">
                  <c:v>39589</c:v>
                </c:pt>
                <c:pt idx="345">
                  <c:v>39590</c:v>
                </c:pt>
                <c:pt idx="346">
                  <c:v>39591</c:v>
                </c:pt>
                <c:pt idx="347">
                  <c:v>39594</c:v>
                </c:pt>
                <c:pt idx="348">
                  <c:v>39595</c:v>
                </c:pt>
                <c:pt idx="349">
                  <c:v>39596</c:v>
                </c:pt>
                <c:pt idx="350">
                  <c:v>39597</c:v>
                </c:pt>
                <c:pt idx="351">
                  <c:v>39598</c:v>
                </c:pt>
                <c:pt idx="352">
                  <c:v>39601</c:v>
                </c:pt>
                <c:pt idx="353">
                  <c:v>39602</c:v>
                </c:pt>
                <c:pt idx="354">
                  <c:v>39603</c:v>
                </c:pt>
                <c:pt idx="355">
                  <c:v>39604</c:v>
                </c:pt>
                <c:pt idx="356">
                  <c:v>39605</c:v>
                </c:pt>
                <c:pt idx="357">
                  <c:v>39608</c:v>
                </c:pt>
                <c:pt idx="358">
                  <c:v>39609</c:v>
                </c:pt>
                <c:pt idx="359">
                  <c:v>39610</c:v>
                </c:pt>
                <c:pt idx="360">
                  <c:v>39611</c:v>
                </c:pt>
                <c:pt idx="361">
                  <c:v>39612</c:v>
                </c:pt>
                <c:pt idx="362">
                  <c:v>39615</c:v>
                </c:pt>
                <c:pt idx="363">
                  <c:v>39616</c:v>
                </c:pt>
                <c:pt idx="364">
                  <c:v>39617</c:v>
                </c:pt>
                <c:pt idx="365">
                  <c:v>39618</c:v>
                </c:pt>
                <c:pt idx="366">
                  <c:v>39619</c:v>
                </c:pt>
                <c:pt idx="367">
                  <c:v>39622</c:v>
                </c:pt>
                <c:pt idx="368">
                  <c:v>39623</c:v>
                </c:pt>
                <c:pt idx="369">
                  <c:v>39624</c:v>
                </c:pt>
                <c:pt idx="370">
                  <c:v>39625</c:v>
                </c:pt>
                <c:pt idx="371">
                  <c:v>39626</c:v>
                </c:pt>
                <c:pt idx="372">
                  <c:v>39629</c:v>
                </c:pt>
                <c:pt idx="373">
                  <c:v>39630</c:v>
                </c:pt>
                <c:pt idx="374">
                  <c:v>39631</c:v>
                </c:pt>
                <c:pt idx="375">
                  <c:v>39632</c:v>
                </c:pt>
                <c:pt idx="376">
                  <c:v>39633</c:v>
                </c:pt>
                <c:pt idx="377">
                  <c:v>39637</c:v>
                </c:pt>
                <c:pt idx="378">
                  <c:v>39638</c:v>
                </c:pt>
                <c:pt idx="379">
                  <c:v>39639</c:v>
                </c:pt>
                <c:pt idx="380">
                  <c:v>39640</c:v>
                </c:pt>
                <c:pt idx="381">
                  <c:v>39643</c:v>
                </c:pt>
                <c:pt idx="382">
                  <c:v>39644</c:v>
                </c:pt>
                <c:pt idx="383">
                  <c:v>39645</c:v>
                </c:pt>
                <c:pt idx="384">
                  <c:v>39646</c:v>
                </c:pt>
                <c:pt idx="385">
                  <c:v>39647</c:v>
                </c:pt>
                <c:pt idx="386">
                  <c:v>39650</c:v>
                </c:pt>
                <c:pt idx="387">
                  <c:v>39651</c:v>
                </c:pt>
                <c:pt idx="388">
                  <c:v>39652</c:v>
                </c:pt>
                <c:pt idx="389">
                  <c:v>39653</c:v>
                </c:pt>
                <c:pt idx="390">
                  <c:v>39654</c:v>
                </c:pt>
                <c:pt idx="391">
                  <c:v>39657</c:v>
                </c:pt>
                <c:pt idx="392">
                  <c:v>39658</c:v>
                </c:pt>
                <c:pt idx="393">
                  <c:v>39659</c:v>
                </c:pt>
                <c:pt idx="394">
                  <c:v>39660</c:v>
                </c:pt>
                <c:pt idx="395">
                  <c:v>39661</c:v>
                </c:pt>
                <c:pt idx="396">
                  <c:v>39664</c:v>
                </c:pt>
                <c:pt idx="397">
                  <c:v>39665</c:v>
                </c:pt>
                <c:pt idx="398">
                  <c:v>39666</c:v>
                </c:pt>
                <c:pt idx="399">
                  <c:v>39667</c:v>
                </c:pt>
                <c:pt idx="400">
                  <c:v>39668</c:v>
                </c:pt>
                <c:pt idx="401">
                  <c:v>39671</c:v>
                </c:pt>
                <c:pt idx="402">
                  <c:v>39672</c:v>
                </c:pt>
                <c:pt idx="403">
                  <c:v>39673</c:v>
                </c:pt>
                <c:pt idx="404">
                  <c:v>39674</c:v>
                </c:pt>
                <c:pt idx="405">
                  <c:v>39675</c:v>
                </c:pt>
                <c:pt idx="406">
                  <c:v>39678</c:v>
                </c:pt>
                <c:pt idx="407">
                  <c:v>39679</c:v>
                </c:pt>
                <c:pt idx="408">
                  <c:v>39680</c:v>
                </c:pt>
                <c:pt idx="409">
                  <c:v>39681</c:v>
                </c:pt>
                <c:pt idx="410">
                  <c:v>39682</c:v>
                </c:pt>
                <c:pt idx="411">
                  <c:v>39685</c:v>
                </c:pt>
                <c:pt idx="412">
                  <c:v>39686</c:v>
                </c:pt>
                <c:pt idx="413">
                  <c:v>39687</c:v>
                </c:pt>
                <c:pt idx="414">
                  <c:v>39688</c:v>
                </c:pt>
                <c:pt idx="415">
                  <c:v>39689</c:v>
                </c:pt>
                <c:pt idx="416">
                  <c:v>39693</c:v>
                </c:pt>
                <c:pt idx="417">
                  <c:v>39694</c:v>
                </c:pt>
                <c:pt idx="418">
                  <c:v>39695</c:v>
                </c:pt>
                <c:pt idx="419">
                  <c:v>39696</c:v>
                </c:pt>
                <c:pt idx="420">
                  <c:v>39699</c:v>
                </c:pt>
                <c:pt idx="421">
                  <c:v>39700</c:v>
                </c:pt>
                <c:pt idx="422">
                  <c:v>39701</c:v>
                </c:pt>
                <c:pt idx="423">
                  <c:v>39702</c:v>
                </c:pt>
                <c:pt idx="424">
                  <c:v>39703</c:v>
                </c:pt>
                <c:pt idx="425">
                  <c:v>39706</c:v>
                </c:pt>
                <c:pt idx="426">
                  <c:v>39707</c:v>
                </c:pt>
                <c:pt idx="427">
                  <c:v>39708</c:v>
                </c:pt>
                <c:pt idx="428">
                  <c:v>39709</c:v>
                </c:pt>
                <c:pt idx="429">
                  <c:v>39710</c:v>
                </c:pt>
                <c:pt idx="430">
                  <c:v>39713</c:v>
                </c:pt>
                <c:pt idx="431">
                  <c:v>39714</c:v>
                </c:pt>
                <c:pt idx="432">
                  <c:v>39715</c:v>
                </c:pt>
                <c:pt idx="433">
                  <c:v>39716</c:v>
                </c:pt>
                <c:pt idx="434">
                  <c:v>39717</c:v>
                </c:pt>
                <c:pt idx="435">
                  <c:v>39720</c:v>
                </c:pt>
                <c:pt idx="436">
                  <c:v>39721</c:v>
                </c:pt>
                <c:pt idx="437">
                  <c:v>39722</c:v>
                </c:pt>
                <c:pt idx="438">
                  <c:v>39723</c:v>
                </c:pt>
                <c:pt idx="439">
                  <c:v>39724</c:v>
                </c:pt>
                <c:pt idx="440">
                  <c:v>39727</c:v>
                </c:pt>
                <c:pt idx="441">
                  <c:v>39728</c:v>
                </c:pt>
                <c:pt idx="442">
                  <c:v>39729</c:v>
                </c:pt>
                <c:pt idx="443">
                  <c:v>39730</c:v>
                </c:pt>
                <c:pt idx="444">
                  <c:v>39731</c:v>
                </c:pt>
                <c:pt idx="445">
                  <c:v>39734</c:v>
                </c:pt>
                <c:pt idx="446">
                  <c:v>39735</c:v>
                </c:pt>
                <c:pt idx="447">
                  <c:v>39736</c:v>
                </c:pt>
                <c:pt idx="448">
                  <c:v>39737</c:v>
                </c:pt>
                <c:pt idx="449">
                  <c:v>39738</c:v>
                </c:pt>
                <c:pt idx="450">
                  <c:v>39741</c:v>
                </c:pt>
                <c:pt idx="451">
                  <c:v>39742</c:v>
                </c:pt>
                <c:pt idx="452">
                  <c:v>39743</c:v>
                </c:pt>
                <c:pt idx="453">
                  <c:v>39744</c:v>
                </c:pt>
                <c:pt idx="454">
                  <c:v>39745</c:v>
                </c:pt>
                <c:pt idx="455">
                  <c:v>39749</c:v>
                </c:pt>
                <c:pt idx="456">
                  <c:v>39750</c:v>
                </c:pt>
                <c:pt idx="457">
                  <c:v>39751</c:v>
                </c:pt>
                <c:pt idx="458">
                  <c:v>39752</c:v>
                </c:pt>
              </c:numCache>
            </c:numRef>
          </c:cat>
          <c:val>
            <c:numRef>
              <c:f>'График 3.1.12'!$C$5:$C$463</c:f>
              <c:numCache>
                <c:formatCode>#,##0.00</c:formatCode>
                <c:ptCount val="459"/>
                <c:pt idx="0">
                  <c:v>5.53</c:v>
                </c:pt>
                <c:pt idx="1">
                  <c:v>5.55</c:v>
                </c:pt>
                <c:pt idx="2">
                  <c:v>5.53</c:v>
                </c:pt>
                <c:pt idx="3">
                  <c:v>5.44</c:v>
                </c:pt>
                <c:pt idx="4">
                  <c:v>5.52</c:v>
                </c:pt>
                <c:pt idx="5">
                  <c:v>5.5</c:v>
                </c:pt>
                <c:pt idx="6">
                  <c:v>5.44</c:v>
                </c:pt>
                <c:pt idx="7">
                  <c:v>5.47</c:v>
                </c:pt>
                <c:pt idx="8">
                  <c:v>5.41</c:v>
                </c:pt>
                <c:pt idx="9">
                  <c:v>5.44</c:v>
                </c:pt>
                <c:pt idx="10">
                  <c:v>5.44</c:v>
                </c:pt>
                <c:pt idx="11">
                  <c:v>5.44</c:v>
                </c:pt>
                <c:pt idx="12">
                  <c:v>5.44</c:v>
                </c:pt>
                <c:pt idx="13">
                  <c:v>5.42</c:v>
                </c:pt>
                <c:pt idx="14">
                  <c:v>5.42</c:v>
                </c:pt>
                <c:pt idx="15">
                  <c:v>5.42</c:v>
                </c:pt>
                <c:pt idx="16">
                  <c:v>5.44</c:v>
                </c:pt>
                <c:pt idx="17">
                  <c:v>5.47</c:v>
                </c:pt>
                <c:pt idx="18">
                  <c:v>5.38</c:v>
                </c:pt>
                <c:pt idx="19">
                  <c:v>5.41</c:v>
                </c:pt>
                <c:pt idx="20">
                  <c:v>5.47</c:v>
                </c:pt>
                <c:pt idx="21">
                  <c:v>5.42</c:v>
                </c:pt>
                <c:pt idx="22">
                  <c:v>5.42</c:v>
                </c:pt>
                <c:pt idx="23">
                  <c:v>5.45</c:v>
                </c:pt>
                <c:pt idx="24">
                  <c:v>5.47</c:v>
                </c:pt>
                <c:pt idx="25">
                  <c:v>5.44</c:v>
                </c:pt>
                <c:pt idx="26">
                  <c:v>5.44</c:v>
                </c:pt>
                <c:pt idx="27">
                  <c:v>5.44</c:v>
                </c:pt>
                <c:pt idx="28">
                  <c:v>5.44</c:v>
                </c:pt>
                <c:pt idx="29">
                  <c:v>5.42</c:v>
                </c:pt>
                <c:pt idx="30">
                  <c:v>5.42</c:v>
                </c:pt>
                <c:pt idx="31">
                  <c:v>5.43</c:v>
                </c:pt>
                <c:pt idx="32">
                  <c:v>5.45</c:v>
                </c:pt>
                <c:pt idx="33">
                  <c:v>5.47</c:v>
                </c:pt>
                <c:pt idx="34">
                  <c:v>5.47</c:v>
                </c:pt>
                <c:pt idx="35">
                  <c:v>5.48</c:v>
                </c:pt>
                <c:pt idx="36">
                  <c:v>5.48</c:v>
                </c:pt>
                <c:pt idx="37">
                  <c:v>5.48</c:v>
                </c:pt>
                <c:pt idx="38">
                  <c:v>5.48</c:v>
                </c:pt>
                <c:pt idx="39">
                  <c:v>5.47</c:v>
                </c:pt>
                <c:pt idx="40">
                  <c:v>5.48</c:v>
                </c:pt>
                <c:pt idx="41">
                  <c:v>5.48</c:v>
                </c:pt>
                <c:pt idx="42">
                  <c:v>5.48</c:v>
                </c:pt>
                <c:pt idx="43">
                  <c:v>5.53</c:v>
                </c:pt>
                <c:pt idx="44">
                  <c:v>5.53</c:v>
                </c:pt>
                <c:pt idx="45">
                  <c:v>5.6</c:v>
                </c:pt>
                <c:pt idx="46">
                  <c:v>5.63</c:v>
                </c:pt>
                <c:pt idx="47">
                  <c:v>5.6</c:v>
                </c:pt>
                <c:pt idx="48">
                  <c:v>5.63</c:v>
                </c:pt>
                <c:pt idx="49">
                  <c:v>5.6</c:v>
                </c:pt>
                <c:pt idx="50">
                  <c:v>5.6</c:v>
                </c:pt>
                <c:pt idx="51">
                  <c:v>5.7</c:v>
                </c:pt>
                <c:pt idx="52">
                  <c:v>5.7</c:v>
                </c:pt>
                <c:pt idx="53">
                  <c:v>5.65</c:v>
                </c:pt>
                <c:pt idx="54">
                  <c:v>5.65</c:v>
                </c:pt>
                <c:pt idx="55">
                  <c:v>5.6</c:v>
                </c:pt>
                <c:pt idx="56">
                  <c:v>5.73</c:v>
                </c:pt>
                <c:pt idx="57">
                  <c:v>5.63</c:v>
                </c:pt>
                <c:pt idx="58">
                  <c:v>5.73</c:v>
                </c:pt>
                <c:pt idx="59">
                  <c:v>5.7</c:v>
                </c:pt>
                <c:pt idx="60">
                  <c:v>5.63</c:v>
                </c:pt>
                <c:pt idx="61">
                  <c:v>5.6</c:v>
                </c:pt>
                <c:pt idx="62">
                  <c:v>5.7</c:v>
                </c:pt>
                <c:pt idx="63">
                  <c:v>5.7</c:v>
                </c:pt>
                <c:pt idx="64">
                  <c:v>5.61</c:v>
                </c:pt>
                <c:pt idx="65">
                  <c:v>5.69</c:v>
                </c:pt>
                <c:pt idx="66">
                  <c:v>5.69</c:v>
                </c:pt>
                <c:pt idx="67">
                  <c:v>5.69</c:v>
                </c:pt>
                <c:pt idx="68">
                  <c:v>5.68</c:v>
                </c:pt>
                <c:pt idx="69">
                  <c:v>5.68</c:v>
                </c:pt>
                <c:pt idx="70">
                  <c:v>5.67</c:v>
                </c:pt>
                <c:pt idx="71">
                  <c:v>5.7</c:v>
                </c:pt>
                <c:pt idx="72">
                  <c:v>5.71</c:v>
                </c:pt>
                <c:pt idx="73">
                  <c:v>5.7</c:v>
                </c:pt>
                <c:pt idx="74">
                  <c:v>5.81</c:v>
                </c:pt>
                <c:pt idx="75">
                  <c:v>5.98</c:v>
                </c:pt>
                <c:pt idx="76">
                  <c:v>6.2</c:v>
                </c:pt>
                <c:pt idx="77">
                  <c:v>6.29</c:v>
                </c:pt>
                <c:pt idx="78">
                  <c:v>6.17</c:v>
                </c:pt>
                <c:pt idx="79">
                  <c:v>6.18</c:v>
                </c:pt>
                <c:pt idx="80">
                  <c:v>6.18</c:v>
                </c:pt>
                <c:pt idx="81">
                  <c:v>6.18</c:v>
                </c:pt>
                <c:pt idx="82">
                  <c:v>6.16</c:v>
                </c:pt>
                <c:pt idx="83">
                  <c:v>6.14</c:v>
                </c:pt>
                <c:pt idx="84">
                  <c:v>6.04</c:v>
                </c:pt>
                <c:pt idx="85">
                  <c:v>6.1</c:v>
                </c:pt>
                <c:pt idx="86">
                  <c:v>6.11</c:v>
                </c:pt>
                <c:pt idx="87">
                  <c:v>6.1</c:v>
                </c:pt>
                <c:pt idx="88">
                  <c:v>6.1</c:v>
                </c:pt>
                <c:pt idx="89">
                  <c:v>6.13</c:v>
                </c:pt>
                <c:pt idx="90">
                  <c:v>6.14</c:v>
                </c:pt>
                <c:pt idx="91">
                  <c:v>6.14</c:v>
                </c:pt>
                <c:pt idx="92">
                  <c:v>6.14</c:v>
                </c:pt>
                <c:pt idx="93">
                  <c:v>6.2</c:v>
                </c:pt>
                <c:pt idx="94">
                  <c:v>6.21</c:v>
                </c:pt>
                <c:pt idx="95">
                  <c:v>6.21</c:v>
                </c:pt>
                <c:pt idx="96">
                  <c:v>6.24</c:v>
                </c:pt>
                <c:pt idx="97">
                  <c:v>6.3</c:v>
                </c:pt>
                <c:pt idx="98">
                  <c:v>6.3</c:v>
                </c:pt>
                <c:pt idx="99">
                  <c:v>6.3</c:v>
                </c:pt>
                <c:pt idx="100">
                  <c:v>6.3</c:v>
                </c:pt>
                <c:pt idx="101">
                  <c:v>6.3</c:v>
                </c:pt>
                <c:pt idx="102">
                  <c:v>6.3</c:v>
                </c:pt>
                <c:pt idx="103">
                  <c:v>6.3</c:v>
                </c:pt>
                <c:pt idx="104">
                  <c:v>6.3</c:v>
                </c:pt>
                <c:pt idx="105">
                  <c:v>6.3</c:v>
                </c:pt>
                <c:pt idx="106">
                  <c:v>6.3</c:v>
                </c:pt>
                <c:pt idx="107">
                  <c:v>6.34</c:v>
                </c:pt>
                <c:pt idx="108">
                  <c:v>6.33</c:v>
                </c:pt>
                <c:pt idx="109">
                  <c:v>6.36</c:v>
                </c:pt>
                <c:pt idx="110">
                  <c:v>6.36</c:v>
                </c:pt>
                <c:pt idx="111">
                  <c:v>6.37</c:v>
                </c:pt>
                <c:pt idx="112">
                  <c:v>6.39</c:v>
                </c:pt>
                <c:pt idx="113">
                  <c:v>6.41</c:v>
                </c:pt>
                <c:pt idx="114">
                  <c:v>6.43</c:v>
                </c:pt>
                <c:pt idx="115">
                  <c:v>6.47</c:v>
                </c:pt>
                <c:pt idx="116">
                  <c:v>6.44</c:v>
                </c:pt>
                <c:pt idx="117">
                  <c:v>6.44</c:v>
                </c:pt>
                <c:pt idx="118">
                  <c:v>6.5</c:v>
                </c:pt>
                <c:pt idx="119">
                  <c:v>6.5</c:v>
                </c:pt>
                <c:pt idx="120">
                  <c:v>6.5</c:v>
                </c:pt>
                <c:pt idx="121">
                  <c:v>6.5</c:v>
                </c:pt>
                <c:pt idx="122">
                  <c:v>6.5</c:v>
                </c:pt>
                <c:pt idx="123">
                  <c:v>6.51</c:v>
                </c:pt>
                <c:pt idx="124">
                  <c:v>6.51</c:v>
                </c:pt>
                <c:pt idx="125">
                  <c:v>6.51</c:v>
                </c:pt>
                <c:pt idx="126">
                  <c:v>6.51</c:v>
                </c:pt>
                <c:pt idx="127">
                  <c:v>6.5</c:v>
                </c:pt>
                <c:pt idx="128">
                  <c:v>6.53</c:v>
                </c:pt>
                <c:pt idx="129">
                  <c:v>6.53</c:v>
                </c:pt>
                <c:pt idx="130">
                  <c:v>6.55</c:v>
                </c:pt>
                <c:pt idx="131">
                  <c:v>6.55</c:v>
                </c:pt>
                <c:pt idx="132">
                  <c:v>6.55</c:v>
                </c:pt>
                <c:pt idx="133">
                  <c:v>6.55</c:v>
                </c:pt>
                <c:pt idx="134">
                  <c:v>6.55</c:v>
                </c:pt>
                <c:pt idx="135">
                  <c:v>6.53</c:v>
                </c:pt>
                <c:pt idx="136">
                  <c:v>6.51</c:v>
                </c:pt>
                <c:pt idx="137">
                  <c:v>6.51</c:v>
                </c:pt>
                <c:pt idx="138">
                  <c:v>6.54</c:v>
                </c:pt>
                <c:pt idx="139">
                  <c:v>6.52</c:v>
                </c:pt>
                <c:pt idx="140">
                  <c:v>6.54</c:v>
                </c:pt>
                <c:pt idx="141">
                  <c:v>6.54</c:v>
                </c:pt>
                <c:pt idx="142">
                  <c:v>6.55</c:v>
                </c:pt>
                <c:pt idx="143">
                  <c:v>6.54</c:v>
                </c:pt>
                <c:pt idx="144">
                  <c:v>6.52</c:v>
                </c:pt>
                <c:pt idx="145">
                  <c:v>6.54</c:v>
                </c:pt>
                <c:pt idx="146">
                  <c:v>6.54</c:v>
                </c:pt>
                <c:pt idx="147">
                  <c:v>6.65</c:v>
                </c:pt>
                <c:pt idx="148">
                  <c:v>7.68</c:v>
                </c:pt>
                <c:pt idx="149">
                  <c:v>8.07</c:v>
                </c:pt>
                <c:pt idx="150">
                  <c:v>8.1</c:v>
                </c:pt>
                <c:pt idx="151">
                  <c:v>8.08</c:v>
                </c:pt>
                <c:pt idx="152">
                  <c:v>8.1199999999999992</c:v>
                </c:pt>
                <c:pt idx="153">
                  <c:v>8.08</c:v>
                </c:pt>
                <c:pt idx="154">
                  <c:v>8.1999999999999993</c:v>
                </c:pt>
                <c:pt idx="155">
                  <c:v>8.1999999999999993</c:v>
                </c:pt>
                <c:pt idx="156">
                  <c:v>8.1999999999999993</c:v>
                </c:pt>
                <c:pt idx="157">
                  <c:v>8.2799999999999994</c:v>
                </c:pt>
                <c:pt idx="158">
                  <c:v>8.5</c:v>
                </c:pt>
                <c:pt idx="159">
                  <c:v>8.5</c:v>
                </c:pt>
                <c:pt idx="160">
                  <c:v>8.5</c:v>
                </c:pt>
                <c:pt idx="161">
                  <c:v>8.75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9.08</c:v>
                </c:pt>
                <c:pt idx="169">
                  <c:v>9.1</c:v>
                </c:pt>
                <c:pt idx="170">
                  <c:v>9.08</c:v>
                </c:pt>
                <c:pt idx="171">
                  <c:v>9.1300000000000008</c:v>
                </c:pt>
                <c:pt idx="172">
                  <c:v>9.1300000000000008</c:v>
                </c:pt>
                <c:pt idx="173">
                  <c:v>9.14</c:v>
                </c:pt>
                <c:pt idx="174">
                  <c:v>9.17</c:v>
                </c:pt>
                <c:pt idx="175">
                  <c:v>9.17</c:v>
                </c:pt>
                <c:pt idx="176">
                  <c:v>9.15</c:v>
                </c:pt>
                <c:pt idx="177">
                  <c:v>9.1999999999999993</c:v>
                </c:pt>
                <c:pt idx="178">
                  <c:v>9.23</c:v>
                </c:pt>
                <c:pt idx="179">
                  <c:v>9.23</c:v>
                </c:pt>
                <c:pt idx="180">
                  <c:v>9.1999999999999993</c:v>
                </c:pt>
                <c:pt idx="181">
                  <c:v>9.25</c:v>
                </c:pt>
                <c:pt idx="182">
                  <c:v>9.25</c:v>
                </c:pt>
                <c:pt idx="183">
                  <c:v>9.2899999999999991</c:v>
                </c:pt>
                <c:pt idx="184">
                  <c:v>9.2899999999999991</c:v>
                </c:pt>
                <c:pt idx="185">
                  <c:v>9.26</c:v>
                </c:pt>
                <c:pt idx="186">
                  <c:v>9.26</c:v>
                </c:pt>
                <c:pt idx="187">
                  <c:v>9.2899999999999991</c:v>
                </c:pt>
                <c:pt idx="188">
                  <c:v>9.2899999999999991</c:v>
                </c:pt>
                <c:pt idx="189">
                  <c:v>9.2899999999999991</c:v>
                </c:pt>
                <c:pt idx="190">
                  <c:v>9.2899999999999991</c:v>
                </c:pt>
                <c:pt idx="191">
                  <c:v>9.2899999999999991</c:v>
                </c:pt>
                <c:pt idx="192">
                  <c:v>9.2899999999999991</c:v>
                </c:pt>
                <c:pt idx="193">
                  <c:v>9.27</c:v>
                </c:pt>
                <c:pt idx="194">
                  <c:v>9.26</c:v>
                </c:pt>
                <c:pt idx="195">
                  <c:v>9.25</c:v>
                </c:pt>
                <c:pt idx="196">
                  <c:v>9.25</c:v>
                </c:pt>
                <c:pt idx="197">
                  <c:v>9.25</c:v>
                </c:pt>
                <c:pt idx="198">
                  <c:v>9.17</c:v>
                </c:pt>
                <c:pt idx="199">
                  <c:v>9.02</c:v>
                </c:pt>
                <c:pt idx="200">
                  <c:v>8.9600000000000009</c:v>
                </c:pt>
                <c:pt idx="201">
                  <c:v>8.93</c:v>
                </c:pt>
                <c:pt idx="202">
                  <c:v>8.93</c:v>
                </c:pt>
                <c:pt idx="203">
                  <c:v>9.1300000000000008</c:v>
                </c:pt>
                <c:pt idx="204">
                  <c:v>9.15</c:v>
                </c:pt>
                <c:pt idx="205">
                  <c:v>9.2200000000000006</c:v>
                </c:pt>
                <c:pt idx="206">
                  <c:v>9.18</c:v>
                </c:pt>
                <c:pt idx="207">
                  <c:v>9.1300000000000008</c:v>
                </c:pt>
                <c:pt idx="208">
                  <c:v>9</c:v>
                </c:pt>
                <c:pt idx="209">
                  <c:v>8.7899999999999991</c:v>
                </c:pt>
                <c:pt idx="210">
                  <c:v>8.81</c:v>
                </c:pt>
                <c:pt idx="211">
                  <c:v>9.39</c:v>
                </c:pt>
                <c:pt idx="212">
                  <c:v>9.4499999999999993</c:v>
                </c:pt>
                <c:pt idx="213">
                  <c:v>9.48</c:v>
                </c:pt>
                <c:pt idx="214">
                  <c:v>9.5500000000000007</c:v>
                </c:pt>
                <c:pt idx="215">
                  <c:v>9.5</c:v>
                </c:pt>
                <c:pt idx="216">
                  <c:v>9.5299999999999994</c:v>
                </c:pt>
                <c:pt idx="217">
                  <c:v>9.59</c:v>
                </c:pt>
                <c:pt idx="218">
                  <c:v>9.59</c:v>
                </c:pt>
                <c:pt idx="219">
                  <c:v>9.6</c:v>
                </c:pt>
                <c:pt idx="220">
                  <c:v>9.61</c:v>
                </c:pt>
                <c:pt idx="221">
                  <c:v>9.7100000000000009</c:v>
                </c:pt>
                <c:pt idx="222">
                  <c:v>9.75</c:v>
                </c:pt>
                <c:pt idx="223">
                  <c:v>9.76</c:v>
                </c:pt>
                <c:pt idx="224">
                  <c:v>9.9600000000000009</c:v>
                </c:pt>
                <c:pt idx="225">
                  <c:v>10.050000000000001</c:v>
                </c:pt>
                <c:pt idx="226">
                  <c:v>10.18</c:v>
                </c:pt>
                <c:pt idx="227">
                  <c:v>10.57</c:v>
                </c:pt>
                <c:pt idx="228">
                  <c:v>10.81</c:v>
                </c:pt>
                <c:pt idx="229">
                  <c:v>10.96</c:v>
                </c:pt>
                <c:pt idx="230">
                  <c:v>11.03</c:v>
                </c:pt>
                <c:pt idx="231">
                  <c:v>11.08</c:v>
                </c:pt>
                <c:pt idx="232">
                  <c:v>11.98</c:v>
                </c:pt>
                <c:pt idx="233">
                  <c:v>12.23</c:v>
                </c:pt>
                <c:pt idx="234">
                  <c:v>12.29</c:v>
                </c:pt>
                <c:pt idx="235">
                  <c:v>12.25</c:v>
                </c:pt>
                <c:pt idx="236">
                  <c:v>12.23</c:v>
                </c:pt>
                <c:pt idx="237">
                  <c:v>12.21</c:v>
                </c:pt>
                <c:pt idx="238">
                  <c:v>12.24</c:v>
                </c:pt>
                <c:pt idx="239">
                  <c:v>12.3</c:v>
                </c:pt>
                <c:pt idx="240">
                  <c:v>12.18</c:v>
                </c:pt>
                <c:pt idx="241">
                  <c:v>12.18</c:v>
                </c:pt>
                <c:pt idx="242">
                  <c:v>12.27</c:v>
                </c:pt>
                <c:pt idx="243">
                  <c:v>12.32</c:v>
                </c:pt>
                <c:pt idx="244">
                  <c:v>12.31</c:v>
                </c:pt>
                <c:pt idx="245">
                  <c:v>12.36</c:v>
                </c:pt>
                <c:pt idx="246">
                  <c:v>12.38</c:v>
                </c:pt>
                <c:pt idx="247">
                  <c:v>12.37</c:v>
                </c:pt>
                <c:pt idx="248">
                  <c:v>12.41</c:v>
                </c:pt>
                <c:pt idx="249">
                  <c:v>12.43</c:v>
                </c:pt>
                <c:pt idx="250">
                  <c:v>12.43</c:v>
                </c:pt>
                <c:pt idx="251">
                  <c:v>12.4</c:v>
                </c:pt>
                <c:pt idx="252">
                  <c:v>12.46</c:v>
                </c:pt>
                <c:pt idx="253">
                  <c:v>12.46</c:v>
                </c:pt>
                <c:pt idx="254">
                  <c:v>12.44</c:v>
                </c:pt>
                <c:pt idx="255">
                  <c:v>12.43</c:v>
                </c:pt>
                <c:pt idx="256">
                  <c:v>12.43</c:v>
                </c:pt>
                <c:pt idx="257">
                  <c:v>12.43</c:v>
                </c:pt>
                <c:pt idx="258">
                  <c:v>12.42</c:v>
                </c:pt>
                <c:pt idx="259">
                  <c:v>12.13</c:v>
                </c:pt>
                <c:pt idx="260">
                  <c:v>11.97</c:v>
                </c:pt>
                <c:pt idx="261">
                  <c:v>12.22</c:v>
                </c:pt>
                <c:pt idx="262">
                  <c:v>12.14</c:v>
                </c:pt>
                <c:pt idx="263">
                  <c:v>12.03</c:v>
                </c:pt>
                <c:pt idx="264">
                  <c:v>12.03</c:v>
                </c:pt>
                <c:pt idx="265">
                  <c:v>12.03</c:v>
                </c:pt>
                <c:pt idx="266">
                  <c:v>12.03</c:v>
                </c:pt>
                <c:pt idx="267">
                  <c:v>11.9</c:v>
                </c:pt>
                <c:pt idx="268">
                  <c:v>11.49</c:v>
                </c:pt>
                <c:pt idx="269">
                  <c:v>11.33</c:v>
                </c:pt>
                <c:pt idx="270">
                  <c:v>11.23</c:v>
                </c:pt>
                <c:pt idx="271">
                  <c:v>11.37</c:v>
                </c:pt>
                <c:pt idx="272">
                  <c:v>11.36</c:v>
                </c:pt>
                <c:pt idx="273">
                  <c:v>11.4</c:v>
                </c:pt>
                <c:pt idx="274">
                  <c:v>11.4</c:v>
                </c:pt>
                <c:pt idx="275">
                  <c:v>11.28</c:v>
                </c:pt>
                <c:pt idx="276">
                  <c:v>11.2</c:v>
                </c:pt>
                <c:pt idx="277">
                  <c:v>11.21</c:v>
                </c:pt>
                <c:pt idx="278">
                  <c:v>11.21</c:v>
                </c:pt>
                <c:pt idx="279">
                  <c:v>11.18</c:v>
                </c:pt>
                <c:pt idx="280">
                  <c:v>11.16</c:v>
                </c:pt>
                <c:pt idx="281">
                  <c:v>11.08</c:v>
                </c:pt>
                <c:pt idx="282">
                  <c:v>11.04</c:v>
                </c:pt>
                <c:pt idx="283">
                  <c:v>11.04</c:v>
                </c:pt>
                <c:pt idx="284">
                  <c:v>11.05</c:v>
                </c:pt>
                <c:pt idx="285">
                  <c:v>11.06</c:v>
                </c:pt>
                <c:pt idx="286">
                  <c:v>11.06</c:v>
                </c:pt>
                <c:pt idx="287">
                  <c:v>11.11</c:v>
                </c:pt>
                <c:pt idx="288">
                  <c:v>11.11</c:v>
                </c:pt>
                <c:pt idx="289">
                  <c:v>11.09</c:v>
                </c:pt>
                <c:pt idx="290">
                  <c:v>11.1</c:v>
                </c:pt>
                <c:pt idx="291">
                  <c:v>11.09</c:v>
                </c:pt>
                <c:pt idx="292">
                  <c:v>11.08</c:v>
                </c:pt>
                <c:pt idx="293">
                  <c:v>11.05</c:v>
                </c:pt>
                <c:pt idx="294">
                  <c:v>10.85</c:v>
                </c:pt>
                <c:pt idx="295">
                  <c:v>10.97</c:v>
                </c:pt>
                <c:pt idx="296">
                  <c:v>10.63</c:v>
                </c:pt>
                <c:pt idx="297">
                  <c:v>10.51</c:v>
                </c:pt>
                <c:pt idx="298">
                  <c:v>10.51</c:v>
                </c:pt>
                <c:pt idx="299">
                  <c:v>10.43</c:v>
                </c:pt>
                <c:pt idx="300">
                  <c:v>10.38</c:v>
                </c:pt>
                <c:pt idx="301">
                  <c:v>10.41</c:v>
                </c:pt>
                <c:pt idx="302">
                  <c:v>10.32</c:v>
                </c:pt>
                <c:pt idx="303">
                  <c:v>9.74</c:v>
                </c:pt>
                <c:pt idx="304">
                  <c:v>9.58</c:v>
                </c:pt>
                <c:pt idx="305">
                  <c:v>9.48</c:v>
                </c:pt>
                <c:pt idx="306">
                  <c:v>9.4700000000000006</c:v>
                </c:pt>
                <c:pt idx="307">
                  <c:v>9.48</c:v>
                </c:pt>
                <c:pt idx="308">
                  <c:v>9.2799999999999994</c:v>
                </c:pt>
                <c:pt idx="309">
                  <c:v>9.16</c:v>
                </c:pt>
                <c:pt idx="310">
                  <c:v>9</c:v>
                </c:pt>
                <c:pt idx="311">
                  <c:v>8.9499999999999993</c:v>
                </c:pt>
                <c:pt idx="312">
                  <c:v>8.64</c:v>
                </c:pt>
                <c:pt idx="313">
                  <c:v>8.64</c:v>
                </c:pt>
                <c:pt idx="314">
                  <c:v>8.35</c:v>
                </c:pt>
                <c:pt idx="315">
                  <c:v>8.2899999999999991</c:v>
                </c:pt>
                <c:pt idx="316">
                  <c:v>8.34</c:v>
                </c:pt>
                <c:pt idx="317">
                  <c:v>8.36</c:v>
                </c:pt>
                <c:pt idx="318">
                  <c:v>8.34</c:v>
                </c:pt>
                <c:pt idx="319">
                  <c:v>8.34</c:v>
                </c:pt>
                <c:pt idx="320">
                  <c:v>8.43</c:v>
                </c:pt>
                <c:pt idx="321">
                  <c:v>8.6999999999999993</c:v>
                </c:pt>
                <c:pt idx="322">
                  <c:v>8.8800000000000008</c:v>
                </c:pt>
                <c:pt idx="323">
                  <c:v>8.98</c:v>
                </c:pt>
                <c:pt idx="324">
                  <c:v>9.01</c:v>
                </c:pt>
                <c:pt idx="325">
                  <c:v>9</c:v>
                </c:pt>
                <c:pt idx="326">
                  <c:v>8.9600000000000009</c:v>
                </c:pt>
                <c:pt idx="327">
                  <c:v>8.9600000000000009</c:v>
                </c:pt>
                <c:pt idx="328">
                  <c:v>8.91</c:v>
                </c:pt>
                <c:pt idx="329">
                  <c:v>8.8800000000000008</c:v>
                </c:pt>
                <c:pt idx="330">
                  <c:v>9</c:v>
                </c:pt>
                <c:pt idx="331">
                  <c:v>8.9600000000000009</c:v>
                </c:pt>
                <c:pt idx="332">
                  <c:v>9.01</c:v>
                </c:pt>
                <c:pt idx="333">
                  <c:v>8.89</c:v>
                </c:pt>
                <c:pt idx="334">
                  <c:v>8.9</c:v>
                </c:pt>
                <c:pt idx="335">
                  <c:v>8.9</c:v>
                </c:pt>
                <c:pt idx="336">
                  <c:v>8.73</c:v>
                </c:pt>
                <c:pt idx="337">
                  <c:v>8.94</c:v>
                </c:pt>
                <c:pt idx="338">
                  <c:v>9.0299999999999994</c:v>
                </c:pt>
                <c:pt idx="339">
                  <c:v>8.9700000000000006</c:v>
                </c:pt>
                <c:pt idx="340">
                  <c:v>8.92</c:v>
                </c:pt>
                <c:pt idx="341">
                  <c:v>8.92</c:v>
                </c:pt>
                <c:pt idx="342">
                  <c:v>8.8000000000000007</c:v>
                </c:pt>
                <c:pt idx="343">
                  <c:v>8.7799999999999994</c:v>
                </c:pt>
                <c:pt idx="344">
                  <c:v>8.85</c:v>
                </c:pt>
                <c:pt idx="345">
                  <c:v>8.7899999999999991</c:v>
                </c:pt>
                <c:pt idx="346">
                  <c:v>8.85</c:v>
                </c:pt>
                <c:pt idx="347">
                  <c:v>8.7899999999999991</c:v>
                </c:pt>
                <c:pt idx="348">
                  <c:v>8.7799999999999994</c:v>
                </c:pt>
                <c:pt idx="349">
                  <c:v>8.7799999999999994</c:v>
                </c:pt>
                <c:pt idx="350">
                  <c:v>8.7899999999999991</c:v>
                </c:pt>
                <c:pt idx="351">
                  <c:v>8.51</c:v>
                </c:pt>
                <c:pt idx="352">
                  <c:v>8.14</c:v>
                </c:pt>
                <c:pt idx="353">
                  <c:v>8.09</c:v>
                </c:pt>
                <c:pt idx="354">
                  <c:v>7.73</c:v>
                </c:pt>
                <c:pt idx="355">
                  <c:v>7.78</c:v>
                </c:pt>
                <c:pt idx="356">
                  <c:v>7.73</c:v>
                </c:pt>
                <c:pt idx="357">
                  <c:v>7.7</c:v>
                </c:pt>
                <c:pt idx="358">
                  <c:v>7.57</c:v>
                </c:pt>
                <c:pt idx="359">
                  <c:v>7.53</c:v>
                </c:pt>
                <c:pt idx="360">
                  <c:v>7.53</c:v>
                </c:pt>
                <c:pt idx="361">
                  <c:v>7.48</c:v>
                </c:pt>
                <c:pt idx="362">
                  <c:v>7.44</c:v>
                </c:pt>
                <c:pt idx="363">
                  <c:v>7.46</c:v>
                </c:pt>
                <c:pt idx="364">
                  <c:v>7.49</c:v>
                </c:pt>
                <c:pt idx="365">
                  <c:v>7.48</c:v>
                </c:pt>
                <c:pt idx="366">
                  <c:v>7.55</c:v>
                </c:pt>
                <c:pt idx="367">
                  <c:v>7.43</c:v>
                </c:pt>
                <c:pt idx="368">
                  <c:v>7.48</c:v>
                </c:pt>
                <c:pt idx="369">
                  <c:v>7.35</c:v>
                </c:pt>
                <c:pt idx="370">
                  <c:v>7.3</c:v>
                </c:pt>
                <c:pt idx="371">
                  <c:v>7.1</c:v>
                </c:pt>
                <c:pt idx="372">
                  <c:v>7.1</c:v>
                </c:pt>
                <c:pt idx="373">
                  <c:v>7.08</c:v>
                </c:pt>
                <c:pt idx="374">
                  <c:v>7.1</c:v>
                </c:pt>
                <c:pt idx="375">
                  <c:v>7</c:v>
                </c:pt>
                <c:pt idx="376">
                  <c:v>7</c:v>
                </c:pt>
                <c:pt idx="377">
                  <c:v>6.9</c:v>
                </c:pt>
                <c:pt idx="378">
                  <c:v>6.93</c:v>
                </c:pt>
                <c:pt idx="379">
                  <c:v>6.81</c:v>
                </c:pt>
                <c:pt idx="380">
                  <c:v>6.86</c:v>
                </c:pt>
                <c:pt idx="381">
                  <c:v>6.86</c:v>
                </c:pt>
                <c:pt idx="382">
                  <c:v>6.82</c:v>
                </c:pt>
                <c:pt idx="383">
                  <c:v>6.8</c:v>
                </c:pt>
                <c:pt idx="384">
                  <c:v>6.82</c:v>
                </c:pt>
                <c:pt idx="385">
                  <c:v>6.84</c:v>
                </c:pt>
                <c:pt idx="386">
                  <c:v>6.86</c:v>
                </c:pt>
                <c:pt idx="387">
                  <c:v>6.84</c:v>
                </c:pt>
                <c:pt idx="388">
                  <c:v>6.85</c:v>
                </c:pt>
                <c:pt idx="389">
                  <c:v>6.83</c:v>
                </c:pt>
                <c:pt idx="390">
                  <c:v>6.85</c:v>
                </c:pt>
                <c:pt idx="391">
                  <c:v>6.85</c:v>
                </c:pt>
                <c:pt idx="392">
                  <c:v>6.84</c:v>
                </c:pt>
                <c:pt idx="393">
                  <c:v>6.85</c:v>
                </c:pt>
                <c:pt idx="394">
                  <c:v>6.88</c:v>
                </c:pt>
                <c:pt idx="395">
                  <c:v>6.84</c:v>
                </c:pt>
                <c:pt idx="396">
                  <c:v>6.8</c:v>
                </c:pt>
                <c:pt idx="397">
                  <c:v>6.75</c:v>
                </c:pt>
                <c:pt idx="398">
                  <c:v>6.78</c:v>
                </c:pt>
                <c:pt idx="399">
                  <c:v>6.78</c:v>
                </c:pt>
                <c:pt idx="400">
                  <c:v>6.77</c:v>
                </c:pt>
                <c:pt idx="401">
                  <c:v>6.77</c:v>
                </c:pt>
                <c:pt idx="402">
                  <c:v>6.78</c:v>
                </c:pt>
                <c:pt idx="403">
                  <c:v>6.78</c:v>
                </c:pt>
                <c:pt idx="404">
                  <c:v>6.78</c:v>
                </c:pt>
                <c:pt idx="405">
                  <c:v>6.78</c:v>
                </c:pt>
                <c:pt idx="406">
                  <c:v>6.78</c:v>
                </c:pt>
                <c:pt idx="407">
                  <c:v>6.78</c:v>
                </c:pt>
                <c:pt idx="408">
                  <c:v>6.77</c:v>
                </c:pt>
                <c:pt idx="409">
                  <c:v>6.76</c:v>
                </c:pt>
                <c:pt idx="410">
                  <c:v>6.76</c:v>
                </c:pt>
                <c:pt idx="411">
                  <c:v>6.77</c:v>
                </c:pt>
                <c:pt idx="412">
                  <c:v>6.77</c:v>
                </c:pt>
                <c:pt idx="413">
                  <c:v>6.78</c:v>
                </c:pt>
                <c:pt idx="414">
                  <c:v>6.78</c:v>
                </c:pt>
                <c:pt idx="415">
                  <c:v>6.72</c:v>
                </c:pt>
                <c:pt idx="416">
                  <c:v>6.75</c:v>
                </c:pt>
                <c:pt idx="417">
                  <c:v>6.76</c:v>
                </c:pt>
                <c:pt idx="418">
                  <c:v>6.75</c:v>
                </c:pt>
                <c:pt idx="419">
                  <c:v>6.76</c:v>
                </c:pt>
                <c:pt idx="420">
                  <c:v>6.9</c:v>
                </c:pt>
                <c:pt idx="421">
                  <c:v>6.9</c:v>
                </c:pt>
                <c:pt idx="422">
                  <c:v>6.88</c:v>
                </c:pt>
                <c:pt idx="423">
                  <c:v>6.89</c:v>
                </c:pt>
                <c:pt idx="424">
                  <c:v>6.9</c:v>
                </c:pt>
                <c:pt idx="425">
                  <c:v>6.89</c:v>
                </c:pt>
                <c:pt idx="426">
                  <c:v>6.9</c:v>
                </c:pt>
                <c:pt idx="427">
                  <c:v>7.19</c:v>
                </c:pt>
                <c:pt idx="428">
                  <c:v>7.18</c:v>
                </c:pt>
                <c:pt idx="429">
                  <c:v>7.05</c:v>
                </c:pt>
                <c:pt idx="430">
                  <c:v>6.99</c:v>
                </c:pt>
                <c:pt idx="431">
                  <c:v>7</c:v>
                </c:pt>
                <c:pt idx="432">
                  <c:v>6.95</c:v>
                </c:pt>
                <c:pt idx="433">
                  <c:v>6.97</c:v>
                </c:pt>
                <c:pt idx="434">
                  <c:v>7</c:v>
                </c:pt>
                <c:pt idx="435">
                  <c:v>7</c:v>
                </c:pt>
                <c:pt idx="436">
                  <c:v>6.97</c:v>
                </c:pt>
                <c:pt idx="437">
                  <c:v>6.99</c:v>
                </c:pt>
                <c:pt idx="438">
                  <c:v>7</c:v>
                </c:pt>
                <c:pt idx="439">
                  <c:v>6.99</c:v>
                </c:pt>
                <c:pt idx="440">
                  <c:v>6.99</c:v>
                </c:pt>
                <c:pt idx="441">
                  <c:v>6.98</c:v>
                </c:pt>
                <c:pt idx="442">
                  <c:v>6.99</c:v>
                </c:pt>
                <c:pt idx="443">
                  <c:v>6.98</c:v>
                </c:pt>
                <c:pt idx="444">
                  <c:v>6.98</c:v>
                </c:pt>
                <c:pt idx="445">
                  <c:v>6.98</c:v>
                </c:pt>
                <c:pt idx="446">
                  <c:v>6.98</c:v>
                </c:pt>
                <c:pt idx="447">
                  <c:v>6.98</c:v>
                </c:pt>
                <c:pt idx="448">
                  <c:v>6.99</c:v>
                </c:pt>
                <c:pt idx="449">
                  <c:v>7</c:v>
                </c:pt>
                <c:pt idx="450">
                  <c:v>7</c:v>
                </c:pt>
                <c:pt idx="451">
                  <c:v>7.48</c:v>
                </c:pt>
                <c:pt idx="452">
                  <c:v>7.7</c:v>
                </c:pt>
                <c:pt idx="453">
                  <c:v>8.01</c:v>
                </c:pt>
                <c:pt idx="454">
                  <c:v>8.84</c:v>
                </c:pt>
                <c:pt idx="455">
                  <c:v>8.92</c:v>
                </c:pt>
                <c:pt idx="456">
                  <c:v>8.9700000000000006</c:v>
                </c:pt>
                <c:pt idx="457">
                  <c:v>8.73</c:v>
                </c:pt>
                <c:pt idx="458">
                  <c:v>8.89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05-4DEF-AE58-C88734232DBD}"/>
            </c:ext>
          </c:extLst>
        </c:ser>
        <c:ser>
          <c:idx val="1"/>
          <c:order val="1"/>
          <c:tx>
            <c:strRef>
              <c:f>'График 3.1.12'!$D$3:$D$4</c:f>
              <c:strCache>
                <c:ptCount val="2"/>
                <c:pt idx="0">
                  <c:v>индикатор
KIBOR3M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 3.1.12'!$B$5:$B$463</c:f>
              <c:numCache>
                <c:formatCode>dd/mm/yy;@</c:formatCode>
                <c:ptCount val="459"/>
                <c:pt idx="0">
                  <c:v>39085</c:v>
                </c:pt>
                <c:pt idx="1">
                  <c:v>39086</c:v>
                </c:pt>
                <c:pt idx="2">
                  <c:v>39087</c:v>
                </c:pt>
                <c:pt idx="3">
                  <c:v>39090</c:v>
                </c:pt>
                <c:pt idx="4">
                  <c:v>39091</c:v>
                </c:pt>
                <c:pt idx="5">
                  <c:v>39092</c:v>
                </c:pt>
                <c:pt idx="6">
                  <c:v>39093</c:v>
                </c:pt>
                <c:pt idx="7">
                  <c:v>39094</c:v>
                </c:pt>
                <c:pt idx="8">
                  <c:v>39097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39132</c:v>
                </c:pt>
                <c:pt idx="34">
                  <c:v>39133</c:v>
                </c:pt>
                <c:pt idx="35">
                  <c:v>39134</c:v>
                </c:pt>
                <c:pt idx="36">
                  <c:v>39135</c:v>
                </c:pt>
                <c:pt idx="37">
                  <c:v>39136</c:v>
                </c:pt>
                <c:pt idx="38">
                  <c:v>39139</c:v>
                </c:pt>
                <c:pt idx="39">
                  <c:v>39140</c:v>
                </c:pt>
                <c:pt idx="40">
                  <c:v>39141</c:v>
                </c:pt>
                <c:pt idx="41">
                  <c:v>39142</c:v>
                </c:pt>
                <c:pt idx="42">
                  <c:v>39143</c:v>
                </c:pt>
                <c:pt idx="43">
                  <c:v>39146</c:v>
                </c:pt>
                <c:pt idx="44">
                  <c:v>39147</c:v>
                </c:pt>
                <c:pt idx="45">
                  <c:v>39148</c:v>
                </c:pt>
                <c:pt idx="46">
                  <c:v>39152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39166</c:v>
                </c:pt>
                <c:pt idx="56">
                  <c:v>39167</c:v>
                </c:pt>
                <c:pt idx="57">
                  <c:v>39168</c:v>
                </c:pt>
                <c:pt idx="58">
                  <c:v>39169</c:v>
                </c:pt>
                <c:pt idx="59">
                  <c:v>39170</c:v>
                </c:pt>
                <c:pt idx="60">
                  <c:v>39171</c:v>
                </c:pt>
                <c:pt idx="61">
                  <c:v>39174</c:v>
                </c:pt>
                <c:pt idx="62">
                  <c:v>39175</c:v>
                </c:pt>
                <c:pt idx="63">
                  <c:v>39176</c:v>
                </c:pt>
                <c:pt idx="64">
                  <c:v>39177</c:v>
                </c:pt>
                <c:pt idx="65">
                  <c:v>39178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39204</c:v>
                </c:pt>
                <c:pt idx="83">
                  <c:v>39205</c:v>
                </c:pt>
                <c:pt idx="84">
                  <c:v>39206</c:v>
                </c:pt>
                <c:pt idx="85">
                  <c:v>39209</c:v>
                </c:pt>
                <c:pt idx="86">
                  <c:v>39210</c:v>
                </c:pt>
                <c:pt idx="87">
                  <c:v>39212</c:v>
                </c:pt>
                <c:pt idx="88">
                  <c:v>39213</c:v>
                </c:pt>
                <c:pt idx="89">
                  <c:v>39216</c:v>
                </c:pt>
                <c:pt idx="90">
                  <c:v>39217</c:v>
                </c:pt>
                <c:pt idx="91">
                  <c:v>39218</c:v>
                </c:pt>
                <c:pt idx="92">
                  <c:v>39219</c:v>
                </c:pt>
                <c:pt idx="93">
                  <c:v>39220</c:v>
                </c:pt>
                <c:pt idx="94">
                  <c:v>39223</c:v>
                </c:pt>
                <c:pt idx="95">
                  <c:v>39224</c:v>
                </c:pt>
                <c:pt idx="96">
                  <c:v>39225</c:v>
                </c:pt>
                <c:pt idx="97">
                  <c:v>39226</c:v>
                </c:pt>
                <c:pt idx="98">
                  <c:v>39227</c:v>
                </c:pt>
                <c:pt idx="99">
                  <c:v>39230</c:v>
                </c:pt>
                <c:pt idx="100">
                  <c:v>39231</c:v>
                </c:pt>
                <c:pt idx="101">
                  <c:v>39232</c:v>
                </c:pt>
                <c:pt idx="102">
                  <c:v>39233</c:v>
                </c:pt>
                <c:pt idx="103">
                  <c:v>39234</c:v>
                </c:pt>
                <c:pt idx="104">
                  <c:v>39237</c:v>
                </c:pt>
                <c:pt idx="105">
                  <c:v>39238</c:v>
                </c:pt>
                <c:pt idx="106">
                  <c:v>39239</c:v>
                </c:pt>
                <c:pt idx="107">
                  <c:v>39240</c:v>
                </c:pt>
                <c:pt idx="108">
                  <c:v>39241</c:v>
                </c:pt>
                <c:pt idx="109">
                  <c:v>39244</c:v>
                </c:pt>
                <c:pt idx="110">
                  <c:v>39245</c:v>
                </c:pt>
                <c:pt idx="111">
                  <c:v>39246</c:v>
                </c:pt>
                <c:pt idx="112">
                  <c:v>39247</c:v>
                </c:pt>
                <c:pt idx="113">
                  <c:v>39248</c:v>
                </c:pt>
                <c:pt idx="114">
                  <c:v>39251</c:v>
                </c:pt>
                <c:pt idx="115">
                  <c:v>39252</c:v>
                </c:pt>
                <c:pt idx="116">
                  <c:v>39253</c:v>
                </c:pt>
                <c:pt idx="117">
                  <c:v>39254</c:v>
                </c:pt>
                <c:pt idx="118">
                  <c:v>39255</c:v>
                </c:pt>
                <c:pt idx="119">
                  <c:v>39258</c:v>
                </c:pt>
                <c:pt idx="120">
                  <c:v>39259</c:v>
                </c:pt>
                <c:pt idx="121">
                  <c:v>39260</c:v>
                </c:pt>
                <c:pt idx="122">
                  <c:v>39261</c:v>
                </c:pt>
                <c:pt idx="123">
                  <c:v>39262</c:v>
                </c:pt>
                <c:pt idx="124">
                  <c:v>39265</c:v>
                </c:pt>
                <c:pt idx="125">
                  <c:v>39266</c:v>
                </c:pt>
                <c:pt idx="126">
                  <c:v>39267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39327</c:v>
                </c:pt>
                <c:pt idx="168">
                  <c:v>39328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39363</c:v>
                </c:pt>
                <c:pt idx="194">
                  <c:v>39364</c:v>
                </c:pt>
                <c:pt idx="195">
                  <c:v>39365</c:v>
                </c:pt>
                <c:pt idx="196">
                  <c:v>39366</c:v>
                </c:pt>
                <c:pt idx="197">
                  <c:v>39367</c:v>
                </c:pt>
                <c:pt idx="198">
                  <c:v>39370</c:v>
                </c:pt>
                <c:pt idx="199">
                  <c:v>39371</c:v>
                </c:pt>
                <c:pt idx="200">
                  <c:v>39372</c:v>
                </c:pt>
                <c:pt idx="201">
                  <c:v>39373</c:v>
                </c:pt>
                <c:pt idx="202">
                  <c:v>39374</c:v>
                </c:pt>
                <c:pt idx="203">
                  <c:v>39377</c:v>
                </c:pt>
                <c:pt idx="204">
                  <c:v>39378</c:v>
                </c:pt>
                <c:pt idx="205">
                  <c:v>39379</c:v>
                </c:pt>
                <c:pt idx="206">
                  <c:v>39383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39398</c:v>
                </c:pt>
                <c:pt idx="218">
                  <c:v>39399</c:v>
                </c:pt>
                <c:pt idx="219">
                  <c:v>39400</c:v>
                </c:pt>
                <c:pt idx="220">
                  <c:v>39401</c:v>
                </c:pt>
                <c:pt idx="221">
                  <c:v>39402</c:v>
                </c:pt>
                <c:pt idx="222">
                  <c:v>39405</c:v>
                </c:pt>
                <c:pt idx="223">
                  <c:v>39406</c:v>
                </c:pt>
                <c:pt idx="224">
                  <c:v>39407</c:v>
                </c:pt>
                <c:pt idx="225">
                  <c:v>39408</c:v>
                </c:pt>
                <c:pt idx="226">
                  <c:v>39409</c:v>
                </c:pt>
                <c:pt idx="227">
                  <c:v>39412</c:v>
                </c:pt>
                <c:pt idx="228">
                  <c:v>39413</c:v>
                </c:pt>
                <c:pt idx="229">
                  <c:v>39414</c:v>
                </c:pt>
                <c:pt idx="230">
                  <c:v>39415</c:v>
                </c:pt>
                <c:pt idx="231">
                  <c:v>39416</c:v>
                </c:pt>
                <c:pt idx="232">
                  <c:v>39419</c:v>
                </c:pt>
                <c:pt idx="233">
                  <c:v>39420</c:v>
                </c:pt>
                <c:pt idx="234">
                  <c:v>39421</c:v>
                </c:pt>
                <c:pt idx="235">
                  <c:v>39422</c:v>
                </c:pt>
                <c:pt idx="236">
                  <c:v>39423</c:v>
                </c:pt>
                <c:pt idx="237">
                  <c:v>39426</c:v>
                </c:pt>
                <c:pt idx="238">
                  <c:v>39427</c:v>
                </c:pt>
                <c:pt idx="239">
                  <c:v>39428</c:v>
                </c:pt>
                <c:pt idx="240">
                  <c:v>39429</c:v>
                </c:pt>
                <c:pt idx="241">
                  <c:v>39430</c:v>
                </c:pt>
                <c:pt idx="242">
                  <c:v>39435</c:v>
                </c:pt>
                <c:pt idx="243">
                  <c:v>39437</c:v>
                </c:pt>
                <c:pt idx="244">
                  <c:v>39440</c:v>
                </c:pt>
                <c:pt idx="245">
                  <c:v>39441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39445</c:v>
                </c:pt>
                <c:pt idx="250">
                  <c:v>39450</c:v>
                </c:pt>
                <c:pt idx="251">
                  <c:v>39451</c:v>
                </c:pt>
                <c:pt idx="252">
                  <c:v>39455</c:v>
                </c:pt>
                <c:pt idx="253">
                  <c:v>39456</c:v>
                </c:pt>
                <c:pt idx="254">
                  <c:v>39457</c:v>
                </c:pt>
                <c:pt idx="255">
                  <c:v>39458</c:v>
                </c:pt>
                <c:pt idx="256">
                  <c:v>39461</c:v>
                </c:pt>
                <c:pt idx="257">
                  <c:v>39462</c:v>
                </c:pt>
                <c:pt idx="258">
                  <c:v>39463</c:v>
                </c:pt>
                <c:pt idx="259">
                  <c:v>39464</c:v>
                </c:pt>
                <c:pt idx="260">
                  <c:v>39465</c:v>
                </c:pt>
                <c:pt idx="261">
                  <c:v>39468</c:v>
                </c:pt>
                <c:pt idx="262">
                  <c:v>39469</c:v>
                </c:pt>
                <c:pt idx="263">
                  <c:v>39470</c:v>
                </c:pt>
                <c:pt idx="264">
                  <c:v>39471</c:v>
                </c:pt>
                <c:pt idx="265">
                  <c:v>39472</c:v>
                </c:pt>
                <c:pt idx="266">
                  <c:v>39475</c:v>
                </c:pt>
                <c:pt idx="267">
                  <c:v>39476</c:v>
                </c:pt>
                <c:pt idx="268">
                  <c:v>39477</c:v>
                </c:pt>
                <c:pt idx="269">
                  <c:v>39478</c:v>
                </c:pt>
                <c:pt idx="270">
                  <c:v>39479</c:v>
                </c:pt>
                <c:pt idx="271">
                  <c:v>39482</c:v>
                </c:pt>
                <c:pt idx="272">
                  <c:v>39483</c:v>
                </c:pt>
                <c:pt idx="273">
                  <c:v>39484</c:v>
                </c:pt>
                <c:pt idx="274">
                  <c:v>39485</c:v>
                </c:pt>
                <c:pt idx="275">
                  <c:v>39486</c:v>
                </c:pt>
                <c:pt idx="276">
                  <c:v>39489</c:v>
                </c:pt>
                <c:pt idx="277">
                  <c:v>39490</c:v>
                </c:pt>
                <c:pt idx="278">
                  <c:v>39491</c:v>
                </c:pt>
                <c:pt idx="279">
                  <c:v>39492</c:v>
                </c:pt>
                <c:pt idx="280">
                  <c:v>39493</c:v>
                </c:pt>
                <c:pt idx="281">
                  <c:v>39496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39518</c:v>
                </c:pt>
                <c:pt idx="297">
                  <c:v>39519</c:v>
                </c:pt>
                <c:pt idx="298">
                  <c:v>39520</c:v>
                </c:pt>
                <c:pt idx="299">
                  <c:v>39521</c:v>
                </c:pt>
                <c:pt idx="300">
                  <c:v>39524</c:v>
                </c:pt>
                <c:pt idx="301">
                  <c:v>39525</c:v>
                </c:pt>
                <c:pt idx="302">
                  <c:v>39526</c:v>
                </c:pt>
                <c:pt idx="303">
                  <c:v>39527</c:v>
                </c:pt>
                <c:pt idx="304">
                  <c:v>39528</c:v>
                </c:pt>
                <c:pt idx="305">
                  <c:v>39532</c:v>
                </c:pt>
                <c:pt idx="306">
                  <c:v>39533</c:v>
                </c:pt>
                <c:pt idx="307">
                  <c:v>39534</c:v>
                </c:pt>
                <c:pt idx="308">
                  <c:v>39535</c:v>
                </c:pt>
                <c:pt idx="309">
                  <c:v>39538</c:v>
                </c:pt>
                <c:pt idx="310">
                  <c:v>39539</c:v>
                </c:pt>
                <c:pt idx="311">
                  <c:v>39540</c:v>
                </c:pt>
                <c:pt idx="312">
                  <c:v>39541</c:v>
                </c:pt>
                <c:pt idx="313">
                  <c:v>39542</c:v>
                </c:pt>
                <c:pt idx="314">
                  <c:v>39545</c:v>
                </c:pt>
                <c:pt idx="315">
                  <c:v>39546</c:v>
                </c:pt>
                <c:pt idx="316">
                  <c:v>39547</c:v>
                </c:pt>
                <c:pt idx="317">
                  <c:v>39548</c:v>
                </c:pt>
                <c:pt idx="318">
                  <c:v>39549</c:v>
                </c:pt>
                <c:pt idx="319">
                  <c:v>39552</c:v>
                </c:pt>
                <c:pt idx="320">
                  <c:v>39553</c:v>
                </c:pt>
                <c:pt idx="321">
                  <c:v>39554</c:v>
                </c:pt>
                <c:pt idx="322">
                  <c:v>39555</c:v>
                </c:pt>
                <c:pt idx="323">
                  <c:v>39556</c:v>
                </c:pt>
                <c:pt idx="324">
                  <c:v>39559</c:v>
                </c:pt>
                <c:pt idx="325">
                  <c:v>39560</c:v>
                </c:pt>
                <c:pt idx="326">
                  <c:v>39561</c:v>
                </c:pt>
                <c:pt idx="327">
                  <c:v>39562</c:v>
                </c:pt>
                <c:pt idx="328">
                  <c:v>39563</c:v>
                </c:pt>
                <c:pt idx="329">
                  <c:v>39566</c:v>
                </c:pt>
                <c:pt idx="330">
                  <c:v>39567</c:v>
                </c:pt>
                <c:pt idx="331">
                  <c:v>39568</c:v>
                </c:pt>
                <c:pt idx="332">
                  <c:v>39572</c:v>
                </c:pt>
                <c:pt idx="333">
                  <c:v>39573</c:v>
                </c:pt>
                <c:pt idx="334">
                  <c:v>39574</c:v>
                </c:pt>
                <c:pt idx="335">
                  <c:v>39575</c:v>
                </c:pt>
                <c:pt idx="336">
                  <c:v>39576</c:v>
                </c:pt>
                <c:pt idx="337">
                  <c:v>39580</c:v>
                </c:pt>
                <c:pt idx="338">
                  <c:v>39581</c:v>
                </c:pt>
                <c:pt idx="339">
                  <c:v>39582</c:v>
                </c:pt>
                <c:pt idx="340">
                  <c:v>39583</c:v>
                </c:pt>
                <c:pt idx="341">
                  <c:v>39584</c:v>
                </c:pt>
                <c:pt idx="342">
                  <c:v>39587</c:v>
                </c:pt>
                <c:pt idx="343">
                  <c:v>39588</c:v>
                </c:pt>
                <c:pt idx="344">
                  <c:v>39589</c:v>
                </c:pt>
                <c:pt idx="345">
                  <c:v>39590</c:v>
                </c:pt>
                <c:pt idx="346">
                  <c:v>39591</c:v>
                </c:pt>
                <c:pt idx="347">
                  <c:v>39594</c:v>
                </c:pt>
                <c:pt idx="348">
                  <c:v>39595</c:v>
                </c:pt>
                <c:pt idx="349">
                  <c:v>39596</c:v>
                </c:pt>
                <c:pt idx="350">
                  <c:v>39597</c:v>
                </c:pt>
                <c:pt idx="351">
                  <c:v>39598</c:v>
                </c:pt>
                <c:pt idx="352">
                  <c:v>39601</c:v>
                </c:pt>
                <c:pt idx="353">
                  <c:v>39602</c:v>
                </c:pt>
                <c:pt idx="354">
                  <c:v>39603</c:v>
                </c:pt>
                <c:pt idx="355">
                  <c:v>39604</c:v>
                </c:pt>
                <c:pt idx="356">
                  <c:v>39605</c:v>
                </c:pt>
                <c:pt idx="357">
                  <c:v>39608</c:v>
                </c:pt>
                <c:pt idx="358">
                  <c:v>39609</c:v>
                </c:pt>
                <c:pt idx="359">
                  <c:v>39610</c:v>
                </c:pt>
                <c:pt idx="360">
                  <c:v>39611</c:v>
                </c:pt>
                <c:pt idx="361">
                  <c:v>39612</c:v>
                </c:pt>
                <c:pt idx="362">
                  <c:v>39615</c:v>
                </c:pt>
                <c:pt idx="363">
                  <c:v>39616</c:v>
                </c:pt>
                <c:pt idx="364">
                  <c:v>39617</c:v>
                </c:pt>
                <c:pt idx="365">
                  <c:v>39618</c:v>
                </c:pt>
                <c:pt idx="366">
                  <c:v>39619</c:v>
                </c:pt>
                <c:pt idx="367">
                  <c:v>39622</c:v>
                </c:pt>
                <c:pt idx="368">
                  <c:v>39623</c:v>
                </c:pt>
                <c:pt idx="369">
                  <c:v>39624</c:v>
                </c:pt>
                <c:pt idx="370">
                  <c:v>39625</c:v>
                </c:pt>
                <c:pt idx="371">
                  <c:v>39626</c:v>
                </c:pt>
                <c:pt idx="372">
                  <c:v>39629</c:v>
                </c:pt>
                <c:pt idx="373">
                  <c:v>39630</c:v>
                </c:pt>
                <c:pt idx="374">
                  <c:v>39631</c:v>
                </c:pt>
                <c:pt idx="375">
                  <c:v>39632</c:v>
                </c:pt>
                <c:pt idx="376">
                  <c:v>39633</c:v>
                </c:pt>
                <c:pt idx="377">
                  <c:v>39637</c:v>
                </c:pt>
                <c:pt idx="378">
                  <c:v>39638</c:v>
                </c:pt>
                <c:pt idx="379">
                  <c:v>39639</c:v>
                </c:pt>
                <c:pt idx="380">
                  <c:v>39640</c:v>
                </c:pt>
                <c:pt idx="381">
                  <c:v>39643</c:v>
                </c:pt>
                <c:pt idx="382">
                  <c:v>39644</c:v>
                </c:pt>
                <c:pt idx="383">
                  <c:v>39645</c:v>
                </c:pt>
                <c:pt idx="384">
                  <c:v>39646</c:v>
                </c:pt>
                <c:pt idx="385">
                  <c:v>39647</c:v>
                </c:pt>
                <c:pt idx="386">
                  <c:v>39650</c:v>
                </c:pt>
                <c:pt idx="387">
                  <c:v>39651</c:v>
                </c:pt>
                <c:pt idx="388">
                  <c:v>39652</c:v>
                </c:pt>
                <c:pt idx="389">
                  <c:v>39653</c:v>
                </c:pt>
                <c:pt idx="390">
                  <c:v>39654</c:v>
                </c:pt>
                <c:pt idx="391">
                  <c:v>39657</c:v>
                </c:pt>
                <c:pt idx="392">
                  <c:v>39658</c:v>
                </c:pt>
                <c:pt idx="393">
                  <c:v>39659</c:v>
                </c:pt>
                <c:pt idx="394">
                  <c:v>39660</c:v>
                </c:pt>
                <c:pt idx="395">
                  <c:v>39661</c:v>
                </c:pt>
                <c:pt idx="396">
                  <c:v>39664</c:v>
                </c:pt>
                <c:pt idx="397">
                  <c:v>39665</c:v>
                </c:pt>
                <c:pt idx="398">
                  <c:v>39666</c:v>
                </c:pt>
                <c:pt idx="399">
                  <c:v>39667</c:v>
                </c:pt>
                <c:pt idx="400">
                  <c:v>39668</c:v>
                </c:pt>
                <c:pt idx="401">
                  <c:v>39671</c:v>
                </c:pt>
                <c:pt idx="402">
                  <c:v>39672</c:v>
                </c:pt>
                <c:pt idx="403">
                  <c:v>39673</c:v>
                </c:pt>
                <c:pt idx="404">
                  <c:v>39674</c:v>
                </c:pt>
                <c:pt idx="405">
                  <c:v>39675</c:v>
                </c:pt>
                <c:pt idx="406">
                  <c:v>39678</c:v>
                </c:pt>
                <c:pt idx="407">
                  <c:v>39679</c:v>
                </c:pt>
                <c:pt idx="408">
                  <c:v>39680</c:v>
                </c:pt>
                <c:pt idx="409">
                  <c:v>39681</c:v>
                </c:pt>
                <c:pt idx="410">
                  <c:v>39682</c:v>
                </c:pt>
                <c:pt idx="411">
                  <c:v>39685</c:v>
                </c:pt>
                <c:pt idx="412">
                  <c:v>39686</c:v>
                </c:pt>
                <c:pt idx="413">
                  <c:v>39687</c:v>
                </c:pt>
                <c:pt idx="414">
                  <c:v>39688</c:v>
                </c:pt>
                <c:pt idx="415">
                  <c:v>39689</c:v>
                </c:pt>
                <c:pt idx="416">
                  <c:v>39693</c:v>
                </c:pt>
                <c:pt idx="417">
                  <c:v>39694</c:v>
                </c:pt>
                <c:pt idx="418">
                  <c:v>39695</c:v>
                </c:pt>
                <c:pt idx="419">
                  <c:v>39696</c:v>
                </c:pt>
                <c:pt idx="420">
                  <c:v>39699</c:v>
                </c:pt>
                <c:pt idx="421">
                  <c:v>39700</c:v>
                </c:pt>
                <c:pt idx="422">
                  <c:v>39701</c:v>
                </c:pt>
                <c:pt idx="423">
                  <c:v>39702</c:v>
                </c:pt>
                <c:pt idx="424">
                  <c:v>39703</c:v>
                </c:pt>
                <c:pt idx="425">
                  <c:v>39706</c:v>
                </c:pt>
                <c:pt idx="426">
                  <c:v>39707</c:v>
                </c:pt>
                <c:pt idx="427">
                  <c:v>39708</c:v>
                </c:pt>
                <c:pt idx="428">
                  <c:v>39709</c:v>
                </c:pt>
                <c:pt idx="429">
                  <c:v>39710</c:v>
                </c:pt>
                <c:pt idx="430">
                  <c:v>39713</c:v>
                </c:pt>
                <c:pt idx="431">
                  <c:v>39714</c:v>
                </c:pt>
                <c:pt idx="432">
                  <c:v>39715</c:v>
                </c:pt>
                <c:pt idx="433">
                  <c:v>39716</c:v>
                </c:pt>
                <c:pt idx="434">
                  <c:v>39717</c:v>
                </c:pt>
                <c:pt idx="435">
                  <c:v>39720</c:v>
                </c:pt>
                <c:pt idx="436">
                  <c:v>39721</c:v>
                </c:pt>
                <c:pt idx="437">
                  <c:v>39722</c:v>
                </c:pt>
                <c:pt idx="438">
                  <c:v>39723</c:v>
                </c:pt>
                <c:pt idx="439">
                  <c:v>39724</c:v>
                </c:pt>
                <c:pt idx="440">
                  <c:v>39727</c:v>
                </c:pt>
                <c:pt idx="441">
                  <c:v>39728</c:v>
                </c:pt>
                <c:pt idx="442">
                  <c:v>39729</c:v>
                </c:pt>
                <c:pt idx="443">
                  <c:v>39730</c:v>
                </c:pt>
                <c:pt idx="444">
                  <c:v>39731</c:v>
                </c:pt>
                <c:pt idx="445">
                  <c:v>39734</c:v>
                </c:pt>
                <c:pt idx="446">
                  <c:v>39735</c:v>
                </c:pt>
                <c:pt idx="447">
                  <c:v>39736</c:v>
                </c:pt>
                <c:pt idx="448">
                  <c:v>39737</c:v>
                </c:pt>
                <c:pt idx="449">
                  <c:v>39738</c:v>
                </c:pt>
                <c:pt idx="450">
                  <c:v>39741</c:v>
                </c:pt>
                <c:pt idx="451">
                  <c:v>39742</c:v>
                </c:pt>
                <c:pt idx="452">
                  <c:v>39743</c:v>
                </c:pt>
                <c:pt idx="453">
                  <c:v>39744</c:v>
                </c:pt>
                <c:pt idx="454">
                  <c:v>39745</c:v>
                </c:pt>
                <c:pt idx="455">
                  <c:v>39749</c:v>
                </c:pt>
                <c:pt idx="456">
                  <c:v>39750</c:v>
                </c:pt>
                <c:pt idx="457">
                  <c:v>39751</c:v>
                </c:pt>
                <c:pt idx="458">
                  <c:v>39752</c:v>
                </c:pt>
              </c:numCache>
            </c:numRef>
          </c:cat>
          <c:val>
            <c:numRef>
              <c:f>'График 3.1.12'!$D$5:$D$463</c:f>
              <c:numCache>
                <c:formatCode>#,##0.00</c:formatCode>
                <c:ptCount val="459"/>
                <c:pt idx="0">
                  <c:v>8</c:v>
                </c:pt>
                <c:pt idx="1">
                  <c:v>8</c:v>
                </c:pt>
                <c:pt idx="2">
                  <c:v>6.9</c:v>
                </c:pt>
                <c:pt idx="3">
                  <c:v>7.68</c:v>
                </c:pt>
                <c:pt idx="4">
                  <c:v>7.83</c:v>
                </c:pt>
                <c:pt idx="5">
                  <c:v>7.5</c:v>
                </c:pt>
                <c:pt idx="6">
                  <c:v>8.1300000000000008</c:v>
                </c:pt>
                <c:pt idx="7">
                  <c:v>7.9</c:v>
                </c:pt>
                <c:pt idx="8">
                  <c:v>7.83</c:v>
                </c:pt>
                <c:pt idx="9">
                  <c:v>8</c:v>
                </c:pt>
                <c:pt idx="10">
                  <c:v>7.75</c:v>
                </c:pt>
                <c:pt idx="11">
                  <c:v>6.5</c:v>
                </c:pt>
                <c:pt idx="12">
                  <c:v>7.83</c:v>
                </c:pt>
                <c:pt idx="14">
                  <c:v>7.75</c:v>
                </c:pt>
                <c:pt idx="15">
                  <c:v>7.25</c:v>
                </c:pt>
                <c:pt idx="16">
                  <c:v>7.75</c:v>
                </c:pt>
                <c:pt idx="17">
                  <c:v>7.63</c:v>
                </c:pt>
                <c:pt idx="18">
                  <c:v>8</c:v>
                </c:pt>
                <c:pt idx="19">
                  <c:v>7.33</c:v>
                </c:pt>
                <c:pt idx="20">
                  <c:v>6.5</c:v>
                </c:pt>
                <c:pt idx="21">
                  <c:v>8.25</c:v>
                </c:pt>
                <c:pt idx="22">
                  <c:v>7</c:v>
                </c:pt>
                <c:pt idx="23">
                  <c:v>7</c:v>
                </c:pt>
                <c:pt idx="24">
                  <c:v>8.25</c:v>
                </c:pt>
                <c:pt idx="25">
                  <c:v>8</c:v>
                </c:pt>
                <c:pt idx="26">
                  <c:v>7</c:v>
                </c:pt>
                <c:pt idx="27">
                  <c:v>8.33</c:v>
                </c:pt>
                <c:pt idx="28">
                  <c:v>8</c:v>
                </c:pt>
                <c:pt idx="29">
                  <c:v>7</c:v>
                </c:pt>
                <c:pt idx="30">
                  <c:v>8</c:v>
                </c:pt>
                <c:pt idx="31">
                  <c:v>8.5</c:v>
                </c:pt>
                <c:pt idx="32">
                  <c:v>7.5</c:v>
                </c:pt>
                <c:pt idx="33">
                  <c:v>8.25</c:v>
                </c:pt>
                <c:pt idx="34">
                  <c:v>8.25</c:v>
                </c:pt>
                <c:pt idx="35">
                  <c:v>8</c:v>
                </c:pt>
                <c:pt idx="36">
                  <c:v>9</c:v>
                </c:pt>
                <c:pt idx="37">
                  <c:v>9</c:v>
                </c:pt>
                <c:pt idx="38">
                  <c:v>7.38</c:v>
                </c:pt>
                <c:pt idx="39">
                  <c:v>7.33</c:v>
                </c:pt>
                <c:pt idx="40">
                  <c:v>6.5</c:v>
                </c:pt>
                <c:pt idx="41">
                  <c:v>6.67</c:v>
                </c:pt>
                <c:pt idx="42">
                  <c:v>7.33</c:v>
                </c:pt>
                <c:pt idx="43">
                  <c:v>7.33</c:v>
                </c:pt>
                <c:pt idx="44">
                  <c:v>7.33</c:v>
                </c:pt>
                <c:pt idx="45">
                  <c:v>7.43</c:v>
                </c:pt>
                <c:pt idx="46">
                  <c:v>8</c:v>
                </c:pt>
                <c:pt idx="47">
                  <c:v>6.65</c:v>
                </c:pt>
                <c:pt idx="48">
                  <c:v>6.65</c:v>
                </c:pt>
                <c:pt idx="49">
                  <c:v>6.65</c:v>
                </c:pt>
                <c:pt idx="50">
                  <c:v>7.1</c:v>
                </c:pt>
                <c:pt idx="51">
                  <c:v>6.3</c:v>
                </c:pt>
                <c:pt idx="52">
                  <c:v>6.65</c:v>
                </c:pt>
                <c:pt idx="53">
                  <c:v>6.65</c:v>
                </c:pt>
                <c:pt idx="54">
                  <c:v>6.3</c:v>
                </c:pt>
                <c:pt idx="55">
                  <c:v>6.65</c:v>
                </c:pt>
                <c:pt idx="56">
                  <c:v>7.27</c:v>
                </c:pt>
                <c:pt idx="57">
                  <c:v>7.1</c:v>
                </c:pt>
                <c:pt idx="58">
                  <c:v>7.27</c:v>
                </c:pt>
                <c:pt idx="59">
                  <c:v>6.65</c:v>
                </c:pt>
                <c:pt idx="60">
                  <c:v>7.75</c:v>
                </c:pt>
                <c:pt idx="61">
                  <c:v>6.65</c:v>
                </c:pt>
                <c:pt idx="62">
                  <c:v>7.27</c:v>
                </c:pt>
                <c:pt idx="63">
                  <c:v>6.3</c:v>
                </c:pt>
                <c:pt idx="64">
                  <c:v>6.65</c:v>
                </c:pt>
                <c:pt idx="65">
                  <c:v>6.65</c:v>
                </c:pt>
                <c:pt idx="66">
                  <c:v>6.65</c:v>
                </c:pt>
                <c:pt idx="67">
                  <c:v>6.65</c:v>
                </c:pt>
                <c:pt idx="68">
                  <c:v>7.27</c:v>
                </c:pt>
                <c:pt idx="69">
                  <c:v>6.3</c:v>
                </c:pt>
                <c:pt idx="70">
                  <c:v>6.65</c:v>
                </c:pt>
                <c:pt idx="71">
                  <c:v>6.75</c:v>
                </c:pt>
                <c:pt idx="72">
                  <c:v>7.17</c:v>
                </c:pt>
                <c:pt idx="73">
                  <c:v>7.5</c:v>
                </c:pt>
                <c:pt idx="74">
                  <c:v>6.75</c:v>
                </c:pt>
                <c:pt idx="75">
                  <c:v>6.75</c:v>
                </c:pt>
                <c:pt idx="76">
                  <c:v>6.75</c:v>
                </c:pt>
                <c:pt idx="77">
                  <c:v>6.75</c:v>
                </c:pt>
                <c:pt idx="78">
                  <c:v>6.75</c:v>
                </c:pt>
                <c:pt idx="79">
                  <c:v>6.75</c:v>
                </c:pt>
                <c:pt idx="80">
                  <c:v>6.75</c:v>
                </c:pt>
                <c:pt idx="81">
                  <c:v>6.75</c:v>
                </c:pt>
                <c:pt idx="82">
                  <c:v>6.75</c:v>
                </c:pt>
                <c:pt idx="83">
                  <c:v>6.75</c:v>
                </c:pt>
                <c:pt idx="84">
                  <c:v>6.75</c:v>
                </c:pt>
                <c:pt idx="85">
                  <c:v>6.75</c:v>
                </c:pt>
                <c:pt idx="86">
                  <c:v>6.75</c:v>
                </c:pt>
                <c:pt idx="87">
                  <c:v>6.75</c:v>
                </c:pt>
                <c:pt idx="88">
                  <c:v>6.5</c:v>
                </c:pt>
                <c:pt idx="89">
                  <c:v>6.75</c:v>
                </c:pt>
                <c:pt idx="90">
                  <c:v>6.75</c:v>
                </c:pt>
                <c:pt idx="91">
                  <c:v>6.5</c:v>
                </c:pt>
                <c:pt idx="92">
                  <c:v>6.75</c:v>
                </c:pt>
                <c:pt idx="93">
                  <c:v>6.5</c:v>
                </c:pt>
                <c:pt idx="94">
                  <c:v>6.75</c:v>
                </c:pt>
                <c:pt idx="95">
                  <c:v>6.75</c:v>
                </c:pt>
                <c:pt idx="96">
                  <c:v>6.5</c:v>
                </c:pt>
                <c:pt idx="97">
                  <c:v>7.75</c:v>
                </c:pt>
                <c:pt idx="98">
                  <c:v>6.75</c:v>
                </c:pt>
                <c:pt idx="99">
                  <c:v>6.75</c:v>
                </c:pt>
                <c:pt idx="100">
                  <c:v>6.75</c:v>
                </c:pt>
                <c:pt idx="101">
                  <c:v>6.5</c:v>
                </c:pt>
                <c:pt idx="102">
                  <c:v>6.75</c:v>
                </c:pt>
                <c:pt idx="103">
                  <c:v>6.75</c:v>
                </c:pt>
                <c:pt idx="104">
                  <c:v>6.75</c:v>
                </c:pt>
                <c:pt idx="105">
                  <c:v>6.5</c:v>
                </c:pt>
                <c:pt idx="107">
                  <c:v>6.9</c:v>
                </c:pt>
                <c:pt idx="108">
                  <c:v>6.9</c:v>
                </c:pt>
                <c:pt idx="109">
                  <c:v>6.9</c:v>
                </c:pt>
                <c:pt idx="110">
                  <c:v>6.95</c:v>
                </c:pt>
                <c:pt idx="111">
                  <c:v>6.47</c:v>
                </c:pt>
                <c:pt idx="112">
                  <c:v>6.9</c:v>
                </c:pt>
                <c:pt idx="113">
                  <c:v>6.88</c:v>
                </c:pt>
                <c:pt idx="114">
                  <c:v>6.88</c:v>
                </c:pt>
                <c:pt idx="116">
                  <c:v>6.88</c:v>
                </c:pt>
                <c:pt idx="117">
                  <c:v>6.88</c:v>
                </c:pt>
                <c:pt idx="118">
                  <c:v>6.75</c:v>
                </c:pt>
                <c:pt idx="119">
                  <c:v>6.88</c:v>
                </c:pt>
                <c:pt idx="120">
                  <c:v>6.88</c:v>
                </c:pt>
                <c:pt idx="121">
                  <c:v>6.88</c:v>
                </c:pt>
                <c:pt idx="122">
                  <c:v>6.75</c:v>
                </c:pt>
                <c:pt idx="123">
                  <c:v>6.75</c:v>
                </c:pt>
                <c:pt idx="124">
                  <c:v>6.88</c:v>
                </c:pt>
                <c:pt idx="125">
                  <c:v>6.88</c:v>
                </c:pt>
                <c:pt idx="126">
                  <c:v>6.75</c:v>
                </c:pt>
                <c:pt idx="127">
                  <c:v>7.38</c:v>
                </c:pt>
                <c:pt idx="128">
                  <c:v>6.75</c:v>
                </c:pt>
                <c:pt idx="129">
                  <c:v>9</c:v>
                </c:pt>
                <c:pt idx="130">
                  <c:v>7.88</c:v>
                </c:pt>
                <c:pt idx="131">
                  <c:v>7.88</c:v>
                </c:pt>
                <c:pt idx="132">
                  <c:v>7.38</c:v>
                </c:pt>
                <c:pt idx="133">
                  <c:v>6.75</c:v>
                </c:pt>
                <c:pt idx="134">
                  <c:v>6.75</c:v>
                </c:pt>
                <c:pt idx="137">
                  <c:v>6.75</c:v>
                </c:pt>
                <c:pt idx="138">
                  <c:v>6.75</c:v>
                </c:pt>
                <c:pt idx="140">
                  <c:v>6.75</c:v>
                </c:pt>
                <c:pt idx="141">
                  <c:v>6.75</c:v>
                </c:pt>
                <c:pt idx="144">
                  <c:v>7.38</c:v>
                </c:pt>
                <c:pt idx="145">
                  <c:v>7.38</c:v>
                </c:pt>
                <c:pt idx="146">
                  <c:v>7.38</c:v>
                </c:pt>
                <c:pt idx="147">
                  <c:v>8</c:v>
                </c:pt>
                <c:pt idx="148">
                  <c:v>8.6300000000000008</c:v>
                </c:pt>
                <c:pt idx="149">
                  <c:v>8.25</c:v>
                </c:pt>
                <c:pt idx="150">
                  <c:v>8.25</c:v>
                </c:pt>
                <c:pt idx="151">
                  <c:v>8.5</c:v>
                </c:pt>
                <c:pt idx="153">
                  <c:v>8.75</c:v>
                </c:pt>
                <c:pt idx="154">
                  <c:v>8.75</c:v>
                </c:pt>
                <c:pt idx="155">
                  <c:v>8.75</c:v>
                </c:pt>
                <c:pt idx="156">
                  <c:v>8.75</c:v>
                </c:pt>
                <c:pt idx="157">
                  <c:v>8.75</c:v>
                </c:pt>
                <c:pt idx="158">
                  <c:v>8.75</c:v>
                </c:pt>
                <c:pt idx="159">
                  <c:v>8.5</c:v>
                </c:pt>
                <c:pt idx="160">
                  <c:v>8.75</c:v>
                </c:pt>
                <c:pt idx="161">
                  <c:v>8.75</c:v>
                </c:pt>
                <c:pt idx="162">
                  <c:v>8.5</c:v>
                </c:pt>
                <c:pt idx="163">
                  <c:v>8.75</c:v>
                </c:pt>
                <c:pt idx="164">
                  <c:v>9</c:v>
                </c:pt>
                <c:pt idx="165">
                  <c:v>10</c:v>
                </c:pt>
                <c:pt idx="166">
                  <c:v>10</c:v>
                </c:pt>
                <c:pt idx="168">
                  <c:v>11</c:v>
                </c:pt>
                <c:pt idx="169">
                  <c:v>11</c:v>
                </c:pt>
                <c:pt idx="170">
                  <c:v>10</c:v>
                </c:pt>
                <c:pt idx="171">
                  <c:v>11.5</c:v>
                </c:pt>
                <c:pt idx="172">
                  <c:v>11</c:v>
                </c:pt>
                <c:pt idx="173">
                  <c:v>11.5</c:v>
                </c:pt>
                <c:pt idx="174">
                  <c:v>11.75</c:v>
                </c:pt>
                <c:pt idx="175">
                  <c:v>11.75</c:v>
                </c:pt>
                <c:pt idx="176">
                  <c:v>11.75</c:v>
                </c:pt>
                <c:pt idx="177">
                  <c:v>12</c:v>
                </c:pt>
                <c:pt idx="178">
                  <c:v>11.75</c:v>
                </c:pt>
                <c:pt idx="179">
                  <c:v>12.25</c:v>
                </c:pt>
                <c:pt idx="180">
                  <c:v>12.25</c:v>
                </c:pt>
                <c:pt idx="181">
                  <c:v>12.25</c:v>
                </c:pt>
                <c:pt idx="182">
                  <c:v>12.25</c:v>
                </c:pt>
                <c:pt idx="183">
                  <c:v>12.25</c:v>
                </c:pt>
                <c:pt idx="184">
                  <c:v>12.25</c:v>
                </c:pt>
                <c:pt idx="185">
                  <c:v>12.25</c:v>
                </c:pt>
                <c:pt idx="186">
                  <c:v>12.25</c:v>
                </c:pt>
                <c:pt idx="187">
                  <c:v>11.75</c:v>
                </c:pt>
                <c:pt idx="188">
                  <c:v>11.25</c:v>
                </c:pt>
                <c:pt idx="189">
                  <c:v>12.25</c:v>
                </c:pt>
                <c:pt idx="190">
                  <c:v>11.5</c:v>
                </c:pt>
                <c:pt idx="191">
                  <c:v>11.75</c:v>
                </c:pt>
                <c:pt idx="192">
                  <c:v>13</c:v>
                </c:pt>
                <c:pt idx="193">
                  <c:v>13</c:v>
                </c:pt>
                <c:pt idx="194">
                  <c:v>11.25</c:v>
                </c:pt>
                <c:pt idx="195">
                  <c:v>11.25</c:v>
                </c:pt>
                <c:pt idx="196">
                  <c:v>11</c:v>
                </c:pt>
                <c:pt idx="197">
                  <c:v>11</c:v>
                </c:pt>
                <c:pt idx="198">
                  <c:v>10.75</c:v>
                </c:pt>
                <c:pt idx="199">
                  <c:v>10</c:v>
                </c:pt>
                <c:pt idx="200">
                  <c:v>10</c:v>
                </c:pt>
                <c:pt idx="201" formatCode="#\ ##0.000">
                  <c:v>9.5</c:v>
                </c:pt>
                <c:pt idx="202" formatCode="#\ ##0.000">
                  <c:v>9.5</c:v>
                </c:pt>
                <c:pt idx="203">
                  <c:v>10</c:v>
                </c:pt>
                <c:pt idx="204">
                  <c:v>10</c:v>
                </c:pt>
                <c:pt idx="205">
                  <c:v>10.88</c:v>
                </c:pt>
                <c:pt idx="206">
                  <c:v>10.88</c:v>
                </c:pt>
                <c:pt idx="207">
                  <c:v>10.63</c:v>
                </c:pt>
                <c:pt idx="208">
                  <c:v>10.63</c:v>
                </c:pt>
                <c:pt idx="209">
                  <c:v>10.38</c:v>
                </c:pt>
                <c:pt idx="210">
                  <c:v>10</c:v>
                </c:pt>
                <c:pt idx="211">
                  <c:v>10.38</c:v>
                </c:pt>
                <c:pt idx="212">
                  <c:v>10.38</c:v>
                </c:pt>
                <c:pt idx="213">
                  <c:v>10.38</c:v>
                </c:pt>
                <c:pt idx="214">
                  <c:v>10.38</c:v>
                </c:pt>
                <c:pt idx="215">
                  <c:v>10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10.38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12</c:v>
                </c:pt>
                <c:pt idx="225">
                  <c:v>11</c:v>
                </c:pt>
                <c:pt idx="226">
                  <c:v>12</c:v>
                </c:pt>
                <c:pt idx="227">
                  <c:v>11.38</c:v>
                </c:pt>
                <c:pt idx="228">
                  <c:v>10.88</c:v>
                </c:pt>
                <c:pt idx="229">
                  <c:v>11.88</c:v>
                </c:pt>
                <c:pt idx="230">
                  <c:v>10.88</c:v>
                </c:pt>
                <c:pt idx="231">
                  <c:v>10.75</c:v>
                </c:pt>
                <c:pt idx="232">
                  <c:v>11.38</c:v>
                </c:pt>
                <c:pt idx="233">
                  <c:v>10.75</c:v>
                </c:pt>
                <c:pt idx="234">
                  <c:v>11.88</c:v>
                </c:pt>
                <c:pt idx="235">
                  <c:v>11.58</c:v>
                </c:pt>
                <c:pt idx="236">
                  <c:v>12.15</c:v>
                </c:pt>
                <c:pt idx="237">
                  <c:v>12.15</c:v>
                </c:pt>
                <c:pt idx="238">
                  <c:v>12.15</c:v>
                </c:pt>
                <c:pt idx="239">
                  <c:v>11.67</c:v>
                </c:pt>
                <c:pt idx="240">
                  <c:v>12.4</c:v>
                </c:pt>
                <c:pt idx="241">
                  <c:v>12.3</c:v>
                </c:pt>
                <c:pt idx="242">
                  <c:v>12.15</c:v>
                </c:pt>
                <c:pt idx="243">
                  <c:v>13</c:v>
                </c:pt>
                <c:pt idx="244">
                  <c:v>12.15</c:v>
                </c:pt>
                <c:pt idx="245">
                  <c:v>12.35</c:v>
                </c:pt>
                <c:pt idx="246">
                  <c:v>11.95</c:v>
                </c:pt>
                <c:pt idx="247">
                  <c:v>12.7</c:v>
                </c:pt>
                <c:pt idx="248">
                  <c:v>12.4</c:v>
                </c:pt>
                <c:pt idx="249">
                  <c:v>12.4</c:v>
                </c:pt>
                <c:pt idx="250">
                  <c:v>13</c:v>
                </c:pt>
                <c:pt idx="251">
                  <c:v>12.7</c:v>
                </c:pt>
                <c:pt idx="252">
                  <c:v>13.2</c:v>
                </c:pt>
                <c:pt idx="253">
                  <c:v>14</c:v>
                </c:pt>
                <c:pt idx="254">
                  <c:v>14</c:v>
                </c:pt>
                <c:pt idx="255">
                  <c:v>13.2</c:v>
                </c:pt>
                <c:pt idx="256">
                  <c:v>13.2</c:v>
                </c:pt>
                <c:pt idx="257">
                  <c:v>13.2</c:v>
                </c:pt>
                <c:pt idx="258">
                  <c:v>12.95</c:v>
                </c:pt>
                <c:pt idx="259">
                  <c:v>12.63</c:v>
                </c:pt>
                <c:pt idx="260">
                  <c:v>13.5</c:v>
                </c:pt>
                <c:pt idx="261">
                  <c:v>12.93</c:v>
                </c:pt>
                <c:pt idx="262">
                  <c:v>12.93</c:v>
                </c:pt>
                <c:pt idx="263">
                  <c:v>12.8</c:v>
                </c:pt>
                <c:pt idx="264">
                  <c:v>12.53</c:v>
                </c:pt>
                <c:pt idx="265">
                  <c:v>12.8</c:v>
                </c:pt>
                <c:pt idx="266">
                  <c:v>12.53</c:v>
                </c:pt>
                <c:pt idx="267">
                  <c:v>12.75</c:v>
                </c:pt>
                <c:pt idx="268">
                  <c:v>12.53</c:v>
                </c:pt>
                <c:pt idx="269">
                  <c:v>11.75</c:v>
                </c:pt>
                <c:pt idx="270">
                  <c:v>12.5</c:v>
                </c:pt>
                <c:pt idx="271">
                  <c:v>12.5</c:v>
                </c:pt>
                <c:pt idx="272">
                  <c:v>12.17</c:v>
                </c:pt>
                <c:pt idx="273">
                  <c:v>12.5</c:v>
                </c:pt>
                <c:pt idx="274">
                  <c:v>12.5</c:v>
                </c:pt>
                <c:pt idx="275">
                  <c:v>12.17</c:v>
                </c:pt>
                <c:pt idx="276">
                  <c:v>13.5</c:v>
                </c:pt>
                <c:pt idx="277">
                  <c:v>12.5</c:v>
                </c:pt>
                <c:pt idx="278">
                  <c:v>12.33</c:v>
                </c:pt>
                <c:pt idx="279">
                  <c:v>12.5</c:v>
                </c:pt>
                <c:pt idx="280">
                  <c:v>12.17</c:v>
                </c:pt>
                <c:pt idx="281">
                  <c:v>12.17</c:v>
                </c:pt>
                <c:pt idx="282">
                  <c:v>12.33</c:v>
                </c:pt>
                <c:pt idx="283">
                  <c:v>12</c:v>
                </c:pt>
                <c:pt idx="284">
                  <c:v>12.5</c:v>
                </c:pt>
                <c:pt idx="285">
                  <c:v>13.5</c:v>
                </c:pt>
                <c:pt idx="286">
                  <c:v>12.75</c:v>
                </c:pt>
                <c:pt idx="287">
                  <c:v>12.75</c:v>
                </c:pt>
                <c:pt idx="288">
                  <c:v>12.5</c:v>
                </c:pt>
                <c:pt idx="289">
                  <c:v>12.5</c:v>
                </c:pt>
                <c:pt idx="290">
                  <c:v>12.5</c:v>
                </c:pt>
                <c:pt idx="291">
                  <c:v>12.5</c:v>
                </c:pt>
                <c:pt idx="292">
                  <c:v>12.5</c:v>
                </c:pt>
                <c:pt idx="293">
                  <c:v>12</c:v>
                </c:pt>
                <c:pt idx="294">
                  <c:v>11.83</c:v>
                </c:pt>
                <c:pt idx="295">
                  <c:v>12.17</c:v>
                </c:pt>
                <c:pt idx="296">
                  <c:v>12.5</c:v>
                </c:pt>
                <c:pt idx="297">
                  <c:v>12</c:v>
                </c:pt>
                <c:pt idx="298">
                  <c:v>12</c:v>
                </c:pt>
                <c:pt idx="299">
                  <c:v>12</c:v>
                </c:pt>
                <c:pt idx="300">
                  <c:v>12</c:v>
                </c:pt>
                <c:pt idx="301">
                  <c:v>11</c:v>
                </c:pt>
                <c:pt idx="302">
                  <c:v>12</c:v>
                </c:pt>
                <c:pt idx="303">
                  <c:v>10</c:v>
                </c:pt>
                <c:pt idx="304">
                  <c:v>11</c:v>
                </c:pt>
                <c:pt idx="305">
                  <c:v>11</c:v>
                </c:pt>
                <c:pt idx="306">
                  <c:v>11</c:v>
                </c:pt>
                <c:pt idx="307">
                  <c:v>10</c:v>
                </c:pt>
                <c:pt idx="308">
                  <c:v>11</c:v>
                </c:pt>
                <c:pt idx="309">
                  <c:v>11</c:v>
                </c:pt>
                <c:pt idx="310">
                  <c:v>11</c:v>
                </c:pt>
                <c:pt idx="311">
                  <c:v>11</c:v>
                </c:pt>
                <c:pt idx="312">
                  <c:v>11</c:v>
                </c:pt>
                <c:pt idx="313">
                  <c:v>11.5</c:v>
                </c:pt>
                <c:pt idx="314">
                  <c:v>11</c:v>
                </c:pt>
                <c:pt idx="315">
                  <c:v>11.5</c:v>
                </c:pt>
                <c:pt idx="316">
                  <c:v>11</c:v>
                </c:pt>
                <c:pt idx="317">
                  <c:v>11</c:v>
                </c:pt>
                <c:pt idx="318">
                  <c:v>11</c:v>
                </c:pt>
                <c:pt idx="319">
                  <c:v>11</c:v>
                </c:pt>
                <c:pt idx="320">
                  <c:v>11</c:v>
                </c:pt>
                <c:pt idx="321">
                  <c:v>11</c:v>
                </c:pt>
                <c:pt idx="322">
                  <c:v>11</c:v>
                </c:pt>
                <c:pt idx="323">
                  <c:v>11</c:v>
                </c:pt>
                <c:pt idx="324">
                  <c:v>11</c:v>
                </c:pt>
                <c:pt idx="325">
                  <c:v>11</c:v>
                </c:pt>
                <c:pt idx="326">
                  <c:v>11</c:v>
                </c:pt>
                <c:pt idx="327">
                  <c:v>11</c:v>
                </c:pt>
                <c:pt idx="328">
                  <c:v>11</c:v>
                </c:pt>
                <c:pt idx="329">
                  <c:v>11</c:v>
                </c:pt>
                <c:pt idx="330">
                  <c:v>11</c:v>
                </c:pt>
                <c:pt idx="331">
                  <c:v>11</c:v>
                </c:pt>
                <c:pt idx="332">
                  <c:v>11</c:v>
                </c:pt>
                <c:pt idx="333">
                  <c:v>11</c:v>
                </c:pt>
                <c:pt idx="334">
                  <c:v>11</c:v>
                </c:pt>
                <c:pt idx="335">
                  <c:v>11</c:v>
                </c:pt>
                <c:pt idx="336">
                  <c:v>11</c:v>
                </c:pt>
                <c:pt idx="337">
                  <c:v>11</c:v>
                </c:pt>
                <c:pt idx="338">
                  <c:v>11</c:v>
                </c:pt>
                <c:pt idx="339">
                  <c:v>11</c:v>
                </c:pt>
                <c:pt idx="340">
                  <c:v>11</c:v>
                </c:pt>
                <c:pt idx="341">
                  <c:v>11</c:v>
                </c:pt>
                <c:pt idx="342">
                  <c:v>11</c:v>
                </c:pt>
                <c:pt idx="343">
                  <c:v>11</c:v>
                </c:pt>
                <c:pt idx="344">
                  <c:v>10.67</c:v>
                </c:pt>
                <c:pt idx="345">
                  <c:v>10.67</c:v>
                </c:pt>
                <c:pt idx="346">
                  <c:v>10.67</c:v>
                </c:pt>
                <c:pt idx="347">
                  <c:v>10.67</c:v>
                </c:pt>
                <c:pt idx="348">
                  <c:v>10.67</c:v>
                </c:pt>
                <c:pt idx="349">
                  <c:v>10.5</c:v>
                </c:pt>
                <c:pt idx="350">
                  <c:v>10</c:v>
                </c:pt>
                <c:pt idx="351">
                  <c:v>10.5</c:v>
                </c:pt>
                <c:pt idx="352">
                  <c:v>10.5</c:v>
                </c:pt>
                <c:pt idx="353">
                  <c:v>10.5</c:v>
                </c:pt>
                <c:pt idx="354">
                  <c:v>10</c:v>
                </c:pt>
                <c:pt idx="355">
                  <c:v>10.5</c:v>
                </c:pt>
                <c:pt idx="356">
                  <c:v>8.8800000000000008</c:v>
                </c:pt>
                <c:pt idx="357">
                  <c:v>10.5</c:v>
                </c:pt>
                <c:pt idx="358">
                  <c:v>10.5</c:v>
                </c:pt>
                <c:pt idx="359">
                  <c:v>10.5</c:v>
                </c:pt>
                <c:pt idx="360">
                  <c:v>9.5500000000000007</c:v>
                </c:pt>
                <c:pt idx="361">
                  <c:v>10.5</c:v>
                </c:pt>
                <c:pt idx="362">
                  <c:v>10.5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8.5</c:v>
                </c:pt>
                <c:pt idx="374">
                  <c:v>9</c:v>
                </c:pt>
                <c:pt idx="375">
                  <c:v>8.75</c:v>
                </c:pt>
                <c:pt idx="376">
                  <c:v>8</c:v>
                </c:pt>
                <c:pt idx="377">
                  <c:v>8.25</c:v>
                </c:pt>
                <c:pt idx="378">
                  <c:v>8.25</c:v>
                </c:pt>
                <c:pt idx="379">
                  <c:v>8.25</c:v>
                </c:pt>
                <c:pt idx="380">
                  <c:v>8.25</c:v>
                </c:pt>
                <c:pt idx="381">
                  <c:v>8.0500000000000007</c:v>
                </c:pt>
                <c:pt idx="382">
                  <c:v>8.25</c:v>
                </c:pt>
                <c:pt idx="383">
                  <c:v>8</c:v>
                </c:pt>
                <c:pt idx="384">
                  <c:v>8.25</c:v>
                </c:pt>
                <c:pt idx="385">
                  <c:v>8.25</c:v>
                </c:pt>
                <c:pt idx="386">
                  <c:v>8.5</c:v>
                </c:pt>
                <c:pt idx="387">
                  <c:v>8.5</c:v>
                </c:pt>
                <c:pt idx="388">
                  <c:v>8.5</c:v>
                </c:pt>
                <c:pt idx="389">
                  <c:v>8.5</c:v>
                </c:pt>
                <c:pt idx="390">
                  <c:v>8.5</c:v>
                </c:pt>
                <c:pt idx="391">
                  <c:v>9.15</c:v>
                </c:pt>
                <c:pt idx="392">
                  <c:v>8.5</c:v>
                </c:pt>
                <c:pt idx="394">
                  <c:v>8.5</c:v>
                </c:pt>
                <c:pt idx="395">
                  <c:v>8.5</c:v>
                </c:pt>
                <c:pt idx="396">
                  <c:v>8.5</c:v>
                </c:pt>
                <c:pt idx="397">
                  <c:v>8.5</c:v>
                </c:pt>
                <c:pt idx="398">
                  <c:v>8.5</c:v>
                </c:pt>
                <c:pt idx="399">
                  <c:v>8.5</c:v>
                </c:pt>
                <c:pt idx="400">
                  <c:v>8.5</c:v>
                </c:pt>
                <c:pt idx="401">
                  <c:v>8.5</c:v>
                </c:pt>
                <c:pt idx="402">
                  <c:v>8.5</c:v>
                </c:pt>
                <c:pt idx="403">
                  <c:v>8.5</c:v>
                </c:pt>
                <c:pt idx="404">
                  <c:v>8.5</c:v>
                </c:pt>
                <c:pt idx="405">
                  <c:v>8.5</c:v>
                </c:pt>
                <c:pt idx="406">
                  <c:v>8.5</c:v>
                </c:pt>
                <c:pt idx="407">
                  <c:v>8.5</c:v>
                </c:pt>
                <c:pt idx="408">
                  <c:v>8.5</c:v>
                </c:pt>
                <c:pt idx="409">
                  <c:v>8.5</c:v>
                </c:pt>
                <c:pt idx="410">
                  <c:v>8.5</c:v>
                </c:pt>
                <c:pt idx="411">
                  <c:v>8.5</c:v>
                </c:pt>
                <c:pt idx="412">
                  <c:v>8.5</c:v>
                </c:pt>
                <c:pt idx="413">
                  <c:v>8.5</c:v>
                </c:pt>
                <c:pt idx="414">
                  <c:v>8.5</c:v>
                </c:pt>
                <c:pt idx="415">
                  <c:v>8.5</c:v>
                </c:pt>
                <c:pt idx="416">
                  <c:v>8.5</c:v>
                </c:pt>
                <c:pt idx="417">
                  <c:v>7.65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5">
                  <c:v>9.3800000000000008</c:v>
                </c:pt>
                <c:pt idx="426">
                  <c:v>9.5</c:v>
                </c:pt>
                <c:pt idx="427">
                  <c:v>9</c:v>
                </c:pt>
                <c:pt idx="429">
                  <c:v>9.5</c:v>
                </c:pt>
                <c:pt idx="430">
                  <c:v>9</c:v>
                </c:pt>
                <c:pt idx="431">
                  <c:v>9</c:v>
                </c:pt>
                <c:pt idx="432">
                  <c:v>8.5</c:v>
                </c:pt>
                <c:pt idx="433">
                  <c:v>9</c:v>
                </c:pt>
                <c:pt idx="434">
                  <c:v>9.5</c:v>
                </c:pt>
                <c:pt idx="435">
                  <c:v>9</c:v>
                </c:pt>
                <c:pt idx="436">
                  <c:v>9</c:v>
                </c:pt>
                <c:pt idx="437">
                  <c:v>9</c:v>
                </c:pt>
                <c:pt idx="438">
                  <c:v>9</c:v>
                </c:pt>
                <c:pt idx="439">
                  <c:v>9</c:v>
                </c:pt>
                <c:pt idx="440">
                  <c:v>9</c:v>
                </c:pt>
                <c:pt idx="442">
                  <c:v>9</c:v>
                </c:pt>
                <c:pt idx="443">
                  <c:v>8.5</c:v>
                </c:pt>
                <c:pt idx="444">
                  <c:v>8.5</c:v>
                </c:pt>
                <c:pt idx="445">
                  <c:v>9</c:v>
                </c:pt>
                <c:pt idx="446">
                  <c:v>9.5</c:v>
                </c:pt>
                <c:pt idx="447">
                  <c:v>9</c:v>
                </c:pt>
                <c:pt idx="448">
                  <c:v>9</c:v>
                </c:pt>
                <c:pt idx="449">
                  <c:v>9</c:v>
                </c:pt>
                <c:pt idx="450">
                  <c:v>9</c:v>
                </c:pt>
                <c:pt idx="451">
                  <c:v>9</c:v>
                </c:pt>
                <c:pt idx="452">
                  <c:v>9</c:v>
                </c:pt>
                <c:pt idx="453">
                  <c:v>9.25</c:v>
                </c:pt>
                <c:pt idx="454">
                  <c:v>9.3800000000000008</c:v>
                </c:pt>
                <c:pt idx="455">
                  <c:v>9.3800000000000008</c:v>
                </c:pt>
                <c:pt idx="456">
                  <c:v>9.3800000000000008</c:v>
                </c:pt>
                <c:pt idx="457">
                  <c:v>9.3800000000000008</c:v>
                </c:pt>
                <c:pt idx="458">
                  <c:v>9.3800000000000008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05-4DEF-AE58-C88734232DBD}"/>
            </c:ext>
          </c:extLst>
        </c:ser>
        <c:ser>
          <c:idx val="2"/>
          <c:order val="2"/>
          <c:tx>
            <c:strRef>
              <c:f>'График 3.1.12'!$E$3:$E$4</c:f>
              <c:strCache>
                <c:ptCount val="2"/>
                <c:pt idx="0">
                  <c:v>индикатор
KIBID3M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'График 3.1.12'!$B$5:$B$463</c:f>
              <c:numCache>
                <c:formatCode>dd/mm/yy;@</c:formatCode>
                <c:ptCount val="459"/>
                <c:pt idx="0">
                  <c:v>39085</c:v>
                </c:pt>
                <c:pt idx="1">
                  <c:v>39086</c:v>
                </c:pt>
                <c:pt idx="2">
                  <c:v>39087</c:v>
                </c:pt>
                <c:pt idx="3">
                  <c:v>39090</c:v>
                </c:pt>
                <c:pt idx="4">
                  <c:v>39091</c:v>
                </c:pt>
                <c:pt idx="5">
                  <c:v>39092</c:v>
                </c:pt>
                <c:pt idx="6">
                  <c:v>39093</c:v>
                </c:pt>
                <c:pt idx="7">
                  <c:v>39094</c:v>
                </c:pt>
                <c:pt idx="8">
                  <c:v>39097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39132</c:v>
                </c:pt>
                <c:pt idx="34">
                  <c:v>39133</c:v>
                </c:pt>
                <c:pt idx="35">
                  <c:v>39134</c:v>
                </c:pt>
                <c:pt idx="36">
                  <c:v>39135</c:v>
                </c:pt>
                <c:pt idx="37">
                  <c:v>39136</c:v>
                </c:pt>
                <c:pt idx="38">
                  <c:v>39139</c:v>
                </c:pt>
                <c:pt idx="39">
                  <c:v>39140</c:v>
                </c:pt>
                <c:pt idx="40">
                  <c:v>39141</c:v>
                </c:pt>
                <c:pt idx="41">
                  <c:v>39142</c:v>
                </c:pt>
                <c:pt idx="42">
                  <c:v>39143</c:v>
                </c:pt>
                <c:pt idx="43">
                  <c:v>39146</c:v>
                </c:pt>
                <c:pt idx="44">
                  <c:v>39147</c:v>
                </c:pt>
                <c:pt idx="45">
                  <c:v>39148</c:v>
                </c:pt>
                <c:pt idx="46">
                  <c:v>39152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39166</c:v>
                </c:pt>
                <c:pt idx="56">
                  <c:v>39167</c:v>
                </c:pt>
                <c:pt idx="57">
                  <c:v>39168</c:v>
                </c:pt>
                <c:pt idx="58">
                  <c:v>39169</c:v>
                </c:pt>
                <c:pt idx="59">
                  <c:v>39170</c:v>
                </c:pt>
                <c:pt idx="60">
                  <c:v>39171</c:v>
                </c:pt>
                <c:pt idx="61">
                  <c:v>39174</c:v>
                </c:pt>
                <c:pt idx="62">
                  <c:v>39175</c:v>
                </c:pt>
                <c:pt idx="63">
                  <c:v>39176</c:v>
                </c:pt>
                <c:pt idx="64">
                  <c:v>39177</c:v>
                </c:pt>
                <c:pt idx="65">
                  <c:v>39178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39204</c:v>
                </c:pt>
                <c:pt idx="83">
                  <c:v>39205</c:v>
                </c:pt>
                <c:pt idx="84">
                  <c:v>39206</c:v>
                </c:pt>
                <c:pt idx="85">
                  <c:v>39209</c:v>
                </c:pt>
                <c:pt idx="86">
                  <c:v>39210</c:v>
                </c:pt>
                <c:pt idx="87">
                  <c:v>39212</c:v>
                </c:pt>
                <c:pt idx="88">
                  <c:v>39213</c:v>
                </c:pt>
                <c:pt idx="89">
                  <c:v>39216</c:v>
                </c:pt>
                <c:pt idx="90">
                  <c:v>39217</c:v>
                </c:pt>
                <c:pt idx="91">
                  <c:v>39218</c:v>
                </c:pt>
                <c:pt idx="92">
                  <c:v>39219</c:v>
                </c:pt>
                <c:pt idx="93">
                  <c:v>39220</c:v>
                </c:pt>
                <c:pt idx="94">
                  <c:v>39223</c:v>
                </c:pt>
                <c:pt idx="95">
                  <c:v>39224</c:v>
                </c:pt>
                <c:pt idx="96">
                  <c:v>39225</c:v>
                </c:pt>
                <c:pt idx="97">
                  <c:v>39226</c:v>
                </c:pt>
                <c:pt idx="98">
                  <c:v>39227</c:v>
                </c:pt>
                <c:pt idx="99">
                  <c:v>39230</c:v>
                </c:pt>
                <c:pt idx="100">
                  <c:v>39231</c:v>
                </c:pt>
                <c:pt idx="101">
                  <c:v>39232</c:v>
                </c:pt>
                <c:pt idx="102">
                  <c:v>39233</c:v>
                </c:pt>
                <c:pt idx="103">
                  <c:v>39234</c:v>
                </c:pt>
                <c:pt idx="104">
                  <c:v>39237</c:v>
                </c:pt>
                <c:pt idx="105">
                  <c:v>39238</c:v>
                </c:pt>
                <c:pt idx="106">
                  <c:v>39239</c:v>
                </c:pt>
                <c:pt idx="107">
                  <c:v>39240</c:v>
                </c:pt>
                <c:pt idx="108">
                  <c:v>39241</c:v>
                </c:pt>
                <c:pt idx="109">
                  <c:v>39244</c:v>
                </c:pt>
                <c:pt idx="110">
                  <c:v>39245</c:v>
                </c:pt>
                <c:pt idx="111">
                  <c:v>39246</c:v>
                </c:pt>
                <c:pt idx="112">
                  <c:v>39247</c:v>
                </c:pt>
                <c:pt idx="113">
                  <c:v>39248</c:v>
                </c:pt>
                <c:pt idx="114">
                  <c:v>39251</c:v>
                </c:pt>
                <c:pt idx="115">
                  <c:v>39252</c:v>
                </c:pt>
                <c:pt idx="116">
                  <c:v>39253</c:v>
                </c:pt>
                <c:pt idx="117">
                  <c:v>39254</c:v>
                </c:pt>
                <c:pt idx="118">
                  <c:v>39255</c:v>
                </c:pt>
                <c:pt idx="119">
                  <c:v>39258</c:v>
                </c:pt>
                <c:pt idx="120">
                  <c:v>39259</c:v>
                </c:pt>
                <c:pt idx="121">
                  <c:v>39260</c:v>
                </c:pt>
                <c:pt idx="122">
                  <c:v>39261</c:v>
                </c:pt>
                <c:pt idx="123">
                  <c:v>39262</c:v>
                </c:pt>
                <c:pt idx="124">
                  <c:v>39265</c:v>
                </c:pt>
                <c:pt idx="125">
                  <c:v>39266</c:v>
                </c:pt>
                <c:pt idx="126">
                  <c:v>39267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39327</c:v>
                </c:pt>
                <c:pt idx="168">
                  <c:v>39328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39363</c:v>
                </c:pt>
                <c:pt idx="194">
                  <c:v>39364</c:v>
                </c:pt>
                <c:pt idx="195">
                  <c:v>39365</c:v>
                </c:pt>
                <c:pt idx="196">
                  <c:v>39366</c:v>
                </c:pt>
                <c:pt idx="197">
                  <c:v>39367</c:v>
                </c:pt>
                <c:pt idx="198">
                  <c:v>39370</c:v>
                </c:pt>
                <c:pt idx="199">
                  <c:v>39371</c:v>
                </c:pt>
                <c:pt idx="200">
                  <c:v>39372</c:v>
                </c:pt>
                <c:pt idx="201">
                  <c:v>39373</c:v>
                </c:pt>
                <c:pt idx="202">
                  <c:v>39374</c:v>
                </c:pt>
                <c:pt idx="203">
                  <c:v>39377</c:v>
                </c:pt>
                <c:pt idx="204">
                  <c:v>39378</c:v>
                </c:pt>
                <c:pt idx="205">
                  <c:v>39379</c:v>
                </c:pt>
                <c:pt idx="206">
                  <c:v>39383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39398</c:v>
                </c:pt>
                <c:pt idx="218">
                  <c:v>39399</c:v>
                </c:pt>
                <c:pt idx="219">
                  <c:v>39400</c:v>
                </c:pt>
                <c:pt idx="220">
                  <c:v>39401</c:v>
                </c:pt>
                <c:pt idx="221">
                  <c:v>39402</c:v>
                </c:pt>
                <c:pt idx="222">
                  <c:v>39405</c:v>
                </c:pt>
                <c:pt idx="223">
                  <c:v>39406</c:v>
                </c:pt>
                <c:pt idx="224">
                  <c:v>39407</c:v>
                </c:pt>
                <c:pt idx="225">
                  <c:v>39408</c:v>
                </c:pt>
                <c:pt idx="226">
                  <c:v>39409</c:v>
                </c:pt>
                <c:pt idx="227">
                  <c:v>39412</c:v>
                </c:pt>
                <c:pt idx="228">
                  <c:v>39413</c:v>
                </c:pt>
                <c:pt idx="229">
                  <c:v>39414</c:v>
                </c:pt>
                <c:pt idx="230">
                  <c:v>39415</c:v>
                </c:pt>
                <c:pt idx="231">
                  <c:v>39416</c:v>
                </c:pt>
                <c:pt idx="232">
                  <c:v>39419</c:v>
                </c:pt>
                <c:pt idx="233">
                  <c:v>39420</c:v>
                </c:pt>
                <c:pt idx="234">
                  <c:v>39421</c:v>
                </c:pt>
                <c:pt idx="235">
                  <c:v>39422</c:v>
                </c:pt>
                <c:pt idx="236">
                  <c:v>39423</c:v>
                </c:pt>
                <c:pt idx="237">
                  <c:v>39426</c:v>
                </c:pt>
                <c:pt idx="238">
                  <c:v>39427</c:v>
                </c:pt>
                <c:pt idx="239">
                  <c:v>39428</c:v>
                </c:pt>
                <c:pt idx="240">
                  <c:v>39429</c:v>
                </c:pt>
                <c:pt idx="241">
                  <c:v>39430</c:v>
                </c:pt>
                <c:pt idx="242">
                  <c:v>39435</c:v>
                </c:pt>
                <c:pt idx="243">
                  <c:v>39437</c:v>
                </c:pt>
                <c:pt idx="244">
                  <c:v>39440</c:v>
                </c:pt>
                <c:pt idx="245">
                  <c:v>39441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39445</c:v>
                </c:pt>
                <c:pt idx="250">
                  <c:v>39450</c:v>
                </c:pt>
                <c:pt idx="251">
                  <c:v>39451</c:v>
                </c:pt>
                <c:pt idx="252">
                  <c:v>39455</c:v>
                </c:pt>
                <c:pt idx="253">
                  <c:v>39456</c:v>
                </c:pt>
                <c:pt idx="254">
                  <c:v>39457</c:v>
                </c:pt>
                <c:pt idx="255">
                  <c:v>39458</c:v>
                </c:pt>
                <c:pt idx="256">
                  <c:v>39461</c:v>
                </c:pt>
                <c:pt idx="257">
                  <c:v>39462</c:v>
                </c:pt>
                <c:pt idx="258">
                  <c:v>39463</c:v>
                </c:pt>
                <c:pt idx="259">
                  <c:v>39464</c:v>
                </c:pt>
                <c:pt idx="260">
                  <c:v>39465</c:v>
                </c:pt>
                <c:pt idx="261">
                  <c:v>39468</c:v>
                </c:pt>
                <c:pt idx="262">
                  <c:v>39469</c:v>
                </c:pt>
                <c:pt idx="263">
                  <c:v>39470</c:v>
                </c:pt>
                <c:pt idx="264">
                  <c:v>39471</c:v>
                </c:pt>
                <c:pt idx="265">
                  <c:v>39472</c:v>
                </c:pt>
                <c:pt idx="266">
                  <c:v>39475</c:v>
                </c:pt>
                <c:pt idx="267">
                  <c:v>39476</c:v>
                </c:pt>
                <c:pt idx="268">
                  <c:v>39477</c:v>
                </c:pt>
                <c:pt idx="269">
                  <c:v>39478</c:v>
                </c:pt>
                <c:pt idx="270">
                  <c:v>39479</c:v>
                </c:pt>
                <c:pt idx="271">
                  <c:v>39482</c:v>
                </c:pt>
                <c:pt idx="272">
                  <c:v>39483</c:v>
                </c:pt>
                <c:pt idx="273">
                  <c:v>39484</c:v>
                </c:pt>
                <c:pt idx="274">
                  <c:v>39485</c:v>
                </c:pt>
                <c:pt idx="275">
                  <c:v>39486</c:v>
                </c:pt>
                <c:pt idx="276">
                  <c:v>39489</c:v>
                </c:pt>
                <c:pt idx="277">
                  <c:v>39490</c:v>
                </c:pt>
                <c:pt idx="278">
                  <c:v>39491</c:v>
                </c:pt>
                <c:pt idx="279">
                  <c:v>39492</c:v>
                </c:pt>
                <c:pt idx="280">
                  <c:v>39493</c:v>
                </c:pt>
                <c:pt idx="281">
                  <c:v>39496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39518</c:v>
                </c:pt>
                <c:pt idx="297">
                  <c:v>39519</c:v>
                </c:pt>
                <c:pt idx="298">
                  <c:v>39520</c:v>
                </c:pt>
                <c:pt idx="299">
                  <c:v>39521</c:v>
                </c:pt>
                <c:pt idx="300">
                  <c:v>39524</c:v>
                </c:pt>
                <c:pt idx="301">
                  <c:v>39525</c:v>
                </c:pt>
                <c:pt idx="302">
                  <c:v>39526</c:v>
                </c:pt>
                <c:pt idx="303">
                  <c:v>39527</c:v>
                </c:pt>
                <c:pt idx="304">
                  <c:v>39528</c:v>
                </c:pt>
                <c:pt idx="305">
                  <c:v>39532</c:v>
                </c:pt>
                <c:pt idx="306">
                  <c:v>39533</c:v>
                </c:pt>
                <c:pt idx="307">
                  <c:v>39534</c:v>
                </c:pt>
                <c:pt idx="308">
                  <c:v>39535</c:v>
                </c:pt>
                <c:pt idx="309">
                  <c:v>39538</c:v>
                </c:pt>
                <c:pt idx="310">
                  <c:v>39539</c:v>
                </c:pt>
                <c:pt idx="311">
                  <c:v>39540</c:v>
                </c:pt>
                <c:pt idx="312">
                  <c:v>39541</c:v>
                </c:pt>
                <c:pt idx="313">
                  <c:v>39542</c:v>
                </c:pt>
                <c:pt idx="314">
                  <c:v>39545</c:v>
                </c:pt>
                <c:pt idx="315">
                  <c:v>39546</c:v>
                </c:pt>
                <c:pt idx="316">
                  <c:v>39547</c:v>
                </c:pt>
                <c:pt idx="317">
                  <c:v>39548</c:v>
                </c:pt>
                <c:pt idx="318">
                  <c:v>39549</c:v>
                </c:pt>
                <c:pt idx="319">
                  <c:v>39552</c:v>
                </c:pt>
                <c:pt idx="320">
                  <c:v>39553</c:v>
                </c:pt>
                <c:pt idx="321">
                  <c:v>39554</c:v>
                </c:pt>
                <c:pt idx="322">
                  <c:v>39555</c:v>
                </c:pt>
                <c:pt idx="323">
                  <c:v>39556</c:v>
                </c:pt>
                <c:pt idx="324">
                  <c:v>39559</c:v>
                </c:pt>
                <c:pt idx="325">
                  <c:v>39560</c:v>
                </c:pt>
                <c:pt idx="326">
                  <c:v>39561</c:v>
                </c:pt>
                <c:pt idx="327">
                  <c:v>39562</c:v>
                </c:pt>
                <c:pt idx="328">
                  <c:v>39563</c:v>
                </c:pt>
                <c:pt idx="329">
                  <c:v>39566</c:v>
                </c:pt>
                <c:pt idx="330">
                  <c:v>39567</c:v>
                </c:pt>
                <c:pt idx="331">
                  <c:v>39568</c:v>
                </c:pt>
                <c:pt idx="332">
                  <c:v>39572</c:v>
                </c:pt>
                <c:pt idx="333">
                  <c:v>39573</c:v>
                </c:pt>
                <c:pt idx="334">
                  <c:v>39574</c:v>
                </c:pt>
                <c:pt idx="335">
                  <c:v>39575</c:v>
                </c:pt>
                <c:pt idx="336">
                  <c:v>39576</c:v>
                </c:pt>
                <c:pt idx="337">
                  <c:v>39580</c:v>
                </c:pt>
                <c:pt idx="338">
                  <c:v>39581</c:v>
                </c:pt>
                <c:pt idx="339">
                  <c:v>39582</c:v>
                </c:pt>
                <c:pt idx="340">
                  <c:v>39583</c:v>
                </c:pt>
                <c:pt idx="341">
                  <c:v>39584</c:v>
                </c:pt>
                <c:pt idx="342">
                  <c:v>39587</c:v>
                </c:pt>
                <c:pt idx="343">
                  <c:v>39588</c:v>
                </c:pt>
                <c:pt idx="344">
                  <c:v>39589</c:v>
                </c:pt>
                <c:pt idx="345">
                  <c:v>39590</c:v>
                </c:pt>
                <c:pt idx="346">
                  <c:v>39591</c:v>
                </c:pt>
                <c:pt idx="347">
                  <c:v>39594</c:v>
                </c:pt>
                <c:pt idx="348">
                  <c:v>39595</c:v>
                </c:pt>
                <c:pt idx="349">
                  <c:v>39596</c:v>
                </c:pt>
                <c:pt idx="350">
                  <c:v>39597</c:v>
                </c:pt>
                <c:pt idx="351">
                  <c:v>39598</c:v>
                </c:pt>
                <c:pt idx="352">
                  <c:v>39601</c:v>
                </c:pt>
                <c:pt idx="353">
                  <c:v>39602</c:v>
                </c:pt>
                <c:pt idx="354">
                  <c:v>39603</c:v>
                </c:pt>
                <c:pt idx="355">
                  <c:v>39604</c:v>
                </c:pt>
                <c:pt idx="356">
                  <c:v>39605</c:v>
                </c:pt>
                <c:pt idx="357">
                  <c:v>39608</c:v>
                </c:pt>
                <c:pt idx="358">
                  <c:v>39609</c:v>
                </c:pt>
                <c:pt idx="359">
                  <c:v>39610</c:v>
                </c:pt>
                <c:pt idx="360">
                  <c:v>39611</c:v>
                </c:pt>
                <c:pt idx="361">
                  <c:v>39612</c:v>
                </c:pt>
                <c:pt idx="362">
                  <c:v>39615</c:v>
                </c:pt>
                <c:pt idx="363">
                  <c:v>39616</c:v>
                </c:pt>
                <c:pt idx="364">
                  <c:v>39617</c:v>
                </c:pt>
                <c:pt idx="365">
                  <c:v>39618</c:v>
                </c:pt>
                <c:pt idx="366">
                  <c:v>39619</c:v>
                </c:pt>
                <c:pt idx="367">
                  <c:v>39622</c:v>
                </c:pt>
                <c:pt idx="368">
                  <c:v>39623</c:v>
                </c:pt>
                <c:pt idx="369">
                  <c:v>39624</c:v>
                </c:pt>
                <c:pt idx="370">
                  <c:v>39625</c:v>
                </c:pt>
                <c:pt idx="371">
                  <c:v>39626</c:v>
                </c:pt>
                <c:pt idx="372">
                  <c:v>39629</c:v>
                </c:pt>
                <c:pt idx="373">
                  <c:v>39630</c:v>
                </c:pt>
                <c:pt idx="374">
                  <c:v>39631</c:v>
                </c:pt>
                <c:pt idx="375">
                  <c:v>39632</c:v>
                </c:pt>
                <c:pt idx="376">
                  <c:v>39633</c:v>
                </c:pt>
                <c:pt idx="377">
                  <c:v>39637</c:v>
                </c:pt>
                <c:pt idx="378">
                  <c:v>39638</c:v>
                </c:pt>
                <c:pt idx="379">
                  <c:v>39639</c:v>
                </c:pt>
                <c:pt idx="380">
                  <c:v>39640</c:v>
                </c:pt>
                <c:pt idx="381">
                  <c:v>39643</c:v>
                </c:pt>
                <c:pt idx="382">
                  <c:v>39644</c:v>
                </c:pt>
                <c:pt idx="383">
                  <c:v>39645</c:v>
                </c:pt>
                <c:pt idx="384">
                  <c:v>39646</c:v>
                </c:pt>
                <c:pt idx="385">
                  <c:v>39647</c:v>
                </c:pt>
                <c:pt idx="386">
                  <c:v>39650</c:v>
                </c:pt>
                <c:pt idx="387">
                  <c:v>39651</c:v>
                </c:pt>
                <c:pt idx="388">
                  <c:v>39652</c:v>
                </c:pt>
                <c:pt idx="389">
                  <c:v>39653</c:v>
                </c:pt>
                <c:pt idx="390">
                  <c:v>39654</c:v>
                </c:pt>
                <c:pt idx="391">
                  <c:v>39657</c:v>
                </c:pt>
                <c:pt idx="392">
                  <c:v>39658</c:v>
                </c:pt>
                <c:pt idx="393">
                  <c:v>39659</c:v>
                </c:pt>
                <c:pt idx="394">
                  <c:v>39660</c:v>
                </c:pt>
                <c:pt idx="395">
                  <c:v>39661</c:v>
                </c:pt>
                <c:pt idx="396">
                  <c:v>39664</c:v>
                </c:pt>
                <c:pt idx="397">
                  <c:v>39665</c:v>
                </c:pt>
                <c:pt idx="398">
                  <c:v>39666</c:v>
                </c:pt>
                <c:pt idx="399">
                  <c:v>39667</c:v>
                </c:pt>
                <c:pt idx="400">
                  <c:v>39668</c:v>
                </c:pt>
                <c:pt idx="401">
                  <c:v>39671</c:v>
                </c:pt>
                <c:pt idx="402">
                  <c:v>39672</c:v>
                </c:pt>
                <c:pt idx="403">
                  <c:v>39673</c:v>
                </c:pt>
                <c:pt idx="404">
                  <c:v>39674</c:v>
                </c:pt>
                <c:pt idx="405">
                  <c:v>39675</c:v>
                </c:pt>
                <c:pt idx="406">
                  <c:v>39678</c:v>
                </c:pt>
                <c:pt idx="407">
                  <c:v>39679</c:v>
                </c:pt>
                <c:pt idx="408">
                  <c:v>39680</c:v>
                </c:pt>
                <c:pt idx="409">
                  <c:v>39681</c:v>
                </c:pt>
                <c:pt idx="410">
                  <c:v>39682</c:v>
                </c:pt>
                <c:pt idx="411">
                  <c:v>39685</c:v>
                </c:pt>
                <c:pt idx="412">
                  <c:v>39686</c:v>
                </c:pt>
                <c:pt idx="413">
                  <c:v>39687</c:v>
                </c:pt>
                <c:pt idx="414">
                  <c:v>39688</c:v>
                </c:pt>
                <c:pt idx="415">
                  <c:v>39689</c:v>
                </c:pt>
                <c:pt idx="416">
                  <c:v>39693</c:v>
                </c:pt>
                <c:pt idx="417">
                  <c:v>39694</c:v>
                </c:pt>
                <c:pt idx="418">
                  <c:v>39695</c:v>
                </c:pt>
                <c:pt idx="419">
                  <c:v>39696</c:v>
                </c:pt>
                <c:pt idx="420">
                  <c:v>39699</c:v>
                </c:pt>
                <c:pt idx="421">
                  <c:v>39700</c:v>
                </c:pt>
                <c:pt idx="422">
                  <c:v>39701</c:v>
                </c:pt>
                <c:pt idx="423">
                  <c:v>39702</c:v>
                </c:pt>
                <c:pt idx="424">
                  <c:v>39703</c:v>
                </c:pt>
                <c:pt idx="425">
                  <c:v>39706</c:v>
                </c:pt>
                <c:pt idx="426">
                  <c:v>39707</c:v>
                </c:pt>
                <c:pt idx="427">
                  <c:v>39708</c:v>
                </c:pt>
                <c:pt idx="428">
                  <c:v>39709</c:v>
                </c:pt>
                <c:pt idx="429">
                  <c:v>39710</c:v>
                </c:pt>
                <c:pt idx="430">
                  <c:v>39713</c:v>
                </c:pt>
                <c:pt idx="431">
                  <c:v>39714</c:v>
                </c:pt>
                <c:pt idx="432">
                  <c:v>39715</c:v>
                </c:pt>
                <c:pt idx="433">
                  <c:v>39716</c:v>
                </c:pt>
                <c:pt idx="434">
                  <c:v>39717</c:v>
                </c:pt>
                <c:pt idx="435">
                  <c:v>39720</c:v>
                </c:pt>
                <c:pt idx="436">
                  <c:v>39721</c:v>
                </c:pt>
                <c:pt idx="437">
                  <c:v>39722</c:v>
                </c:pt>
                <c:pt idx="438">
                  <c:v>39723</c:v>
                </c:pt>
                <c:pt idx="439">
                  <c:v>39724</c:v>
                </c:pt>
                <c:pt idx="440">
                  <c:v>39727</c:v>
                </c:pt>
                <c:pt idx="441">
                  <c:v>39728</c:v>
                </c:pt>
                <c:pt idx="442">
                  <c:v>39729</c:v>
                </c:pt>
                <c:pt idx="443">
                  <c:v>39730</c:v>
                </c:pt>
                <c:pt idx="444">
                  <c:v>39731</c:v>
                </c:pt>
                <c:pt idx="445">
                  <c:v>39734</c:v>
                </c:pt>
                <c:pt idx="446">
                  <c:v>39735</c:v>
                </c:pt>
                <c:pt idx="447">
                  <c:v>39736</c:v>
                </c:pt>
                <c:pt idx="448">
                  <c:v>39737</c:v>
                </c:pt>
                <c:pt idx="449">
                  <c:v>39738</c:v>
                </c:pt>
                <c:pt idx="450">
                  <c:v>39741</c:v>
                </c:pt>
                <c:pt idx="451">
                  <c:v>39742</c:v>
                </c:pt>
                <c:pt idx="452">
                  <c:v>39743</c:v>
                </c:pt>
                <c:pt idx="453">
                  <c:v>39744</c:v>
                </c:pt>
                <c:pt idx="454">
                  <c:v>39745</c:v>
                </c:pt>
                <c:pt idx="455">
                  <c:v>39749</c:v>
                </c:pt>
                <c:pt idx="456">
                  <c:v>39750</c:v>
                </c:pt>
                <c:pt idx="457">
                  <c:v>39751</c:v>
                </c:pt>
                <c:pt idx="458">
                  <c:v>39752</c:v>
                </c:pt>
              </c:numCache>
            </c:numRef>
          </c:cat>
          <c:val>
            <c:numRef>
              <c:f>'График 3.1.12'!$E$5:$E$463</c:f>
              <c:numCache>
                <c:formatCode>#,##0.00</c:formatCode>
                <c:ptCount val="459"/>
                <c:pt idx="0">
                  <c:v>4.87</c:v>
                </c:pt>
                <c:pt idx="1">
                  <c:v>4.9000000000000004</c:v>
                </c:pt>
                <c:pt idx="2">
                  <c:v>4.9000000000000004</c:v>
                </c:pt>
                <c:pt idx="3">
                  <c:v>4.8499999999999996</c:v>
                </c:pt>
                <c:pt idx="4">
                  <c:v>5</c:v>
                </c:pt>
                <c:pt idx="5">
                  <c:v>4.87</c:v>
                </c:pt>
                <c:pt idx="6">
                  <c:v>4.9000000000000004</c:v>
                </c:pt>
                <c:pt idx="7">
                  <c:v>5.12</c:v>
                </c:pt>
                <c:pt idx="8">
                  <c:v>4.87</c:v>
                </c:pt>
                <c:pt idx="9">
                  <c:v>4.9000000000000004</c:v>
                </c:pt>
                <c:pt idx="10">
                  <c:v>4.9000000000000004</c:v>
                </c:pt>
                <c:pt idx="11">
                  <c:v>4.5999999999999996</c:v>
                </c:pt>
                <c:pt idx="12">
                  <c:v>4.83</c:v>
                </c:pt>
                <c:pt idx="14">
                  <c:v>4.88</c:v>
                </c:pt>
                <c:pt idx="15">
                  <c:v>5</c:v>
                </c:pt>
                <c:pt idx="16">
                  <c:v>4.88</c:v>
                </c:pt>
                <c:pt idx="17">
                  <c:v>4.8099999999999996</c:v>
                </c:pt>
                <c:pt idx="18">
                  <c:v>4.75</c:v>
                </c:pt>
                <c:pt idx="19">
                  <c:v>4.75</c:v>
                </c:pt>
                <c:pt idx="20">
                  <c:v>4.63</c:v>
                </c:pt>
                <c:pt idx="21">
                  <c:v>4.88</c:v>
                </c:pt>
                <c:pt idx="22">
                  <c:v>4.75</c:v>
                </c:pt>
                <c:pt idx="23">
                  <c:v>5</c:v>
                </c:pt>
                <c:pt idx="24">
                  <c:v>4.88</c:v>
                </c:pt>
                <c:pt idx="25">
                  <c:v>4.88</c:v>
                </c:pt>
                <c:pt idx="26">
                  <c:v>4.75</c:v>
                </c:pt>
                <c:pt idx="27">
                  <c:v>4.92</c:v>
                </c:pt>
                <c:pt idx="28">
                  <c:v>4.88</c:v>
                </c:pt>
                <c:pt idx="29">
                  <c:v>5</c:v>
                </c:pt>
                <c:pt idx="30">
                  <c:v>4.88</c:v>
                </c:pt>
                <c:pt idx="31">
                  <c:v>4.88</c:v>
                </c:pt>
                <c:pt idx="32">
                  <c:v>4.5</c:v>
                </c:pt>
                <c:pt idx="33">
                  <c:v>4.63</c:v>
                </c:pt>
                <c:pt idx="34">
                  <c:v>4.63</c:v>
                </c:pt>
                <c:pt idx="35">
                  <c:v>4.75</c:v>
                </c:pt>
                <c:pt idx="36">
                  <c:v>4.75</c:v>
                </c:pt>
                <c:pt idx="37">
                  <c:v>4.92</c:v>
                </c:pt>
                <c:pt idx="38">
                  <c:v>4.75</c:v>
                </c:pt>
                <c:pt idx="39">
                  <c:v>4.75</c:v>
                </c:pt>
                <c:pt idx="40">
                  <c:v>4.63</c:v>
                </c:pt>
                <c:pt idx="41">
                  <c:v>4.75</c:v>
                </c:pt>
                <c:pt idx="42">
                  <c:v>4.75</c:v>
                </c:pt>
                <c:pt idx="43">
                  <c:v>4.75</c:v>
                </c:pt>
                <c:pt idx="44">
                  <c:v>4.75</c:v>
                </c:pt>
                <c:pt idx="45">
                  <c:v>4.7699999999999996</c:v>
                </c:pt>
                <c:pt idx="46">
                  <c:v>4.9000000000000004</c:v>
                </c:pt>
                <c:pt idx="47">
                  <c:v>4.6500000000000004</c:v>
                </c:pt>
                <c:pt idx="48">
                  <c:v>4.6500000000000004</c:v>
                </c:pt>
                <c:pt idx="49">
                  <c:v>4.6500000000000004</c:v>
                </c:pt>
                <c:pt idx="50">
                  <c:v>4.7699999999999996</c:v>
                </c:pt>
                <c:pt idx="51">
                  <c:v>4.8</c:v>
                </c:pt>
                <c:pt idx="52">
                  <c:v>4.6500000000000004</c:v>
                </c:pt>
                <c:pt idx="53">
                  <c:v>4.6500000000000004</c:v>
                </c:pt>
                <c:pt idx="54">
                  <c:v>4.8</c:v>
                </c:pt>
                <c:pt idx="55">
                  <c:v>4.6500000000000004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4.6500000000000004</c:v>
                </c:pt>
                <c:pt idx="60">
                  <c:v>5.15</c:v>
                </c:pt>
                <c:pt idx="61">
                  <c:v>4.6500000000000004</c:v>
                </c:pt>
                <c:pt idx="62">
                  <c:v>4.93</c:v>
                </c:pt>
                <c:pt idx="63">
                  <c:v>4.5</c:v>
                </c:pt>
                <c:pt idx="64">
                  <c:v>4.6500000000000004</c:v>
                </c:pt>
                <c:pt idx="65">
                  <c:v>4.6500000000000004</c:v>
                </c:pt>
                <c:pt idx="66">
                  <c:v>4.6500000000000004</c:v>
                </c:pt>
                <c:pt idx="67">
                  <c:v>4.6500000000000004</c:v>
                </c:pt>
                <c:pt idx="68">
                  <c:v>4.93</c:v>
                </c:pt>
                <c:pt idx="69">
                  <c:v>4.5</c:v>
                </c:pt>
                <c:pt idx="70">
                  <c:v>4.6500000000000004</c:v>
                </c:pt>
                <c:pt idx="71">
                  <c:v>4.75</c:v>
                </c:pt>
                <c:pt idx="72">
                  <c:v>5</c:v>
                </c:pt>
                <c:pt idx="73">
                  <c:v>5.23</c:v>
                </c:pt>
                <c:pt idx="74">
                  <c:v>4.75</c:v>
                </c:pt>
                <c:pt idx="75">
                  <c:v>4.75</c:v>
                </c:pt>
                <c:pt idx="76">
                  <c:v>4.75</c:v>
                </c:pt>
                <c:pt idx="77">
                  <c:v>4.75</c:v>
                </c:pt>
                <c:pt idx="78">
                  <c:v>4.75</c:v>
                </c:pt>
                <c:pt idx="79">
                  <c:v>4.75</c:v>
                </c:pt>
                <c:pt idx="80">
                  <c:v>4.75</c:v>
                </c:pt>
                <c:pt idx="81">
                  <c:v>4.75</c:v>
                </c:pt>
                <c:pt idx="82">
                  <c:v>4.75</c:v>
                </c:pt>
                <c:pt idx="83">
                  <c:v>4.75</c:v>
                </c:pt>
                <c:pt idx="84">
                  <c:v>4.75</c:v>
                </c:pt>
                <c:pt idx="85">
                  <c:v>4.75</c:v>
                </c:pt>
                <c:pt idx="86">
                  <c:v>4.75</c:v>
                </c:pt>
                <c:pt idx="87">
                  <c:v>4.75</c:v>
                </c:pt>
                <c:pt idx="88">
                  <c:v>5</c:v>
                </c:pt>
                <c:pt idx="89">
                  <c:v>4.75</c:v>
                </c:pt>
                <c:pt idx="90">
                  <c:v>5.5</c:v>
                </c:pt>
                <c:pt idx="91">
                  <c:v>4.5</c:v>
                </c:pt>
                <c:pt idx="92">
                  <c:v>4.75</c:v>
                </c:pt>
                <c:pt idx="93">
                  <c:v>5</c:v>
                </c:pt>
                <c:pt idx="94">
                  <c:v>4.75</c:v>
                </c:pt>
                <c:pt idx="95">
                  <c:v>4.75</c:v>
                </c:pt>
                <c:pt idx="96">
                  <c:v>4.5</c:v>
                </c:pt>
                <c:pt idx="97">
                  <c:v>5.5</c:v>
                </c:pt>
                <c:pt idx="98">
                  <c:v>4.75</c:v>
                </c:pt>
                <c:pt idx="99">
                  <c:v>4.75</c:v>
                </c:pt>
                <c:pt idx="100">
                  <c:v>4.75</c:v>
                </c:pt>
                <c:pt idx="101">
                  <c:v>4.5</c:v>
                </c:pt>
                <c:pt idx="102">
                  <c:v>4.75</c:v>
                </c:pt>
                <c:pt idx="103">
                  <c:v>4.75</c:v>
                </c:pt>
                <c:pt idx="104">
                  <c:v>4.75</c:v>
                </c:pt>
                <c:pt idx="105">
                  <c:v>4.5</c:v>
                </c:pt>
                <c:pt idx="107">
                  <c:v>4.5</c:v>
                </c:pt>
                <c:pt idx="108">
                  <c:v>4.5</c:v>
                </c:pt>
                <c:pt idx="109">
                  <c:v>4.5</c:v>
                </c:pt>
                <c:pt idx="110">
                  <c:v>4.95</c:v>
                </c:pt>
                <c:pt idx="111">
                  <c:v>4.17</c:v>
                </c:pt>
                <c:pt idx="112">
                  <c:v>5.4</c:v>
                </c:pt>
                <c:pt idx="113">
                  <c:v>4.88</c:v>
                </c:pt>
                <c:pt idx="114">
                  <c:v>4.88</c:v>
                </c:pt>
                <c:pt idx="116">
                  <c:v>4.88</c:v>
                </c:pt>
                <c:pt idx="117">
                  <c:v>4.88</c:v>
                </c:pt>
                <c:pt idx="118">
                  <c:v>5.25</c:v>
                </c:pt>
                <c:pt idx="119">
                  <c:v>4.75</c:v>
                </c:pt>
                <c:pt idx="120">
                  <c:v>4.88</c:v>
                </c:pt>
                <c:pt idx="121">
                  <c:v>4.75</c:v>
                </c:pt>
                <c:pt idx="122">
                  <c:v>5.25</c:v>
                </c:pt>
                <c:pt idx="123">
                  <c:v>4.5</c:v>
                </c:pt>
                <c:pt idx="124">
                  <c:v>4.88</c:v>
                </c:pt>
                <c:pt idx="125">
                  <c:v>4.88</c:v>
                </c:pt>
                <c:pt idx="126">
                  <c:v>4.5</c:v>
                </c:pt>
                <c:pt idx="127">
                  <c:v>4.88</c:v>
                </c:pt>
                <c:pt idx="128">
                  <c:v>5.25</c:v>
                </c:pt>
                <c:pt idx="129">
                  <c:v>6</c:v>
                </c:pt>
                <c:pt idx="130">
                  <c:v>4.88</c:v>
                </c:pt>
                <c:pt idx="131">
                  <c:v>4.88</c:v>
                </c:pt>
                <c:pt idx="132">
                  <c:v>4.88</c:v>
                </c:pt>
                <c:pt idx="133">
                  <c:v>5.25</c:v>
                </c:pt>
                <c:pt idx="134">
                  <c:v>5.25</c:v>
                </c:pt>
                <c:pt idx="137">
                  <c:v>5.25</c:v>
                </c:pt>
                <c:pt idx="138">
                  <c:v>5.25</c:v>
                </c:pt>
                <c:pt idx="140">
                  <c:v>5.25</c:v>
                </c:pt>
                <c:pt idx="141">
                  <c:v>5.25</c:v>
                </c:pt>
                <c:pt idx="144">
                  <c:v>5.38</c:v>
                </c:pt>
                <c:pt idx="145">
                  <c:v>5.38</c:v>
                </c:pt>
                <c:pt idx="146">
                  <c:v>5.38</c:v>
                </c:pt>
                <c:pt idx="147">
                  <c:v>5.5</c:v>
                </c:pt>
                <c:pt idx="148">
                  <c:v>6.25</c:v>
                </c:pt>
                <c:pt idx="149">
                  <c:v>6.5</c:v>
                </c:pt>
                <c:pt idx="150">
                  <c:v>6.5</c:v>
                </c:pt>
                <c:pt idx="151">
                  <c:v>6.5</c:v>
                </c:pt>
                <c:pt idx="153">
                  <c:v>6.5</c:v>
                </c:pt>
                <c:pt idx="154">
                  <c:v>6.5</c:v>
                </c:pt>
                <c:pt idx="155">
                  <c:v>6.5</c:v>
                </c:pt>
                <c:pt idx="156">
                  <c:v>6.5</c:v>
                </c:pt>
                <c:pt idx="157">
                  <c:v>6.5</c:v>
                </c:pt>
                <c:pt idx="158">
                  <c:v>6.25</c:v>
                </c:pt>
                <c:pt idx="159">
                  <c:v>6.5</c:v>
                </c:pt>
                <c:pt idx="160">
                  <c:v>6.5</c:v>
                </c:pt>
                <c:pt idx="161">
                  <c:v>6.5</c:v>
                </c:pt>
                <c:pt idx="162">
                  <c:v>6.5</c:v>
                </c:pt>
                <c:pt idx="163">
                  <c:v>6.5</c:v>
                </c:pt>
                <c:pt idx="164">
                  <c:v>6.75</c:v>
                </c:pt>
                <c:pt idx="165">
                  <c:v>7.5</c:v>
                </c:pt>
                <c:pt idx="166">
                  <c:v>7.5</c:v>
                </c:pt>
                <c:pt idx="168">
                  <c:v>7</c:v>
                </c:pt>
                <c:pt idx="169">
                  <c:v>7.5</c:v>
                </c:pt>
                <c:pt idx="170">
                  <c:v>7</c:v>
                </c:pt>
                <c:pt idx="171">
                  <c:v>7.5</c:v>
                </c:pt>
                <c:pt idx="172">
                  <c:v>7.5</c:v>
                </c:pt>
                <c:pt idx="173">
                  <c:v>7</c:v>
                </c:pt>
                <c:pt idx="174">
                  <c:v>7</c:v>
                </c:pt>
                <c:pt idx="175">
                  <c:v>7</c:v>
                </c:pt>
                <c:pt idx="176">
                  <c:v>7</c:v>
                </c:pt>
                <c:pt idx="177">
                  <c:v>7</c:v>
                </c:pt>
                <c:pt idx="178">
                  <c:v>7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</c:v>
                </c:pt>
                <c:pt idx="191">
                  <c:v>7.5</c:v>
                </c:pt>
                <c:pt idx="192">
                  <c:v>8</c:v>
                </c:pt>
                <c:pt idx="193">
                  <c:v>8</c:v>
                </c:pt>
                <c:pt idx="194">
                  <c:v>6.75</c:v>
                </c:pt>
                <c:pt idx="195">
                  <c:v>6.75</c:v>
                </c:pt>
                <c:pt idx="196">
                  <c:v>6.5</c:v>
                </c:pt>
                <c:pt idx="197">
                  <c:v>6.5</c:v>
                </c:pt>
                <c:pt idx="198">
                  <c:v>6.75</c:v>
                </c:pt>
                <c:pt idx="199">
                  <c:v>6.75</c:v>
                </c:pt>
                <c:pt idx="200">
                  <c:v>6.5</c:v>
                </c:pt>
                <c:pt idx="201">
                  <c:v>6.75</c:v>
                </c:pt>
                <c:pt idx="202">
                  <c:v>6.25</c:v>
                </c:pt>
                <c:pt idx="203">
                  <c:v>6.5</c:v>
                </c:pt>
                <c:pt idx="204">
                  <c:v>6.5</c:v>
                </c:pt>
                <c:pt idx="205">
                  <c:v>7</c:v>
                </c:pt>
                <c:pt idx="206">
                  <c:v>7</c:v>
                </c:pt>
                <c:pt idx="207">
                  <c:v>7</c:v>
                </c:pt>
                <c:pt idx="208">
                  <c:v>7</c:v>
                </c:pt>
                <c:pt idx="209">
                  <c:v>7</c:v>
                </c:pt>
                <c:pt idx="210">
                  <c:v>6.5</c:v>
                </c:pt>
                <c:pt idx="211">
                  <c:v>7</c:v>
                </c:pt>
                <c:pt idx="212">
                  <c:v>7</c:v>
                </c:pt>
                <c:pt idx="213">
                  <c:v>7</c:v>
                </c:pt>
                <c:pt idx="214">
                  <c:v>7</c:v>
                </c:pt>
                <c:pt idx="215">
                  <c:v>7</c:v>
                </c:pt>
                <c:pt idx="216">
                  <c:v>7</c:v>
                </c:pt>
                <c:pt idx="217">
                  <c:v>7</c:v>
                </c:pt>
                <c:pt idx="218">
                  <c:v>7</c:v>
                </c:pt>
                <c:pt idx="219">
                  <c:v>7</c:v>
                </c:pt>
                <c:pt idx="220">
                  <c:v>7</c:v>
                </c:pt>
                <c:pt idx="221">
                  <c:v>7</c:v>
                </c:pt>
                <c:pt idx="222">
                  <c:v>7</c:v>
                </c:pt>
                <c:pt idx="223">
                  <c:v>7</c:v>
                </c:pt>
                <c:pt idx="224">
                  <c:v>7</c:v>
                </c:pt>
                <c:pt idx="225">
                  <c:v>7</c:v>
                </c:pt>
                <c:pt idx="226">
                  <c:v>7</c:v>
                </c:pt>
                <c:pt idx="227">
                  <c:v>7</c:v>
                </c:pt>
                <c:pt idx="228">
                  <c:v>7.5</c:v>
                </c:pt>
                <c:pt idx="229">
                  <c:v>7.5</c:v>
                </c:pt>
                <c:pt idx="230">
                  <c:v>8</c:v>
                </c:pt>
                <c:pt idx="231">
                  <c:v>7</c:v>
                </c:pt>
                <c:pt idx="232">
                  <c:v>8</c:v>
                </c:pt>
                <c:pt idx="233">
                  <c:v>7</c:v>
                </c:pt>
                <c:pt idx="234">
                  <c:v>8</c:v>
                </c:pt>
                <c:pt idx="235">
                  <c:v>7.75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7.67</c:v>
                </c:pt>
                <c:pt idx="240">
                  <c:v>11.25</c:v>
                </c:pt>
                <c:pt idx="241">
                  <c:v>9</c:v>
                </c:pt>
                <c:pt idx="242">
                  <c:v>8</c:v>
                </c:pt>
                <c:pt idx="243">
                  <c:v>9</c:v>
                </c:pt>
                <c:pt idx="244">
                  <c:v>8</c:v>
                </c:pt>
                <c:pt idx="245">
                  <c:v>10</c:v>
                </c:pt>
                <c:pt idx="246">
                  <c:v>9.5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9.5</c:v>
                </c:pt>
                <c:pt idx="253">
                  <c:v>10</c:v>
                </c:pt>
                <c:pt idx="254">
                  <c:v>10</c:v>
                </c:pt>
                <c:pt idx="255">
                  <c:v>9.5</c:v>
                </c:pt>
                <c:pt idx="256">
                  <c:v>9.5</c:v>
                </c:pt>
                <c:pt idx="257">
                  <c:v>9.5</c:v>
                </c:pt>
                <c:pt idx="258">
                  <c:v>9</c:v>
                </c:pt>
                <c:pt idx="259">
                  <c:v>9.33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9.5</c:v>
                </c:pt>
                <c:pt idx="264">
                  <c:v>9.33</c:v>
                </c:pt>
                <c:pt idx="265">
                  <c:v>9</c:v>
                </c:pt>
                <c:pt idx="266">
                  <c:v>9.33</c:v>
                </c:pt>
                <c:pt idx="267">
                  <c:v>9</c:v>
                </c:pt>
                <c:pt idx="268">
                  <c:v>9.5</c:v>
                </c:pt>
                <c:pt idx="269">
                  <c:v>9.5</c:v>
                </c:pt>
                <c:pt idx="270">
                  <c:v>9</c:v>
                </c:pt>
                <c:pt idx="271">
                  <c:v>9</c:v>
                </c:pt>
                <c:pt idx="272">
                  <c:v>9.33</c:v>
                </c:pt>
                <c:pt idx="273">
                  <c:v>8.5</c:v>
                </c:pt>
                <c:pt idx="274">
                  <c:v>8.5</c:v>
                </c:pt>
                <c:pt idx="275">
                  <c:v>9</c:v>
                </c:pt>
                <c:pt idx="276">
                  <c:v>8</c:v>
                </c:pt>
                <c:pt idx="277">
                  <c:v>8.5</c:v>
                </c:pt>
                <c:pt idx="278">
                  <c:v>9</c:v>
                </c:pt>
                <c:pt idx="279">
                  <c:v>8.5</c:v>
                </c:pt>
                <c:pt idx="280">
                  <c:v>9</c:v>
                </c:pt>
                <c:pt idx="281">
                  <c:v>9.33</c:v>
                </c:pt>
                <c:pt idx="282">
                  <c:v>9.33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9.5</c:v>
                </c:pt>
                <c:pt idx="287">
                  <c:v>9</c:v>
                </c:pt>
                <c:pt idx="288">
                  <c:v>9</c:v>
                </c:pt>
                <c:pt idx="289">
                  <c:v>8.5</c:v>
                </c:pt>
                <c:pt idx="290">
                  <c:v>8.5</c:v>
                </c:pt>
                <c:pt idx="291">
                  <c:v>8.5</c:v>
                </c:pt>
                <c:pt idx="292">
                  <c:v>9</c:v>
                </c:pt>
                <c:pt idx="293">
                  <c:v>8</c:v>
                </c:pt>
                <c:pt idx="294">
                  <c:v>9</c:v>
                </c:pt>
                <c:pt idx="295">
                  <c:v>9.33</c:v>
                </c:pt>
                <c:pt idx="296">
                  <c:v>8.5</c:v>
                </c:pt>
                <c:pt idx="297">
                  <c:v>8.7799999999999994</c:v>
                </c:pt>
                <c:pt idx="298">
                  <c:v>9</c:v>
                </c:pt>
                <c:pt idx="299">
                  <c:v>8.5</c:v>
                </c:pt>
                <c:pt idx="300">
                  <c:v>9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8.5</c:v>
                </c:pt>
                <c:pt idx="305">
                  <c:v>7.5</c:v>
                </c:pt>
                <c:pt idx="306">
                  <c:v>8.4</c:v>
                </c:pt>
                <c:pt idx="307">
                  <c:v>7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7.5</c:v>
                </c:pt>
                <c:pt idx="313">
                  <c:v>7.25</c:v>
                </c:pt>
                <c:pt idx="314">
                  <c:v>7.5</c:v>
                </c:pt>
                <c:pt idx="315">
                  <c:v>7.08</c:v>
                </c:pt>
                <c:pt idx="316">
                  <c:v>7.08</c:v>
                </c:pt>
                <c:pt idx="317">
                  <c:v>7.13</c:v>
                </c:pt>
                <c:pt idx="318">
                  <c:v>7.13</c:v>
                </c:pt>
                <c:pt idx="319">
                  <c:v>7.25</c:v>
                </c:pt>
                <c:pt idx="320">
                  <c:v>6.25</c:v>
                </c:pt>
                <c:pt idx="321">
                  <c:v>7.4</c:v>
                </c:pt>
                <c:pt idx="322">
                  <c:v>7.4</c:v>
                </c:pt>
                <c:pt idx="323">
                  <c:v>7.4</c:v>
                </c:pt>
                <c:pt idx="324">
                  <c:v>7</c:v>
                </c:pt>
                <c:pt idx="325">
                  <c:v>7.45</c:v>
                </c:pt>
                <c:pt idx="326">
                  <c:v>7.4</c:v>
                </c:pt>
                <c:pt idx="327">
                  <c:v>7.8</c:v>
                </c:pt>
                <c:pt idx="328">
                  <c:v>7</c:v>
                </c:pt>
                <c:pt idx="329">
                  <c:v>7.4</c:v>
                </c:pt>
                <c:pt idx="330">
                  <c:v>7.8</c:v>
                </c:pt>
                <c:pt idx="331">
                  <c:v>7.4</c:v>
                </c:pt>
                <c:pt idx="332">
                  <c:v>7.4</c:v>
                </c:pt>
                <c:pt idx="333">
                  <c:v>7.4</c:v>
                </c:pt>
                <c:pt idx="334">
                  <c:v>7.4</c:v>
                </c:pt>
                <c:pt idx="335">
                  <c:v>7</c:v>
                </c:pt>
                <c:pt idx="336">
                  <c:v>7.8</c:v>
                </c:pt>
                <c:pt idx="337">
                  <c:v>7.8</c:v>
                </c:pt>
                <c:pt idx="338">
                  <c:v>7.9</c:v>
                </c:pt>
                <c:pt idx="339">
                  <c:v>7.45</c:v>
                </c:pt>
                <c:pt idx="340">
                  <c:v>7.8</c:v>
                </c:pt>
                <c:pt idx="341">
                  <c:v>7.4</c:v>
                </c:pt>
                <c:pt idx="342">
                  <c:v>7.4</c:v>
                </c:pt>
                <c:pt idx="343">
                  <c:v>7.4</c:v>
                </c:pt>
                <c:pt idx="344">
                  <c:v>7.27</c:v>
                </c:pt>
                <c:pt idx="345">
                  <c:v>7.27</c:v>
                </c:pt>
                <c:pt idx="346">
                  <c:v>7.27</c:v>
                </c:pt>
                <c:pt idx="347">
                  <c:v>7.27</c:v>
                </c:pt>
                <c:pt idx="348">
                  <c:v>7.27</c:v>
                </c:pt>
                <c:pt idx="349">
                  <c:v>7</c:v>
                </c:pt>
                <c:pt idx="350">
                  <c:v>7</c:v>
                </c:pt>
                <c:pt idx="351">
                  <c:v>7.28</c:v>
                </c:pt>
                <c:pt idx="352">
                  <c:v>7.18</c:v>
                </c:pt>
                <c:pt idx="353">
                  <c:v>7.08</c:v>
                </c:pt>
                <c:pt idx="354">
                  <c:v>7</c:v>
                </c:pt>
                <c:pt idx="355">
                  <c:v>7</c:v>
                </c:pt>
                <c:pt idx="356">
                  <c:v>6.88</c:v>
                </c:pt>
                <c:pt idx="357">
                  <c:v>7</c:v>
                </c:pt>
                <c:pt idx="358">
                  <c:v>7</c:v>
                </c:pt>
                <c:pt idx="359">
                  <c:v>7</c:v>
                </c:pt>
                <c:pt idx="360">
                  <c:v>6.92</c:v>
                </c:pt>
                <c:pt idx="361">
                  <c:v>7</c:v>
                </c:pt>
                <c:pt idx="362">
                  <c:v>7</c:v>
                </c:pt>
                <c:pt idx="363">
                  <c:v>6.75</c:v>
                </c:pt>
                <c:pt idx="364">
                  <c:v>7</c:v>
                </c:pt>
                <c:pt idx="365">
                  <c:v>6.5</c:v>
                </c:pt>
                <c:pt idx="366">
                  <c:v>6.75</c:v>
                </c:pt>
                <c:pt idx="367">
                  <c:v>6.75</c:v>
                </c:pt>
                <c:pt idx="368">
                  <c:v>6.25</c:v>
                </c:pt>
                <c:pt idx="369">
                  <c:v>6.5</c:v>
                </c:pt>
                <c:pt idx="370">
                  <c:v>6.25</c:v>
                </c:pt>
                <c:pt idx="371">
                  <c:v>6.25</c:v>
                </c:pt>
                <c:pt idx="372">
                  <c:v>6.25</c:v>
                </c:pt>
                <c:pt idx="373">
                  <c:v>5.5</c:v>
                </c:pt>
                <c:pt idx="374">
                  <c:v>6.5</c:v>
                </c:pt>
                <c:pt idx="375">
                  <c:v>6</c:v>
                </c:pt>
                <c:pt idx="376">
                  <c:v>5.5</c:v>
                </c:pt>
                <c:pt idx="377">
                  <c:v>6</c:v>
                </c:pt>
                <c:pt idx="378">
                  <c:v>6</c:v>
                </c:pt>
                <c:pt idx="379">
                  <c:v>6</c:v>
                </c:pt>
                <c:pt idx="380">
                  <c:v>6</c:v>
                </c:pt>
                <c:pt idx="381">
                  <c:v>6.25</c:v>
                </c:pt>
                <c:pt idx="382">
                  <c:v>6</c:v>
                </c:pt>
                <c:pt idx="383">
                  <c:v>5.5</c:v>
                </c:pt>
                <c:pt idx="384">
                  <c:v>6</c:v>
                </c:pt>
                <c:pt idx="385">
                  <c:v>6</c:v>
                </c:pt>
                <c:pt idx="386">
                  <c:v>6.5</c:v>
                </c:pt>
                <c:pt idx="387">
                  <c:v>6.5</c:v>
                </c:pt>
                <c:pt idx="388">
                  <c:v>6.5</c:v>
                </c:pt>
                <c:pt idx="389">
                  <c:v>6.5</c:v>
                </c:pt>
                <c:pt idx="390">
                  <c:v>6.5</c:v>
                </c:pt>
                <c:pt idx="391">
                  <c:v>6</c:v>
                </c:pt>
                <c:pt idx="392">
                  <c:v>6</c:v>
                </c:pt>
                <c:pt idx="394">
                  <c:v>5.5</c:v>
                </c:pt>
                <c:pt idx="395">
                  <c:v>5.5</c:v>
                </c:pt>
                <c:pt idx="396">
                  <c:v>5.5</c:v>
                </c:pt>
                <c:pt idx="397">
                  <c:v>5.5</c:v>
                </c:pt>
                <c:pt idx="398">
                  <c:v>5.5</c:v>
                </c:pt>
                <c:pt idx="399">
                  <c:v>5.5</c:v>
                </c:pt>
                <c:pt idx="400">
                  <c:v>5.5</c:v>
                </c:pt>
                <c:pt idx="401">
                  <c:v>5.5</c:v>
                </c:pt>
                <c:pt idx="402">
                  <c:v>5.65</c:v>
                </c:pt>
                <c:pt idx="403">
                  <c:v>5.65</c:v>
                </c:pt>
                <c:pt idx="404">
                  <c:v>5.65</c:v>
                </c:pt>
                <c:pt idx="405">
                  <c:v>5.5</c:v>
                </c:pt>
                <c:pt idx="406">
                  <c:v>5.65</c:v>
                </c:pt>
                <c:pt idx="407">
                  <c:v>5.65</c:v>
                </c:pt>
                <c:pt idx="408">
                  <c:v>5.65</c:v>
                </c:pt>
                <c:pt idx="409">
                  <c:v>5.65</c:v>
                </c:pt>
                <c:pt idx="410">
                  <c:v>5.65</c:v>
                </c:pt>
                <c:pt idx="411">
                  <c:v>5.65</c:v>
                </c:pt>
                <c:pt idx="412">
                  <c:v>5.65</c:v>
                </c:pt>
                <c:pt idx="413">
                  <c:v>5.65</c:v>
                </c:pt>
                <c:pt idx="414">
                  <c:v>5.65</c:v>
                </c:pt>
                <c:pt idx="415">
                  <c:v>5.65</c:v>
                </c:pt>
                <c:pt idx="416">
                  <c:v>5.6</c:v>
                </c:pt>
                <c:pt idx="417">
                  <c:v>5.8</c:v>
                </c:pt>
                <c:pt idx="418">
                  <c:v>5.8</c:v>
                </c:pt>
                <c:pt idx="419">
                  <c:v>5.5</c:v>
                </c:pt>
                <c:pt idx="420">
                  <c:v>5.5</c:v>
                </c:pt>
                <c:pt idx="421">
                  <c:v>5.7</c:v>
                </c:pt>
                <c:pt idx="422">
                  <c:v>5.5</c:v>
                </c:pt>
                <c:pt idx="423">
                  <c:v>5.7</c:v>
                </c:pt>
                <c:pt idx="425">
                  <c:v>6.13</c:v>
                </c:pt>
                <c:pt idx="426">
                  <c:v>5.5</c:v>
                </c:pt>
                <c:pt idx="427">
                  <c:v>5.75</c:v>
                </c:pt>
                <c:pt idx="429">
                  <c:v>5.5</c:v>
                </c:pt>
                <c:pt idx="430">
                  <c:v>5.75</c:v>
                </c:pt>
                <c:pt idx="431">
                  <c:v>5.75</c:v>
                </c:pt>
                <c:pt idx="432">
                  <c:v>5.5</c:v>
                </c:pt>
                <c:pt idx="433">
                  <c:v>5.75</c:v>
                </c:pt>
                <c:pt idx="434">
                  <c:v>6</c:v>
                </c:pt>
                <c:pt idx="435">
                  <c:v>5.75</c:v>
                </c:pt>
                <c:pt idx="436">
                  <c:v>5.75</c:v>
                </c:pt>
                <c:pt idx="437">
                  <c:v>5.75</c:v>
                </c:pt>
                <c:pt idx="438">
                  <c:v>5.75</c:v>
                </c:pt>
                <c:pt idx="439">
                  <c:v>5.75</c:v>
                </c:pt>
                <c:pt idx="440">
                  <c:v>5.75</c:v>
                </c:pt>
                <c:pt idx="442">
                  <c:v>5.75</c:v>
                </c:pt>
                <c:pt idx="443">
                  <c:v>6</c:v>
                </c:pt>
                <c:pt idx="444">
                  <c:v>6</c:v>
                </c:pt>
                <c:pt idx="445">
                  <c:v>5.75</c:v>
                </c:pt>
                <c:pt idx="446">
                  <c:v>5.5</c:v>
                </c:pt>
                <c:pt idx="447">
                  <c:v>5.75</c:v>
                </c:pt>
                <c:pt idx="448">
                  <c:v>5.75</c:v>
                </c:pt>
                <c:pt idx="449">
                  <c:v>5.75</c:v>
                </c:pt>
                <c:pt idx="450">
                  <c:v>5.75</c:v>
                </c:pt>
                <c:pt idx="451">
                  <c:v>6</c:v>
                </c:pt>
                <c:pt idx="452">
                  <c:v>6</c:v>
                </c:pt>
                <c:pt idx="453">
                  <c:v>6.25</c:v>
                </c:pt>
                <c:pt idx="454">
                  <c:v>6.88</c:v>
                </c:pt>
                <c:pt idx="455">
                  <c:v>6.88</c:v>
                </c:pt>
                <c:pt idx="456">
                  <c:v>6.88</c:v>
                </c:pt>
                <c:pt idx="457">
                  <c:v>6.88</c:v>
                </c:pt>
                <c:pt idx="458">
                  <c:v>6.88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05-4DEF-AE58-C88734232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1754143"/>
        <c:axId val="1"/>
      </c:lineChart>
      <c:dateAx>
        <c:axId val="1101754143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Значение индикатора, %</a:t>
                </a:r>
              </a:p>
            </c:rich>
          </c:tx>
          <c:layout>
            <c:manualLayout>
              <c:xMode val="edge"/>
              <c:yMode val="edge"/>
              <c:x val="3.2653156727502089E-2"/>
              <c:y val="0.1235633323612326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0175414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031007751937986"/>
          <c:y val="0.84444444444444444"/>
          <c:w val="0.55232558139534882"/>
          <c:h val="0.1407407407407407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8525941763209"/>
          <c:y val="7.6433121019108277E-2"/>
          <c:w val="0.80327933151841979"/>
          <c:h val="0.6337579617834394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'Графики 3.1.13 - 3.1.14'!$C$5</c:f>
              <c:strCache>
                <c:ptCount val="1"/>
                <c:pt idx="0">
                  <c:v>Вклады в тенге менее 30 дней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3.1.13 - 3.1.14'!$B$6:$B$29</c:f>
              <c:numCache>
                <c:formatCode>mmm\-yy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'Графики 3.1.13 - 3.1.14'!$C$6:$C$29</c:f>
              <c:numCache>
                <c:formatCode>#,##0</c:formatCode>
                <c:ptCount val="24"/>
                <c:pt idx="0">
                  <c:v>301553.25</c:v>
                </c:pt>
                <c:pt idx="1">
                  <c:v>608612.5</c:v>
                </c:pt>
                <c:pt idx="2">
                  <c:v>507130</c:v>
                </c:pt>
                <c:pt idx="3">
                  <c:v>777044</c:v>
                </c:pt>
                <c:pt idx="4">
                  <c:v>868465</c:v>
                </c:pt>
                <c:pt idx="5">
                  <c:v>1407066</c:v>
                </c:pt>
                <c:pt idx="6">
                  <c:v>495255</c:v>
                </c:pt>
                <c:pt idx="7">
                  <c:v>693688</c:v>
                </c:pt>
                <c:pt idx="8">
                  <c:v>451346</c:v>
                </c:pt>
                <c:pt idx="9">
                  <c:v>255624</c:v>
                </c:pt>
                <c:pt idx="10">
                  <c:v>185329</c:v>
                </c:pt>
                <c:pt idx="11">
                  <c:v>174217.4</c:v>
                </c:pt>
                <c:pt idx="12">
                  <c:v>208805.00099999999</c:v>
                </c:pt>
                <c:pt idx="13">
                  <c:v>232070</c:v>
                </c:pt>
                <c:pt idx="14">
                  <c:v>200473</c:v>
                </c:pt>
                <c:pt idx="15" formatCode="#\ ##0.0">
                  <c:v>139090</c:v>
                </c:pt>
                <c:pt idx="16">
                  <c:v>274300</c:v>
                </c:pt>
                <c:pt idx="17">
                  <c:v>466510</c:v>
                </c:pt>
                <c:pt idx="18">
                  <c:v>370155</c:v>
                </c:pt>
                <c:pt idx="19">
                  <c:v>590337.85</c:v>
                </c:pt>
                <c:pt idx="20">
                  <c:v>1073116</c:v>
                </c:pt>
                <c:pt idx="21">
                  <c:v>859110</c:v>
                </c:pt>
                <c:pt idx="22">
                  <c:v>1066740</c:v>
                </c:pt>
                <c:pt idx="23">
                  <c:v>1025510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F0-4BC0-902B-41FCE75AF7C5}"/>
            </c:ext>
          </c:extLst>
        </c:ser>
        <c:ser>
          <c:idx val="1"/>
          <c:order val="1"/>
          <c:tx>
            <c:strRef>
              <c:f>'Графики 3.1.13 - 3.1.14'!$D$5</c:f>
              <c:strCache>
                <c:ptCount val="1"/>
                <c:pt idx="0">
                  <c:v>Вклады в долл. США менее 30 дней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3.1.13 - 3.1.14'!$B$6:$B$29</c:f>
              <c:numCache>
                <c:formatCode>mmm\-yy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'Графики 3.1.13 - 3.1.14'!$D$6:$D$29</c:f>
              <c:numCache>
                <c:formatCode>#,##0</c:formatCode>
                <c:ptCount val="24"/>
                <c:pt idx="0">
                  <c:v>23149.803543750004</c:v>
                </c:pt>
                <c:pt idx="1">
                  <c:v>55661.777100000007</c:v>
                </c:pt>
                <c:pt idx="2">
                  <c:v>57957.585016666664</c:v>
                </c:pt>
                <c:pt idx="3">
                  <c:v>85862.240684999997</c:v>
                </c:pt>
                <c:pt idx="4">
                  <c:v>101854.02136</c:v>
                </c:pt>
                <c:pt idx="5">
                  <c:v>226799.03413049996</c:v>
                </c:pt>
                <c:pt idx="6">
                  <c:v>203209.30668499999</c:v>
                </c:pt>
                <c:pt idx="7">
                  <c:v>200474.61949440002</c:v>
                </c:pt>
                <c:pt idx="8">
                  <c:v>208623.24206250004</c:v>
                </c:pt>
                <c:pt idx="9">
                  <c:v>137892.60030000002</c:v>
                </c:pt>
                <c:pt idx="10">
                  <c:v>192242.8479168</c:v>
                </c:pt>
                <c:pt idx="11">
                  <c:v>92175.216060000006</c:v>
                </c:pt>
                <c:pt idx="12">
                  <c:v>79307.326368499998</c:v>
                </c:pt>
                <c:pt idx="13">
                  <c:v>110068.1538</c:v>
                </c:pt>
                <c:pt idx="14">
                  <c:v>112770.82134566667</c:v>
                </c:pt>
                <c:pt idx="15">
                  <c:v>193566.46401000003</c:v>
                </c:pt>
                <c:pt idx="16">
                  <c:v>117819.713</c:v>
                </c:pt>
                <c:pt idx="17">
                  <c:v>106064.79772</c:v>
                </c:pt>
                <c:pt idx="18">
                  <c:v>118819.314425</c:v>
                </c:pt>
                <c:pt idx="19">
                  <c:v>105013.32911799999</c:v>
                </c:pt>
                <c:pt idx="20">
                  <c:v>102766.71201250001</c:v>
                </c:pt>
                <c:pt idx="21">
                  <c:v>148477.12089600004</c:v>
                </c:pt>
                <c:pt idx="22">
                  <c:v>145049.52469999998</c:v>
                </c:pt>
                <c:pt idx="23">
                  <c:v>229745.75041000001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F0-4BC0-902B-41FCE75AF7C5}"/>
            </c:ext>
          </c:extLst>
        </c:ser>
        <c:ser>
          <c:idx val="2"/>
          <c:order val="2"/>
          <c:tx>
            <c:strRef>
              <c:f>'Графики 3.1.13 - 3.1.14'!$E$5</c:f>
              <c:strCache>
                <c:ptCount val="1"/>
                <c:pt idx="0">
                  <c:v>Вклады в Евро менее 30 дней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3.1.13 - 3.1.14'!$B$6:$B$29</c:f>
              <c:numCache>
                <c:formatCode>mmm\-yy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'Графики 3.1.13 - 3.1.14'!$E$6:$E$29</c:f>
              <c:numCache>
                <c:formatCode>#,##0</c:formatCode>
                <c:ptCount val="24"/>
                <c:pt idx="0">
                  <c:v>563.27425000000005</c:v>
                </c:pt>
                <c:pt idx="1">
                  <c:v>2220.7986000000001</c:v>
                </c:pt>
                <c:pt idx="2">
                  <c:v>591.86749999999995</c:v>
                </c:pt>
                <c:pt idx="3">
                  <c:v>393.25200000000007</c:v>
                </c:pt>
                <c:pt idx="4">
                  <c:v>1467.3779999999999</c:v>
                </c:pt>
                <c:pt idx="5">
                  <c:v>213.10964999999999</c:v>
                </c:pt>
                <c:pt idx="6">
                  <c:v>1764.0127</c:v>
                </c:pt>
                <c:pt idx="7">
                  <c:v>3936.0767600000004</c:v>
                </c:pt>
                <c:pt idx="8">
                  <c:v>24657.006400000006</c:v>
                </c:pt>
                <c:pt idx="9">
                  <c:v>4245.4195</c:v>
                </c:pt>
                <c:pt idx="10">
                  <c:v>578.27324666666664</c:v>
                </c:pt>
                <c:pt idx="11">
                  <c:v>3712.1595000000002</c:v>
                </c:pt>
                <c:pt idx="12">
                  <c:v>4123.5528749999994</c:v>
                </c:pt>
                <c:pt idx="13">
                  <c:v>4314.8382000000001</c:v>
                </c:pt>
                <c:pt idx="14">
                  <c:v>879.98208333333321</c:v>
                </c:pt>
                <c:pt idx="15">
                  <c:v>8443.6536599999981</c:v>
                </c:pt>
                <c:pt idx="16">
                  <c:v>992.02319999999997</c:v>
                </c:pt>
                <c:pt idx="17">
                  <c:v>186.81549999999999</c:v>
                </c:pt>
                <c:pt idx="18">
                  <c:v>2545.9681750000004</c:v>
                </c:pt>
                <c:pt idx="19">
                  <c:v>3470.7734375</c:v>
                </c:pt>
                <c:pt idx="20">
                  <c:v>5247.1125000000011</c:v>
                </c:pt>
                <c:pt idx="21">
                  <c:v>7961.6880000000001</c:v>
                </c:pt>
                <c:pt idx="22">
                  <c:v>4984.0471499999985</c:v>
                </c:pt>
                <c:pt idx="23">
                  <c:v>3680.2649999999999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F0-4BC0-902B-41FCE75AF7C5}"/>
            </c:ext>
          </c:extLst>
        </c:ser>
        <c:ser>
          <c:idx val="3"/>
          <c:order val="3"/>
          <c:tx>
            <c:strRef>
              <c:f>'Графики 3.1.13 - 3.1.14'!$F$5</c:f>
              <c:strCache>
                <c:ptCount val="1"/>
                <c:pt idx="0">
                  <c:v>Вклады в российских рублях менее 30 дней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3.1.13 - 3.1.14'!$B$6:$B$29</c:f>
              <c:numCache>
                <c:formatCode>mmm\-yy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'Графики 3.1.13 - 3.1.14'!$F$6:$F$29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243.62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196.70666666666665</c:v>
                </c:pt>
                <c:pt idx="15">
                  <c:v>0</c:v>
                </c:pt>
                <c:pt idx="16">
                  <c:v>485.79300000000001</c:v>
                </c:pt>
                <c:pt idx="17">
                  <c:v>0</c:v>
                </c:pt>
                <c:pt idx="18">
                  <c:v>8634.9205000000002</c:v>
                </c:pt>
                <c:pt idx="19">
                  <c:v>0</c:v>
                </c:pt>
                <c:pt idx="20">
                  <c:v>101.995</c:v>
                </c:pt>
                <c:pt idx="21">
                  <c:v>3607.1</c:v>
                </c:pt>
                <c:pt idx="22">
                  <c:v>11434.8195</c:v>
                </c:pt>
                <c:pt idx="23">
                  <c:v>378.6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F0-4BC0-902B-41FCE75AF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0751295"/>
        <c:axId val="1"/>
      </c:barChart>
      <c:dateAx>
        <c:axId val="1090751295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Вклады, млн. тг. за период по курсу</a:t>
                </a:r>
              </a:p>
            </c:rich>
          </c:tx>
          <c:layout>
            <c:manualLayout>
              <c:xMode val="edge"/>
              <c:yMode val="edge"/>
              <c:x val="2.9411815326362892E-2"/>
              <c:y val="0.153658658909674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075129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37704918032791"/>
          <c:y val="0.37579617834394907"/>
          <c:w val="0.32786885245901637"/>
          <c:h val="0.235668789808917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68358117726821"/>
          <c:y val="7.2507659831210811E-2"/>
          <c:w val="0.82913741879902025"/>
          <c:h val="0.694865073382436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'Графики 3.1.13 - 3.1.14'!$G$5</c:f>
              <c:strCache>
                <c:ptCount val="1"/>
                <c:pt idx="0">
                  <c:v>Вклады в тенге более 30 дней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3.1.13 - 3.1.14'!$B$6:$B$29</c:f>
              <c:numCache>
                <c:formatCode>mmm\-yy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'Графики 3.1.13 - 3.1.14'!$G$6:$G$29</c:f>
              <c:numCache>
                <c:formatCode>#,##0</c:formatCode>
                <c:ptCount val="24"/>
                <c:pt idx="1">
                  <c:v>11880</c:v>
                </c:pt>
                <c:pt idx="5">
                  <c:v>23430</c:v>
                </c:pt>
                <c:pt idx="6">
                  <c:v>18680</c:v>
                </c:pt>
                <c:pt idx="7">
                  <c:v>4410</c:v>
                </c:pt>
                <c:pt idx="8">
                  <c:v>10430</c:v>
                </c:pt>
                <c:pt idx="9">
                  <c:v>7700</c:v>
                </c:pt>
                <c:pt idx="10">
                  <c:v>2940</c:v>
                </c:pt>
                <c:pt idx="11">
                  <c:v>250</c:v>
                </c:pt>
                <c:pt idx="12">
                  <c:v>8300</c:v>
                </c:pt>
                <c:pt idx="13">
                  <c:v>12910</c:v>
                </c:pt>
                <c:pt idx="14">
                  <c:v>3000</c:v>
                </c:pt>
                <c:pt idx="15" formatCode="#\ ##0.0">
                  <c:v>7496</c:v>
                </c:pt>
                <c:pt idx="16">
                  <c:v>2100</c:v>
                </c:pt>
                <c:pt idx="17">
                  <c:v>1497.07</c:v>
                </c:pt>
                <c:pt idx="18">
                  <c:v>29522</c:v>
                </c:pt>
                <c:pt idx="19">
                  <c:v>27164</c:v>
                </c:pt>
                <c:pt idx="20">
                  <c:v>23406</c:v>
                </c:pt>
                <c:pt idx="21">
                  <c:v>1000</c:v>
                </c:pt>
                <c:pt idx="22">
                  <c:v>8450</c:v>
                </c:pt>
                <c:pt idx="23">
                  <c:v>3800.08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31-4FE8-B3B6-66E8BF94BD04}"/>
            </c:ext>
          </c:extLst>
        </c:ser>
        <c:ser>
          <c:idx val="1"/>
          <c:order val="1"/>
          <c:tx>
            <c:strRef>
              <c:f>'Графики 3.1.13 - 3.1.14'!$H$5</c:f>
              <c:strCache>
                <c:ptCount val="1"/>
                <c:pt idx="0">
                  <c:v>Вклады в долл. США более 30 дней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3.1.13 - 3.1.14'!$B$6:$B$29</c:f>
              <c:numCache>
                <c:formatCode>mmm\-yy</c:formatCode>
                <c:ptCount val="24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'Графики 3.1.13 - 3.1.14'!$H$6:$H$29</c:f>
              <c:numCache>
                <c:formatCode>#\ ##0.0</c:formatCode>
                <c:ptCount val="24"/>
                <c:pt idx="0">
                  <c:v>0</c:v>
                </c:pt>
                <c:pt idx="1">
                  <c:v>383.74200000000008</c:v>
                </c:pt>
                <c:pt idx="2">
                  <c:v>16374.186666666666</c:v>
                </c:pt>
                <c:pt idx="3">
                  <c:v>3144.375</c:v>
                </c:pt>
                <c:pt idx="4">
                  <c:v>4168.3941000000004</c:v>
                </c:pt>
                <c:pt idx="5">
                  <c:v>3596.2348999999995</c:v>
                </c:pt>
                <c:pt idx="6">
                  <c:v>794.93050000000005</c:v>
                </c:pt>
                <c:pt idx="7">
                  <c:v>328.09328640000007</c:v>
                </c:pt>
                <c:pt idx="8">
                  <c:v>13177.026249000002</c:v>
                </c:pt>
                <c:pt idx="9">
                  <c:v>21266.199455999998</c:v>
                </c:pt>
                <c:pt idx="10">
                  <c:v>8086.4661503999996</c:v>
                </c:pt>
                <c:pt idx="11">
                  <c:v>14712.013532999999</c:v>
                </c:pt>
                <c:pt idx="12">
                  <c:v>10542.6421775</c:v>
                </c:pt>
                <c:pt idx="13">
                  <c:v>6038.2382520000001</c:v>
                </c:pt>
                <c:pt idx="14">
                  <c:v>29889.534793000003</c:v>
                </c:pt>
                <c:pt idx="15">
                  <c:v>11915.476364099999</c:v>
                </c:pt>
                <c:pt idx="16">
                  <c:v>29966.402999999998</c:v>
                </c:pt>
                <c:pt idx="17">
                  <c:v>3015.94625</c:v>
                </c:pt>
                <c:pt idx="18">
                  <c:v>31454.651724999996</c:v>
                </c:pt>
                <c:pt idx="19">
                  <c:v>25196.98775</c:v>
                </c:pt>
                <c:pt idx="20">
                  <c:v>15208.514999999999</c:v>
                </c:pt>
                <c:pt idx="21">
                  <c:v>0</c:v>
                </c:pt>
                <c:pt idx="22">
                  <c:v>0</c:v>
                </c:pt>
                <c:pt idx="23">
                  <c:v>2393.15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31-4FE8-B3B6-66E8BF94B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0746303"/>
        <c:axId val="1"/>
      </c:barChart>
      <c:dateAx>
        <c:axId val="1090746303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16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Вклады, млн. тг. за период по курсу</a:t>
                </a:r>
              </a:p>
            </c:rich>
          </c:tx>
          <c:layout>
            <c:manualLayout>
              <c:xMode val="edge"/>
              <c:yMode val="edge"/>
              <c:x val="1.9559848184444568E-2"/>
              <c:y val="0.1073172046847618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9074630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165467625899281"/>
          <c:y val="0.9214501510574018"/>
          <c:w val="0.75539568345323738"/>
          <c:h val="6.64652567975830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200" verticalDpi="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10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3.xml"/><Relationship Id="rId1" Type="http://schemas.openxmlformats.org/officeDocument/2006/relationships/chart" Target="../charts/chart152.xml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8.xml"/></Relationships>
</file>

<file path=xl/drawings/_rels/drawing1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0.xml"/><Relationship Id="rId1" Type="http://schemas.openxmlformats.org/officeDocument/2006/relationships/chart" Target="../charts/chart159.xml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1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2.xml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3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4.xml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5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7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8.xml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9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0.xml"/></Relationships>
</file>

<file path=xl/drawings/_rels/drawing1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2.xml"/><Relationship Id="rId1" Type="http://schemas.openxmlformats.org/officeDocument/2006/relationships/chart" Target="../charts/chart171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3.xml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4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5.xml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6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8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9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0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1.xml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2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3.xml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4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5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6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2" Type="http://schemas.openxmlformats.org/officeDocument/2006/relationships/image" Target="../media/image1.emf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5" Type="http://schemas.openxmlformats.org/officeDocument/2006/relationships/chart" Target="../charts/chart22.xml"/><Relationship Id="rId10" Type="http://schemas.openxmlformats.org/officeDocument/2006/relationships/chart" Target="../charts/chart27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8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9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0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1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2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3.xml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4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5.xml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6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7.xml"/></Relationships>
</file>

<file path=xl/drawings/_rels/drawing1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9.xml"/><Relationship Id="rId1" Type="http://schemas.openxmlformats.org/officeDocument/2006/relationships/chart" Target="../charts/chart198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0.xml"/></Relationships>
</file>

<file path=xl/drawings/_rels/drawing1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2.xml"/><Relationship Id="rId1" Type="http://schemas.openxmlformats.org/officeDocument/2006/relationships/chart" Target="../charts/chart201.xml"/></Relationships>
</file>

<file path=xl/drawings/_rels/drawing1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4.xml"/><Relationship Id="rId1" Type="http://schemas.openxmlformats.org/officeDocument/2006/relationships/chart" Target="../charts/chart203.xml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5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6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7.xml"/></Relationships>
</file>

<file path=xl/drawings/_rels/drawing1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9.xml"/><Relationship Id="rId1" Type="http://schemas.openxmlformats.org/officeDocument/2006/relationships/chart" Target="../charts/chart208.xml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0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2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3.xml"/></Relationships>
</file>

<file path=xl/drawings/_rels/drawing1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5.xml"/><Relationship Id="rId1" Type="http://schemas.openxmlformats.org/officeDocument/2006/relationships/chart" Target="../charts/chart214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6.xml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7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8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9.xml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10" Type="http://schemas.openxmlformats.org/officeDocument/2006/relationships/chart" Target="../charts/chart64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5" Type="http://schemas.openxmlformats.org/officeDocument/2006/relationships/chart" Target="../charts/chart70.xml"/><Relationship Id="rId4" Type="http://schemas.openxmlformats.org/officeDocument/2006/relationships/chart" Target="../charts/chart69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0.xml"/><Relationship Id="rId2" Type="http://schemas.openxmlformats.org/officeDocument/2006/relationships/chart" Target="../charts/chart79.xml"/><Relationship Id="rId1" Type="http://schemas.openxmlformats.org/officeDocument/2006/relationships/image" Target="../media/image2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5.xml"/><Relationship Id="rId1" Type="http://schemas.openxmlformats.org/officeDocument/2006/relationships/chart" Target="../charts/chart84.xml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8.xml"/><Relationship Id="rId2" Type="http://schemas.openxmlformats.org/officeDocument/2006/relationships/chart" Target="../charts/chart87.xml"/><Relationship Id="rId1" Type="http://schemas.openxmlformats.org/officeDocument/2006/relationships/chart" Target="../charts/chart8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6.xml"/><Relationship Id="rId1" Type="http://schemas.openxmlformats.org/officeDocument/2006/relationships/chart" Target="../charts/chart9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9.xml"/><Relationship Id="rId1" Type="http://schemas.openxmlformats.org/officeDocument/2006/relationships/chart" Target="../charts/chart98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1.xml"/><Relationship Id="rId1" Type="http://schemas.openxmlformats.org/officeDocument/2006/relationships/chart" Target="../charts/chart100.xml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3.xml"/><Relationship Id="rId1" Type="http://schemas.openxmlformats.org/officeDocument/2006/relationships/chart" Target="../charts/chart102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3.xml"/><Relationship Id="rId1" Type="http://schemas.openxmlformats.org/officeDocument/2006/relationships/chart" Target="../charts/chart112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9.xml"/><Relationship Id="rId1" Type="http://schemas.openxmlformats.org/officeDocument/2006/relationships/chart" Target="../charts/chart118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9.xml"/><Relationship Id="rId1" Type="http://schemas.openxmlformats.org/officeDocument/2006/relationships/chart" Target="../charts/chart128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9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4.xml"/><Relationship Id="rId1" Type="http://schemas.openxmlformats.org/officeDocument/2006/relationships/chart" Target="../charts/chart14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2</xdr:row>
      <xdr:rowOff>114300</xdr:rowOff>
    </xdr:from>
    <xdr:to>
      <xdr:col>12</xdr:col>
      <xdr:colOff>219075</xdr:colOff>
      <xdr:row>14</xdr:row>
      <xdr:rowOff>9525</xdr:rowOff>
    </xdr:to>
    <xdr:graphicFrame macro="">
      <xdr:nvGraphicFramePr>
        <xdr:cNvPr id="205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25</xdr:row>
      <xdr:rowOff>28575</xdr:rowOff>
    </xdr:from>
    <xdr:to>
      <xdr:col>9</xdr:col>
      <xdr:colOff>57150</xdr:colOff>
      <xdr:row>41</xdr:row>
      <xdr:rowOff>76200</xdr:rowOff>
    </xdr:to>
    <xdr:graphicFrame macro="">
      <xdr:nvGraphicFramePr>
        <xdr:cNvPr id="61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19050</xdr:rowOff>
    </xdr:from>
    <xdr:to>
      <xdr:col>7</xdr:col>
      <xdr:colOff>76200</xdr:colOff>
      <xdr:row>26</xdr:row>
      <xdr:rowOff>47625</xdr:rowOff>
    </xdr:to>
    <xdr:graphicFrame macro="">
      <xdr:nvGraphicFramePr>
        <xdr:cNvPr id="10240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9525</xdr:rowOff>
    </xdr:from>
    <xdr:to>
      <xdr:col>6</xdr:col>
      <xdr:colOff>600075</xdr:colOff>
      <xdr:row>24</xdr:row>
      <xdr:rowOff>114300</xdr:rowOff>
    </xdr:to>
    <xdr:graphicFrame macro="">
      <xdr:nvGraphicFramePr>
        <xdr:cNvPr id="10445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17</xdr:row>
      <xdr:rowOff>0</xdr:rowOff>
    </xdr:from>
    <xdr:to>
      <xdr:col>4</xdr:col>
      <xdr:colOff>390525</xdr:colOff>
      <xdr:row>31</xdr:row>
      <xdr:rowOff>19050</xdr:rowOff>
    </xdr:to>
    <xdr:graphicFrame macro="">
      <xdr:nvGraphicFramePr>
        <xdr:cNvPr id="1065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8</xdr:row>
      <xdr:rowOff>66675</xdr:rowOff>
    </xdr:from>
    <xdr:to>
      <xdr:col>7</xdr:col>
      <xdr:colOff>342900</xdr:colOff>
      <xdr:row>19</xdr:row>
      <xdr:rowOff>9525</xdr:rowOff>
    </xdr:to>
    <xdr:graphicFrame macro="">
      <xdr:nvGraphicFramePr>
        <xdr:cNvPr id="1075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8</xdr:row>
      <xdr:rowOff>114300</xdr:rowOff>
    </xdr:from>
    <xdr:to>
      <xdr:col>6</xdr:col>
      <xdr:colOff>571500</xdr:colOff>
      <xdr:row>20</xdr:row>
      <xdr:rowOff>95250</xdr:rowOff>
    </xdr:to>
    <xdr:graphicFrame macro="">
      <xdr:nvGraphicFramePr>
        <xdr:cNvPr id="1095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28575</xdr:rowOff>
    </xdr:from>
    <xdr:to>
      <xdr:col>8</xdr:col>
      <xdr:colOff>447675</xdr:colOff>
      <xdr:row>25</xdr:row>
      <xdr:rowOff>9525</xdr:rowOff>
    </xdr:to>
    <xdr:graphicFrame macro="">
      <xdr:nvGraphicFramePr>
        <xdr:cNvPr id="1116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13</xdr:row>
      <xdr:rowOff>104775</xdr:rowOff>
    </xdr:from>
    <xdr:to>
      <xdr:col>8</xdr:col>
      <xdr:colOff>381000</xdr:colOff>
      <xdr:row>28</xdr:row>
      <xdr:rowOff>0</xdr:rowOff>
    </xdr:to>
    <xdr:graphicFrame macro="">
      <xdr:nvGraphicFramePr>
        <xdr:cNvPr id="1126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152400</xdr:rowOff>
    </xdr:from>
    <xdr:to>
      <xdr:col>3</xdr:col>
      <xdr:colOff>0</xdr:colOff>
      <xdr:row>21</xdr:row>
      <xdr:rowOff>76200</xdr:rowOff>
    </xdr:to>
    <xdr:graphicFrame macro="">
      <xdr:nvGraphicFramePr>
        <xdr:cNvPr id="1136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790575</xdr:colOff>
      <xdr:row>9</xdr:row>
      <xdr:rowOff>57150</xdr:rowOff>
    </xdr:from>
    <xdr:to>
      <xdr:col>7</xdr:col>
      <xdr:colOff>523875</xdr:colOff>
      <xdr:row>22</xdr:row>
      <xdr:rowOff>28575</xdr:rowOff>
    </xdr:to>
    <xdr:graphicFrame macro="">
      <xdr:nvGraphicFramePr>
        <xdr:cNvPr id="11367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66675</xdr:rowOff>
    </xdr:from>
    <xdr:to>
      <xdr:col>10</xdr:col>
      <xdr:colOff>352425</xdr:colOff>
      <xdr:row>23</xdr:row>
      <xdr:rowOff>76200</xdr:rowOff>
    </xdr:to>
    <xdr:graphicFrame macro="">
      <xdr:nvGraphicFramePr>
        <xdr:cNvPr id="1167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47625</xdr:rowOff>
    </xdr:from>
    <xdr:to>
      <xdr:col>11</xdr:col>
      <xdr:colOff>76200</xdr:colOff>
      <xdr:row>25</xdr:row>
      <xdr:rowOff>152400</xdr:rowOff>
    </xdr:to>
    <xdr:graphicFrame macro="">
      <xdr:nvGraphicFramePr>
        <xdr:cNvPr id="11776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171450</xdr:colOff>
      <xdr:row>2</xdr:row>
      <xdr:rowOff>0</xdr:rowOff>
    </xdr:from>
    <xdr:to>
      <xdr:col>78</xdr:col>
      <xdr:colOff>257175</xdr:colOff>
      <xdr:row>2</xdr:row>
      <xdr:rowOff>0</xdr:rowOff>
    </xdr:to>
    <xdr:graphicFrame macro="">
      <xdr:nvGraphicFramePr>
        <xdr:cNvPr id="1230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16</xdr:row>
      <xdr:rowOff>38100</xdr:rowOff>
    </xdr:from>
    <xdr:to>
      <xdr:col>6</xdr:col>
      <xdr:colOff>552450</xdr:colOff>
      <xdr:row>31</xdr:row>
      <xdr:rowOff>19050</xdr:rowOff>
    </xdr:to>
    <xdr:graphicFrame macro="">
      <xdr:nvGraphicFramePr>
        <xdr:cNvPr id="12302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38100</xdr:rowOff>
    </xdr:from>
    <xdr:to>
      <xdr:col>5</xdr:col>
      <xdr:colOff>66675</xdr:colOff>
      <xdr:row>23</xdr:row>
      <xdr:rowOff>123825</xdr:rowOff>
    </xdr:to>
    <xdr:graphicFrame macro="">
      <xdr:nvGraphicFramePr>
        <xdr:cNvPr id="12083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38100</xdr:rowOff>
    </xdr:from>
    <xdr:to>
      <xdr:col>5</xdr:col>
      <xdr:colOff>66675</xdr:colOff>
      <xdr:row>22</xdr:row>
      <xdr:rowOff>123825</xdr:rowOff>
    </xdr:to>
    <xdr:graphicFrame macro="">
      <xdr:nvGraphicFramePr>
        <xdr:cNvPr id="12288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38100</xdr:rowOff>
    </xdr:from>
    <xdr:to>
      <xdr:col>5</xdr:col>
      <xdr:colOff>66675</xdr:colOff>
      <xdr:row>23</xdr:row>
      <xdr:rowOff>123825</xdr:rowOff>
    </xdr:to>
    <xdr:graphicFrame macro="">
      <xdr:nvGraphicFramePr>
        <xdr:cNvPr id="1249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0</xdr:row>
      <xdr:rowOff>0</xdr:rowOff>
    </xdr:from>
    <xdr:to>
      <xdr:col>7</xdr:col>
      <xdr:colOff>9525</xdr:colOff>
      <xdr:row>0</xdr:row>
      <xdr:rowOff>0</xdr:rowOff>
    </xdr:to>
    <xdr:graphicFrame macro="">
      <xdr:nvGraphicFramePr>
        <xdr:cNvPr id="11879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16</xdr:row>
      <xdr:rowOff>76200</xdr:rowOff>
    </xdr:from>
    <xdr:to>
      <xdr:col>9</xdr:col>
      <xdr:colOff>38100</xdr:colOff>
      <xdr:row>31</xdr:row>
      <xdr:rowOff>76200</xdr:rowOff>
    </xdr:to>
    <xdr:graphicFrame macro="">
      <xdr:nvGraphicFramePr>
        <xdr:cNvPr id="11879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57150</xdr:rowOff>
    </xdr:from>
    <xdr:to>
      <xdr:col>7</xdr:col>
      <xdr:colOff>95250</xdr:colOff>
      <xdr:row>22</xdr:row>
      <xdr:rowOff>38100</xdr:rowOff>
    </xdr:to>
    <xdr:graphicFrame macro="">
      <xdr:nvGraphicFramePr>
        <xdr:cNvPr id="1269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38100</xdr:rowOff>
    </xdr:from>
    <xdr:to>
      <xdr:col>8</xdr:col>
      <xdr:colOff>190500</xdr:colOff>
      <xdr:row>29</xdr:row>
      <xdr:rowOff>152400</xdr:rowOff>
    </xdr:to>
    <xdr:graphicFrame macro="">
      <xdr:nvGraphicFramePr>
        <xdr:cNvPr id="12902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10</xdr:row>
      <xdr:rowOff>19050</xdr:rowOff>
    </xdr:from>
    <xdr:to>
      <xdr:col>6</xdr:col>
      <xdr:colOff>381000</xdr:colOff>
      <xdr:row>22</xdr:row>
      <xdr:rowOff>123825</xdr:rowOff>
    </xdr:to>
    <xdr:graphicFrame macro="">
      <xdr:nvGraphicFramePr>
        <xdr:cNvPr id="13107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9525</xdr:rowOff>
    </xdr:from>
    <xdr:to>
      <xdr:col>8</xdr:col>
      <xdr:colOff>257175</xdr:colOff>
      <xdr:row>27</xdr:row>
      <xdr:rowOff>133350</xdr:rowOff>
    </xdr:to>
    <xdr:graphicFrame macro="">
      <xdr:nvGraphicFramePr>
        <xdr:cNvPr id="1321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28575</xdr:rowOff>
    </xdr:from>
    <xdr:to>
      <xdr:col>5</xdr:col>
      <xdr:colOff>447675</xdr:colOff>
      <xdr:row>27</xdr:row>
      <xdr:rowOff>85725</xdr:rowOff>
    </xdr:to>
    <xdr:graphicFrame macro="">
      <xdr:nvGraphicFramePr>
        <xdr:cNvPr id="1331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11</xdr:row>
      <xdr:rowOff>66675</xdr:rowOff>
    </xdr:from>
    <xdr:to>
      <xdr:col>7</xdr:col>
      <xdr:colOff>523875</xdr:colOff>
      <xdr:row>24</xdr:row>
      <xdr:rowOff>76200</xdr:rowOff>
    </xdr:to>
    <xdr:graphicFrame macro="">
      <xdr:nvGraphicFramePr>
        <xdr:cNvPr id="1341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47625</xdr:rowOff>
    </xdr:from>
    <xdr:to>
      <xdr:col>14</xdr:col>
      <xdr:colOff>561975</xdr:colOff>
      <xdr:row>14</xdr:row>
      <xdr:rowOff>76200</xdr:rowOff>
    </xdr:to>
    <xdr:graphicFrame macro="">
      <xdr:nvGraphicFramePr>
        <xdr:cNvPr id="1536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28575</xdr:rowOff>
    </xdr:from>
    <xdr:to>
      <xdr:col>8</xdr:col>
      <xdr:colOff>438150</xdr:colOff>
      <xdr:row>22</xdr:row>
      <xdr:rowOff>0</xdr:rowOff>
    </xdr:to>
    <xdr:graphicFrame macro="">
      <xdr:nvGraphicFramePr>
        <xdr:cNvPr id="1361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66675</xdr:rowOff>
    </xdr:from>
    <xdr:to>
      <xdr:col>9</xdr:col>
      <xdr:colOff>428625</xdr:colOff>
      <xdr:row>22</xdr:row>
      <xdr:rowOff>19050</xdr:rowOff>
    </xdr:to>
    <xdr:graphicFrame macro="">
      <xdr:nvGraphicFramePr>
        <xdr:cNvPr id="1372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10</xdr:row>
      <xdr:rowOff>57150</xdr:rowOff>
    </xdr:from>
    <xdr:to>
      <xdr:col>5</xdr:col>
      <xdr:colOff>361950</xdr:colOff>
      <xdr:row>22</xdr:row>
      <xdr:rowOff>76200</xdr:rowOff>
    </xdr:to>
    <xdr:graphicFrame macro="">
      <xdr:nvGraphicFramePr>
        <xdr:cNvPr id="13824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8</xdr:row>
      <xdr:rowOff>28575</xdr:rowOff>
    </xdr:from>
    <xdr:to>
      <xdr:col>6</xdr:col>
      <xdr:colOff>514350</xdr:colOff>
      <xdr:row>21</xdr:row>
      <xdr:rowOff>95250</xdr:rowOff>
    </xdr:to>
    <xdr:graphicFrame macro="">
      <xdr:nvGraphicFramePr>
        <xdr:cNvPr id="1402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11</xdr:row>
      <xdr:rowOff>28575</xdr:rowOff>
    </xdr:from>
    <xdr:to>
      <xdr:col>4</xdr:col>
      <xdr:colOff>57150</xdr:colOff>
      <xdr:row>23</xdr:row>
      <xdr:rowOff>66675</xdr:rowOff>
    </xdr:to>
    <xdr:graphicFrame macro="">
      <xdr:nvGraphicFramePr>
        <xdr:cNvPr id="1413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76200</xdr:colOff>
      <xdr:row>11</xdr:row>
      <xdr:rowOff>38100</xdr:rowOff>
    </xdr:from>
    <xdr:to>
      <xdr:col>7</xdr:col>
      <xdr:colOff>247650</xdr:colOff>
      <xdr:row>23</xdr:row>
      <xdr:rowOff>76200</xdr:rowOff>
    </xdr:to>
    <xdr:graphicFrame macro="">
      <xdr:nvGraphicFramePr>
        <xdr:cNvPr id="14132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76200</xdr:rowOff>
    </xdr:from>
    <xdr:to>
      <xdr:col>9</xdr:col>
      <xdr:colOff>133350</xdr:colOff>
      <xdr:row>20</xdr:row>
      <xdr:rowOff>152400</xdr:rowOff>
    </xdr:to>
    <xdr:graphicFrame macro="">
      <xdr:nvGraphicFramePr>
        <xdr:cNvPr id="1423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57150</xdr:rowOff>
    </xdr:from>
    <xdr:to>
      <xdr:col>7</xdr:col>
      <xdr:colOff>476250</xdr:colOff>
      <xdr:row>21</xdr:row>
      <xdr:rowOff>9525</xdr:rowOff>
    </xdr:to>
    <xdr:graphicFrame macro="">
      <xdr:nvGraphicFramePr>
        <xdr:cNvPr id="1443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66675</xdr:rowOff>
    </xdr:from>
    <xdr:to>
      <xdr:col>7</xdr:col>
      <xdr:colOff>428625</xdr:colOff>
      <xdr:row>23</xdr:row>
      <xdr:rowOff>142875</xdr:rowOff>
    </xdr:to>
    <xdr:graphicFrame macro="">
      <xdr:nvGraphicFramePr>
        <xdr:cNvPr id="14643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</xdr:row>
      <xdr:rowOff>114300</xdr:rowOff>
    </xdr:from>
    <xdr:to>
      <xdr:col>8</xdr:col>
      <xdr:colOff>371475</xdr:colOff>
      <xdr:row>21</xdr:row>
      <xdr:rowOff>114300</xdr:rowOff>
    </xdr:to>
    <xdr:graphicFrame macro="">
      <xdr:nvGraphicFramePr>
        <xdr:cNvPr id="1474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20</xdr:row>
      <xdr:rowOff>66675</xdr:rowOff>
    </xdr:from>
    <xdr:to>
      <xdr:col>11</xdr:col>
      <xdr:colOff>304800</xdr:colOff>
      <xdr:row>33</xdr:row>
      <xdr:rowOff>95250</xdr:rowOff>
    </xdr:to>
    <xdr:graphicFrame macro="">
      <xdr:nvGraphicFramePr>
        <xdr:cNvPr id="14848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590550</xdr:colOff>
      <xdr:row>3</xdr:row>
      <xdr:rowOff>257175</xdr:rowOff>
    </xdr:from>
    <xdr:to>
      <xdr:col>21</xdr:col>
      <xdr:colOff>457200</xdr:colOff>
      <xdr:row>18</xdr:row>
      <xdr:rowOff>28575</xdr:rowOff>
    </xdr:to>
    <xdr:graphicFrame macro="">
      <xdr:nvGraphicFramePr>
        <xdr:cNvPr id="163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9</xdr:row>
      <xdr:rowOff>152400</xdr:rowOff>
    </xdr:from>
    <xdr:to>
      <xdr:col>5</xdr:col>
      <xdr:colOff>447675</xdr:colOff>
      <xdr:row>25</xdr:row>
      <xdr:rowOff>0</xdr:rowOff>
    </xdr:to>
    <xdr:graphicFrame macro="">
      <xdr:nvGraphicFramePr>
        <xdr:cNvPr id="14950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19050</xdr:rowOff>
    </xdr:from>
    <xdr:to>
      <xdr:col>6</xdr:col>
      <xdr:colOff>390525</xdr:colOff>
      <xdr:row>21</xdr:row>
      <xdr:rowOff>133350</xdr:rowOff>
    </xdr:to>
    <xdr:graphicFrame macro="">
      <xdr:nvGraphicFramePr>
        <xdr:cNvPr id="1515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66675</xdr:rowOff>
    </xdr:from>
    <xdr:to>
      <xdr:col>4</xdr:col>
      <xdr:colOff>314325</xdr:colOff>
      <xdr:row>22</xdr:row>
      <xdr:rowOff>76200</xdr:rowOff>
    </xdr:to>
    <xdr:graphicFrame macro="">
      <xdr:nvGraphicFramePr>
        <xdr:cNvPr id="1525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57150</xdr:rowOff>
    </xdr:from>
    <xdr:to>
      <xdr:col>5</xdr:col>
      <xdr:colOff>209550</xdr:colOff>
      <xdr:row>20</xdr:row>
      <xdr:rowOff>114300</xdr:rowOff>
    </xdr:to>
    <xdr:graphicFrame macro="">
      <xdr:nvGraphicFramePr>
        <xdr:cNvPr id="15360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57150</xdr:rowOff>
    </xdr:from>
    <xdr:to>
      <xdr:col>3</xdr:col>
      <xdr:colOff>533400</xdr:colOff>
      <xdr:row>21</xdr:row>
      <xdr:rowOff>95250</xdr:rowOff>
    </xdr:to>
    <xdr:graphicFrame macro="">
      <xdr:nvGraphicFramePr>
        <xdr:cNvPr id="15462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85725</xdr:rowOff>
    </xdr:from>
    <xdr:to>
      <xdr:col>5</xdr:col>
      <xdr:colOff>561975</xdr:colOff>
      <xdr:row>21</xdr:row>
      <xdr:rowOff>104775</xdr:rowOff>
    </xdr:to>
    <xdr:graphicFrame macro="">
      <xdr:nvGraphicFramePr>
        <xdr:cNvPr id="15565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38100</xdr:rowOff>
    </xdr:from>
    <xdr:to>
      <xdr:col>5</xdr:col>
      <xdr:colOff>0</xdr:colOff>
      <xdr:row>24</xdr:row>
      <xdr:rowOff>47625</xdr:rowOff>
    </xdr:to>
    <xdr:graphicFrame macro="">
      <xdr:nvGraphicFramePr>
        <xdr:cNvPr id="15667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28575</xdr:rowOff>
    </xdr:from>
    <xdr:to>
      <xdr:col>7</xdr:col>
      <xdr:colOff>276225</xdr:colOff>
      <xdr:row>30</xdr:row>
      <xdr:rowOff>28575</xdr:rowOff>
    </xdr:to>
    <xdr:graphicFrame macro="">
      <xdr:nvGraphicFramePr>
        <xdr:cNvPr id="1577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28575</xdr:rowOff>
    </xdr:from>
    <xdr:to>
      <xdr:col>6</xdr:col>
      <xdr:colOff>514350</xdr:colOff>
      <xdr:row>30</xdr:row>
      <xdr:rowOff>38100</xdr:rowOff>
    </xdr:to>
    <xdr:graphicFrame macro="">
      <xdr:nvGraphicFramePr>
        <xdr:cNvPr id="1587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123825</xdr:rowOff>
    </xdr:from>
    <xdr:to>
      <xdr:col>6</xdr:col>
      <xdr:colOff>304800</xdr:colOff>
      <xdr:row>20</xdr:row>
      <xdr:rowOff>133350</xdr:rowOff>
    </xdr:to>
    <xdr:graphicFrame macro="">
      <xdr:nvGraphicFramePr>
        <xdr:cNvPr id="1597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0</xdr:row>
      <xdr:rowOff>0</xdr:rowOff>
    </xdr:from>
    <xdr:to>
      <xdr:col>40</xdr:col>
      <xdr:colOff>133350</xdr:colOff>
      <xdr:row>0</xdr:row>
      <xdr:rowOff>0</xdr:rowOff>
    </xdr:to>
    <xdr:graphicFrame macro="">
      <xdr:nvGraphicFramePr>
        <xdr:cNvPr id="338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0</xdr:colOff>
      <xdr:row>0</xdr:row>
      <xdr:rowOff>0</xdr:rowOff>
    </xdr:from>
    <xdr:to>
      <xdr:col>39</xdr:col>
      <xdr:colOff>133350</xdr:colOff>
      <xdr:row>0</xdr:row>
      <xdr:rowOff>0</xdr:rowOff>
    </xdr:to>
    <xdr:pic>
      <xdr:nvPicPr>
        <xdr:cNvPr id="338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0" y="0"/>
          <a:ext cx="440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6</xdr:col>
      <xdr:colOff>428625</xdr:colOff>
      <xdr:row>0</xdr:row>
      <xdr:rowOff>0</xdr:rowOff>
    </xdr:to>
    <xdr:graphicFrame macro="">
      <xdr:nvGraphicFramePr>
        <xdr:cNvPr id="3384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1076325</xdr:colOff>
      <xdr:row>1</xdr:row>
      <xdr:rowOff>0</xdr:rowOff>
    </xdr:from>
    <xdr:to>
      <xdr:col>9</xdr:col>
      <xdr:colOff>428625</xdr:colOff>
      <xdr:row>1</xdr:row>
      <xdr:rowOff>0</xdr:rowOff>
    </xdr:to>
    <xdr:graphicFrame macro="">
      <xdr:nvGraphicFramePr>
        <xdr:cNvPr id="3384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219075</xdr:colOff>
      <xdr:row>1</xdr:row>
      <xdr:rowOff>0</xdr:rowOff>
    </xdr:from>
    <xdr:to>
      <xdr:col>15</xdr:col>
      <xdr:colOff>47625</xdr:colOff>
      <xdr:row>1</xdr:row>
      <xdr:rowOff>0</xdr:rowOff>
    </xdr:to>
    <xdr:graphicFrame macro="">
      <xdr:nvGraphicFramePr>
        <xdr:cNvPr id="33845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247650</xdr:colOff>
      <xdr:row>1</xdr:row>
      <xdr:rowOff>0</xdr:rowOff>
    </xdr:from>
    <xdr:to>
      <xdr:col>15</xdr:col>
      <xdr:colOff>85725</xdr:colOff>
      <xdr:row>1</xdr:row>
      <xdr:rowOff>0</xdr:rowOff>
    </xdr:to>
    <xdr:graphicFrame macro="">
      <xdr:nvGraphicFramePr>
        <xdr:cNvPr id="33846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238125</xdr:colOff>
      <xdr:row>1</xdr:row>
      <xdr:rowOff>0</xdr:rowOff>
    </xdr:from>
    <xdr:to>
      <xdr:col>22</xdr:col>
      <xdr:colOff>85725</xdr:colOff>
      <xdr:row>1</xdr:row>
      <xdr:rowOff>0</xdr:rowOff>
    </xdr:to>
    <xdr:graphicFrame macro="">
      <xdr:nvGraphicFramePr>
        <xdr:cNvPr id="33847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209550</xdr:colOff>
      <xdr:row>1</xdr:row>
      <xdr:rowOff>0</xdr:rowOff>
    </xdr:from>
    <xdr:to>
      <xdr:col>22</xdr:col>
      <xdr:colOff>66675</xdr:colOff>
      <xdr:row>1</xdr:row>
      <xdr:rowOff>0</xdr:rowOff>
    </xdr:to>
    <xdr:graphicFrame macro="">
      <xdr:nvGraphicFramePr>
        <xdr:cNvPr id="33848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123825</xdr:colOff>
      <xdr:row>3</xdr:row>
      <xdr:rowOff>95250</xdr:rowOff>
    </xdr:from>
    <xdr:to>
      <xdr:col>22</xdr:col>
      <xdr:colOff>28575</xdr:colOff>
      <xdr:row>17</xdr:row>
      <xdr:rowOff>76200</xdr:rowOff>
    </xdr:to>
    <xdr:graphicFrame macro="">
      <xdr:nvGraphicFramePr>
        <xdr:cNvPr id="33849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238125</xdr:colOff>
      <xdr:row>18</xdr:row>
      <xdr:rowOff>19050</xdr:rowOff>
    </xdr:from>
    <xdr:to>
      <xdr:col>22</xdr:col>
      <xdr:colOff>133350</xdr:colOff>
      <xdr:row>33</xdr:row>
      <xdr:rowOff>28575</xdr:rowOff>
    </xdr:to>
    <xdr:graphicFrame macro="">
      <xdr:nvGraphicFramePr>
        <xdr:cNvPr id="33850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</xdr:col>
      <xdr:colOff>257175</xdr:colOff>
      <xdr:row>3</xdr:row>
      <xdr:rowOff>38100</xdr:rowOff>
    </xdr:from>
    <xdr:to>
      <xdr:col>16</xdr:col>
      <xdr:colOff>47625</xdr:colOff>
      <xdr:row>17</xdr:row>
      <xdr:rowOff>66675</xdr:rowOff>
    </xdr:to>
    <xdr:graphicFrame macro="">
      <xdr:nvGraphicFramePr>
        <xdr:cNvPr id="33851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257175</xdr:colOff>
      <xdr:row>17</xdr:row>
      <xdr:rowOff>123825</xdr:rowOff>
    </xdr:from>
    <xdr:to>
      <xdr:col>16</xdr:col>
      <xdr:colOff>9525</xdr:colOff>
      <xdr:row>32</xdr:row>
      <xdr:rowOff>0</xdr:rowOff>
    </xdr:to>
    <xdr:graphicFrame macro="">
      <xdr:nvGraphicFramePr>
        <xdr:cNvPr id="33852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57150</xdr:rowOff>
    </xdr:from>
    <xdr:to>
      <xdr:col>7</xdr:col>
      <xdr:colOff>285750</xdr:colOff>
      <xdr:row>25</xdr:row>
      <xdr:rowOff>85725</xdr:rowOff>
    </xdr:to>
    <xdr:graphicFrame macro="">
      <xdr:nvGraphicFramePr>
        <xdr:cNvPr id="1607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9525</xdr:rowOff>
    </xdr:from>
    <xdr:to>
      <xdr:col>7</xdr:col>
      <xdr:colOff>304800</xdr:colOff>
      <xdr:row>22</xdr:row>
      <xdr:rowOff>19050</xdr:rowOff>
    </xdr:to>
    <xdr:graphicFrame macro="">
      <xdr:nvGraphicFramePr>
        <xdr:cNvPr id="1617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133350</xdr:rowOff>
    </xdr:from>
    <xdr:to>
      <xdr:col>6</xdr:col>
      <xdr:colOff>590550</xdr:colOff>
      <xdr:row>21</xdr:row>
      <xdr:rowOff>85725</xdr:rowOff>
    </xdr:to>
    <xdr:graphicFrame macro="">
      <xdr:nvGraphicFramePr>
        <xdr:cNvPr id="1628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10</xdr:row>
      <xdr:rowOff>0</xdr:rowOff>
    </xdr:from>
    <xdr:to>
      <xdr:col>4</xdr:col>
      <xdr:colOff>523875</xdr:colOff>
      <xdr:row>20</xdr:row>
      <xdr:rowOff>76200</xdr:rowOff>
    </xdr:to>
    <xdr:graphicFrame macro="">
      <xdr:nvGraphicFramePr>
        <xdr:cNvPr id="1638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12</xdr:row>
      <xdr:rowOff>0</xdr:rowOff>
    </xdr:from>
    <xdr:to>
      <xdr:col>7</xdr:col>
      <xdr:colOff>85725</xdr:colOff>
      <xdr:row>24</xdr:row>
      <xdr:rowOff>133350</xdr:rowOff>
    </xdr:to>
    <xdr:graphicFrame macro="">
      <xdr:nvGraphicFramePr>
        <xdr:cNvPr id="1648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57150</xdr:rowOff>
    </xdr:from>
    <xdr:to>
      <xdr:col>7</xdr:col>
      <xdr:colOff>161925</xdr:colOff>
      <xdr:row>22</xdr:row>
      <xdr:rowOff>114300</xdr:rowOff>
    </xdr:to>
    <xdr:graphicFrame macro="">
      <xdr:nvGraphicFramePr>
        <xdr:cNvPr id="1658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28</xdr:row>
      <xdr:rowOff>85725</xdr:rowOff>
    </xdr:from>
    <xdr:to>
      <xdr:col>5</xdr:col>
      <xdr:colOff>209550</xdr:colOff>
      <xdr:row>45</xdr:row>
      <xdr:rowOff>0</xdr:rowOff>
    </xdr:to>
    <xdr:graphicFrame macro="">
      <xdr:nvGraphicFramePr>
        <xdr:cNvPr id="1669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104775</xdr:rowOff>
    </xdr:from>
    <xdr:to>
      <xdr:col>9</xdr:col>
      <xdr:colOff>0</xdr:colOff>
      <xdr:row>23</xdr:row>
      <xdr:rowOff>76200</xdr:rowOff>
    </xdr:to>
    <xdr:graphicFrame macro="">
      <xdr:nvGraphicFramePr>
        <xdr:cNvPr id="1679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38100</xdr:rowOff>
    </xdr:from>
    <xdr:to>
      <xdr:col>7</xdr:col>
      <xdr:colOff>590550</xdr:colOff>
      <xdr:row>24</xdr:row>
      <xdr:rowOff>123825</xdr:rowOff>
    </xdr:to>
    <xdr:graphicFrame macro="">
      <xdr:nvGraphicFramePr>
        <xdr:cNvPr id="1699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0</xdr:rowOff>
    </xdr:from>
    <xdr:to>
      <xdr:col>8</xdr:col>
      <xdr:colOff>104775</xdr:colOff>
      <xdr:row>23</xdr:row>
      <xdr:rowOff>114300</xdr:rowOff>
    </xdr:to>
    <xdr:graphicFrame macro="">
      <xdr:nvGraphicFramePr>
        <xdr:cNvPr id="1710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0.07059</cdr:x>
      <cdr:y>0.04228</cdr:y>
    </cdr:from>
    <cdr:to>
      <cdr:x>0.98466</cdr:x>
      <cdr:y>0.13382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2364" y="106676"/>
          <a:ext cx="2838336" cy="224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Доля краткосрочного долга во внешнем долге</a:t>
          </a:r>
        </a:p>
      </cdr:txBody>
    </cdr:sp>
  </cdr:relSizeAnchor>
</c:userShapes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13</xdr:row>
      <xdr:rowOff>9525</xdr:rowOff>
    </xdr:from>
    <xdr:to>
      <xdr:col>3</xdr:col>
      <xdr:colOff>152400</xdr:colOff>
      <xdr:row>26</xdr:row>
      <xdr:rowOff>142875</xdr:rowOff>
    </xdr:to>
    <xdr:graphicFrame macro="">
      <xdr:nvGraphicFramePr>
        <xdr:cNvPr id="1720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13</xdr:row>
      <xdr:rowOff>9525</xdr:rowOff>
    </xdr:from>
    <xdr:to>
      <xdr:col>7</xdr:col>
      <xdr:colOff>171450</xdr:colOff>
      <xdr:row>26</xdr:row>
      <xdr:rowOff>142875</xdr:rowOff>
    </xdr:to>
    <xdr:graphicFrame macro="">
      <xdr:nvGraphicFramePr>
        <xdr:cNvPr id="17204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133350</xdr:rowOff>
    </xdr:from>
    <xdr:to>
      <xdr:col>7</xdr:col>
      <xdr:colOff>85725</xdr:colOff>
      <xdr:row>16</xdr:row>
      <xdr:rowOff>133350</xdr:rowOff>
    </xdr:to>
    <xdr:graphicFrame macro="">
      <xdr:nvGraphicFramePr>
        <xdr:cNvPr id="1730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19050</xdr:rowOff>
    </xdr:from>
    <xdr:to>
      <xdr:col>2</xdr:col>
      <xdr:colOff>733425</xdr:colOff>
      <xdr:row>21</xdr:row>
      <xdr:rowOff>19050</xdr:rowOff>
    </xdr:to>
    <xdr:graphicFrame macro="">
      <xdr:nvGraphicFramePr>
        <xdr:cNvPr id="1740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1143000</xdr:colOff>
      <xdr:row>10</xdr:row>
      <xdr:rowOff>0</xdr:rowOff>
    </xdr:from>
    <xdr:to>
      <xdr:col>6</xdr:col>
      <xdr:colOff>28575</xdr:colOff>
      <xdr:row>21</xdr:row>
      <xdr:rowOff>0</xdr:rowOff>
    </xdr:to>
    <xdr:graphicFrame macro="">
      <xdr:nvGraphicFramePr>
        <xdr:cNvPr id="1740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3</xdr:col>
      <xdr:colOff>1038225</xdr:colOff>
      <xdr:row>19</xdr:row>
      <xdr:rowOff>85725</xdr:rowOff>
    </xdr:to>
    <xdr:graphicFrame macro="">
      <xdr:nvGraphicFramePr>
        <xdr:cNvPr id="1751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47625</xdr:colOff>
      <xdr:row>9</xdr:row>
      <xdr:rowOff>19050</xdr:rowOff>
    </xdr:from>
    <xdr:to>
      <xdr:col>7</xdr:col>
      <xdr:colOff>352425</xdr:colOff>
      <xdr:row>19</xdr:row>
      <xdr:rowOff>95250</xdr:rowOff>
    </xdr:to>
    <xdr:graphicFrame macro="">
      <xdr:nvGraphicFramePr>
        <xdr:cNvPr id="17511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104775</xdr:rowOff>
    </xdr:from>
    <xdr:to>
      <xdr:col>8</xdr:col>
      <xdr:colOff>28575</xdr:colOff>
      <xdr:row>18</xdr:row>
      <xdr:rowOff>28575</xdr:rowOff>
    </xdr:to>
    <xdr:graphicFrame macro="">
      <xdr:nvGraphicFramePr>
        <xdr:cNvPr id="1761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38100</xdr:rowOff>
    </xdr:from>
    <xdr:to>
      <xdr:col>8</xdr:col>
      <xdr:colOff>228600</xdr:colOff>
      <xdr:row>21</xdr:row>
      <xdr:rowOff>0</xdr:rowOff>
    </xdr:to>
    <xdr:graphicFrame macro="">
      <xdr:nvGraphicFramePr>
        <xdr:cNvPr id="1771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</xdr:row>
      <xdr:rowOff>9525</xdr:rowOff>
    </xdr:from>
    <xdr:to>
      <xdr:col>6</xdr:col>
      <xdr:colOff>228600</xdr:colOff>
      <xdr:row>14</xdr:row>
      <xdr:rowOff>66675</xdr:rowOff>
    </xdr:to>
    <xdr:graphicFrame macro="">
      <xdr:nvGraphicFramePr>
        <xdr:cNvPr id="1781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3</xdr:col>
      <xdr:colOff>1038225</xdr:colOff>
      <xdr:row>19</xdr:row>
      <xdr:rowOff>85725</xdr:rowOff>
    </xdr:to>
    <xdr:graphicFrame macro="">
      <xdr:nvGraphicFramePr>
        <xdr:cNvPr id="17920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47625</xdr:colOff>
      <xdr:row>9</xdr:row>
      <xdr:rowOff>19050</xdr:rowOff>
    </xdr:from>
    <xdr:to>
      <xdr:col>7</xdr:col>
      <xdr:colOff>352425</xdr:colOff>
      <xdr:row>19</xdr:row>
      <xdr:rowOff>95250</xdr:rowOff>
    </xdr:to>
    <xdr:graphicFrame macro="">
      <xdr:nvGraphicFramePr>
        <xdr:cNvPr id="17921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104775</xdr:rowOff>
    </xdr:from>
    <xdr:to>
      <xdr:col>8</xdr:col>
      <xdr:colOff>314325</xdr:colOff>
      <xdr:row>17</xdr:row>
      <xdr:rowOff>38100</xdr:rowOff>
    </xdr:to>
    <xdr:graphicFrame macro="">
      <xdr:nvGraphicFramePr>
        <xdr:cNvPr id="18022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866775</xdr:colOff>
      <xdr:row>9</xdr:row>
      <xdr:rowOff>38100</xdr:rowOff>
    </xdr:from>
    <xdr:to>
      <xdr:col>9</xdr:col>
      <xdr:colOff>9525</xdr:colOff>
      <xdr:row>21</xdr:row>
      <xdr:rowOff>9525</xdr:rowOff>
    </xdr:to>
    <xdr:graphicFrame macro="">
      <xdr:nvGraphicFramePr>
        <xdr:cNvPr id="18125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3</xdr:row>
      <xdr:rowOff>933450</xdr:rowOff>
    </xdr:from>
    <xdr:to>
      <xdr:col>17</xdr:col>
      <xdr:colOff>266700</xdr:colOff>
      <xdr:row>17</xdr:row>
      <xdr:rowOff>114300</xdr:rowOff>
    </xdr:to>
    <xdr:graphicFrame macro="">
      <xdr:nvGraphicFramePr>
        <xdr:cNvPr id="2048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9525</xdr:rowOff>
    </xdr:from>
    <xdr:to>
      <xdr:col>9</xdr:col>
      <xdr:colOff>514350</xdr:colOff>
      <xdr:row>20</xdr:row>
      <xdr:rowOff>152400</xdr:rowOff>
    </xdr:to>
    <xdr:graphicFrame macro="">
      <xdr:nvGraphicFramePr>
        <xdr:cNvPr id="1833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123825</xdr:rowOff>
    </xdr:from>
    <xdr:to>
      <xdr:col>9</xdr:col>
      <xdr:colOff>514350</xdr:colOff>
      <xdr:row>21</xdr:row>
      <xdr:rowOff>19050</xdr:rowOff>
    </xdr:to>
    <xdr:graphicFrame macro="">
      <xdr:nvGraphicFramePr>
        <xdr:cNvPr id="1853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12</xdr:row>
      <xdr:rowOff>0</xdr:rowOff>
    </xdr:from>
    <xdr:to>
      <xdr:col>8</xdr:col>
      <xdr:colOff>9525</xdr:colOff>
      <xdr:row>12</xdr:row>
      <xdr:rowOff>0</xdr:rowOff>
    </xdr:to>
    <xdr:graphicFrame macro="">
      <xdr:nvGraphicFramePr>
        <xdr:cNvPr id="18740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12</xdr:row>
      <xdr:rowOff>0</xdr:rowOff>
    </xdr:from>
    <xdr:to>
      <xdr:col>11</xdr:col>
      <xdr:colOff>133350</xdr:colOff>
      <xdr:row>12</xdr:row>
      <xdr:rowOff>0</xdr:rowOff>
    </xdr:to>
    <xdr:graphicFrame macro="">
      <xdr:nvGraphicFramePr>
        <xdr:cNvPr id="18740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8</xdr:col>
          <xdr:colOff>123825</xdr:colOff>
          <xdr:row>30</xdr:row>
          <xdr:rowOff>38100</xdr:rowOff>
        </xdr:to>
        <xdr:sp macro="" textlink="">
          <xdr:nvSpPr>
            <xdr:cNvPr id="187395" name="Object 3" hidden="1">
              <a:extLst>
                <a:ext uri="{63B3BB69-23CF-44E3-9099-C40C66FF867C}">
                  <a14:compatExt spid="_x0000_s187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38100</xdr:rowOff>
    </xdr:from>
    <xdr:to>
      <xdr:col>7</xdr:col>
      <xdr:colOff>361950</xdr:colOff>
      <xdr:row>24</xdr:row>
      <xdr:rowOff>57150</xdr:rowOff>
    </xdr:to>
    <xdr:graphicFrame macro="">
      <xdr:nvGraphicFramePr>
        <xdr:cNvPr id="18842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23</xdr:row>
      <xdr:rowOff>9525</xdr:rowOff>
    </xdr:from>
    <xdr:to>
      <xdr:col>8</xdr:col>
      <xdr:colOff>276225</xdr:colOff>
      <xdr:row>43</xdr:row>
      <xdr:rowOff>19050</xdr:rowOff>
    </xdr:to>
    <xdr:graphicFrame macro="">
      <xdr:nvGraphicFramePr>
        <xdr:cNvPr id="20275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38100</xdr:rowOff>
    </xdr:from>
    <xdr:to>
      <xdr:col>5</xdr:col>
      <xdr:colOff>352425</xdr:colOff>
      <xdr:row>25</xdr:row>
      <xdr:rowOff>152400</xdr:rowOff>
    </xdr:to>
    <xdr:graphicFrame macro="">
      <xdr:nvGraphicFramePr>
        <xdr:cNvPr id="20480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95250</xdr:rowOff>
    </xdr:from>
    <xdr:to>
      <xdr:col>7</xdr:col>
      <xdr:colOff>76200</xdr:colOff>
      <xdr:row>32</xdr:row>
      <xdr:rowOff>104775</xdr:rowOff>
    </xdr:to>
    <xdr:graphicFrame macro="">
      <xdr:nvGraphicFramePr>
        <xdr:cNvPr id="20685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0.15071</cdr:x>
      <cdr:y>0.01199</cdr:y>
    </cdr:from>
    <cdr:to>
      <cdr:x>0.3866</cdr:x>
      <cdr:y>0.14863</cdr:y>
    </cdr:to>
    <cdr:sp macro="" textlink="">
      <cdr:nvSpPr>
        <cdr:cNvPr id="4100" name="AutoShape 4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794124" y="50800"/>
          <a:ext cx="1238014" cy="542735"/>
        </a:xfrm>
        <a:prstGeom xmlns:a="http://schemas.openxmlformats.org/drawingml/2006/main" prst="accentCallout2">
          <a:avLst>
            <a:gd name="adj1" fmla="val 21051"/>
            <a:gd name="adj2" fmla="val 106153"/>
            <a:gd name="adj3" fmla="val 21051"/>
            <a:gd name="adj4" fmla="val 119227"/>
            <a:gd name="adj5" fmla="val 101412"/>
            <a:gd name="adj6" fmla="val 132301"/>
          </a:avLst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 Cyr"/>
            </a:rPr>
            <a:t>Вступление в силу изменений в Правилах об МРТ</a:t>
          </a:r>
        </a:p>
      </cdr:txBody>
    </cdr:sp>
  </cdr:relSizeAnchor>
  <cdr:relSizeAnchor xmlns:cdr="http://schemas.openxmlformats.org/drawingml/2006/chartDrawing">
    <cdr:from>
      <cdr:x>0.54247</cdr:x>
      <cdr:y>0.05274</cdr:y>
    </cdr:from>
    <cdr:to>
      <cdr:x>0.71723</cdr:x>
      <cdr:y>0.1601</cdr:y>
    </cdr:to>
    <cdr:sp macro="" textlink="">
      <cdr:nvSpPr>
        <cdr:cNvPr id="4102" name="AutoShape 6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2850181" y="212651"/>
          <a:ext cx="917238" cy="426434"/>
        </a:xfrm>
        <a:prstGeom xmlns:a="http://schemas.openxmlformats.org/drawingml/2006/main" prst="accentCallout1">
          <a:avLst>
            <a:gd name="adj1" fmla="val 26806"/>
            <a:gd name="adj2" fmla="val 108306"/>
            <a:gd name="adj3" fmla="val 186667"/>
            <a:gd name="adj4" fmla="val 139583"/>
          </a:avLst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 Cyr"/>
            </a:rPr>
            <a:t>Изменение Нормативов МРТ</a:t>
          </a:r>
        </a:p>
      </cdr:txBody>
    </cdr:sp>
  </cdr:relSizeAnchor>
</c:userShapes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15</xdr:row>
      <xdr:rowOff>28575</xdr:rowOff>
    </xdr:from>
    <xdr:to>
      <xdr:col>8</xdr:col>
      <xdr:colOff>38100</xdr:colOff>
      <xdr:row>38</xdr:row>
      <xdr:rowOff>152400</xdr:rowOff>
    </xdr:to>
    <xdr:graphicFrame macro="">
      <xdr:nvGraphicFramePr>
        <xdr:cNvPr id="2089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3</xdr:row>
      <xdr:rowOff>9525</xdr:rowOff>
    </xdr:from>
    <xdr:to>
      <xdr:col>17</xdr:col>
      <xdr:colOff>495300</xdr:colOff>
      <xdr:row>14</xdr:row>
      <xdr:rowOff>9525</xdr:rowOff>
    </xdr:to>
    <xdr:graphicFrame macro="">
      <xdr:nvGraphicFramePr>
        <xdr:cNvPr id="717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590550</xdr:colOff>
      <xdr:row>2</xdr:row>
      <xdr:rowOff>66675</xdr:rowOff>
    </xdr:from>
    <xdr:to>
      <xdr:col>15</xdr:col>
      <xdr:colOff>581025</xdr:colOff>
      <xdr:row>13</xdr:row>
      <xdr:rowOff>66675</xdr:rowOff>
    </xdr:to>
    <xdr:graphicFrame macro="">
      <xdr:nvGraphicFramePr>
        <xdr:cNvPr id="1946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22</xdr:row>
      <xdr:rowOff>57150</xdr:rowOff>
    </xdr:to>
    <xdr:graphicFrame macro="">
      <xdr:nvGraphicFramePr>
        <xdr:cNvPr id="184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15</xdr:row>
      <xdr:rowOff>47625</xdr:rowOff>
    </xdr:from>
    <xdr:to>
      <xdr:col>6</xdr:col>
      <xdr:colOff>0</xdr:colOff>
      <xdr:row>32</xdr:row>
      <xdr:rowOff>0</xdr:rowOff>
    </xdr:to>
    <xdr:graphicFrame macro="">
      <xdr:nvGraphicFramePr>
        <xdr:cNvPr id="1845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371475</xdr:colOff>
      <xdr:row>4</xdr:row>
      <xdr:rowOff>47625</xdr:rowOff>
    </xdr:from>
    <xdr:to>
      <xdr:col>20</xdr:col>
      <xdr:colOff>0</xdr:colOff>
      <xdr:row>18</xdr:row>
      <xdr:rowOff>47625</xdr:rowOff>
    </xdr:to>
    <xdr:graphicFrame macro="">
      <xdr:nvGraphicFramePr>
        <xdr:cNvPr id="1845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2</xdr:row>
      <xdr:rowOff>104775</xdr:rowOff>
    </xdr:from>
    <xdr:to>
      <xdr:col>14</xdr:col>
      <xdr:colOff>152400</xdr:colOff>
      <xdr:row>8</xdr:row>
      <xdr:rowOff>9525</xdr:rowOff>
    </xdr:to>
    <xdr:graphicFrame macro="">
      <xdr:nvGraphicFramePr>
        <xdr:cNvPr id="2970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1267</xdr:row>
      <xdr:rowOff>28575</xdr:rowOff>
    </xdr:from>
    <xdr:to>
      <xdr:col>4</xdr:col>
      <xdr:colOff>0</xdr:colOff>
      <xdr:row>1286</xdr:row>
      <xdr:rowOff>28575</xdr:rowOff>
    </xdr:to>
    <xdr:graphicFrame macro="">
      <xdr:nvGraphicFramePr>
        <xdr:cNvPr id="2970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15</xdr:row>
      <xdr:rowOff>76200</xdr:rowOff>
    </xdr:from>
    <xdr:to>
      <xdr:col>9</xdr:col>
      <xdr:colOff>571500</xdr:colOff>
      <xdr:row>29</xdr:row>
      <xdr:rowOff>57150</xdr:rowOff>
    </xdr:to>
    <xdr:graphicFrame macro="">
      <xdr:nvGraphicFramePr>
        <xdr:cNvPr id="4096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0.81693</cdr:x>
      <cdr:y>0.35872</cdr:y>
    </cdr:from>
    <cdr:to>
      <cdr:x>0.87471</cdr:x>
      <cdr:y>0.466</cdr:y>
    </cdr:to>
    <cdr:sp macro="" textlink="">
      <cdr:nvSpPr>
        <cdr:cNvPr id="419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18631" y="812967"/>
          <a:ext cx="333518" cy="242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3%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66675</xdr:rowOff>
    </xdr:from>
    <xdr:to>
      <xdr:col>4</xdr:col>
      <xdr:colOff>190500</xdr:colOff>
      <xdr:row>25</xdr:row>
      <xdr:rowOff>133350</xdr:rowOff>
    </xdr:to>
    <xdr:graphicFrame macro="">
      <xdr:nvGraphicFramePr>
        <xdr:cNvPr id="4301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24</xdr:row>
      <xdr:rowOff>85725</xdr:rowOff>
    </xdr:from>
    <xdr:to>
      <xdr:col>8</xdr:col>
      <xdr:colOff>257175</xdr:colOff>
      <xdr:row>40</xdr:row>
      <xdr:rowOff>142875</xdr:rowOff>
    </xdr:to>
    <xdr:graphicFrame macro="">
      <xdr:nvGraphicFramePr>
        <xdr:cNvPr id="450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3</xdr:row>
      <xdr:rowOff>200025</xdr:rowOff>
    </xdr:from>
    <xdr:to>
      <xdr:col>14</xdr:col>
      <xdr:colOff>285750</xdr:colOff>
      <xdr:row>16</xdr:row>
      <xdr:rowOff>104775</xdr:rowOff>
    </xdr:to>
    <xdr:graphicFrame macro="">
      <xdr:nvGraphicFramePr>
        <xdr:cNvPr id="4608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85725</xdr:rowOff>
    </xdr:from>
    <xdr:to>
      <xdr:col>6</xdr:col>
      <xdr:colOff>276225</xdr:colOff>
      <xdr:row>26</xdr:row>
      <xdr:rowOff>114300</xdr:rowOff>
    </xdr:to>
    <xdr:graphicFrame macro="">
      <xdr:nvGraphicFramePr>
        <xdr:cNvPr id="4710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17</xdr:row>
      <xdr:rowOff>152400</xdr:rowOff>
    </xdr:from>
    <xdr:to>
      <xdr:col>5</xdr:col>
      <xdr:colOff>9525</xdr:colOff>
      <xdr:row>36</xdr:row>
      <xdr:rowOff>57150</xdr:rowOff>
    </xdr:to>
    <xdr:graphicFrame macro="">
      <xdr:nvGraphicFramePr>
        <xdr:cNvPr id="4916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18</xdr:row>
      <xdr:rowOff>142875</xdr:rowOff>
    </xdr:from>
    <xdr:to>
      <xdr:col>6</xdr:col>
      <xdr:colOff>0</xdr:colOff>
      <xdr:row>37</xdr:row>
      <xdr:rowOff>142875</xdr:rowOff>
    </xdr:to>
    <xdr:graphicFrame macro="">
      <xdr:nvGraphicFramePr>
        <xdr:cNvPr id="4916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142875</xdr:rowOff>
    </xdr:from>
    <xdr:to>
      <xdr:col>0</xdr:col>
      <xdr:colOff>0</xdr:colOff>
      <xdr:row>35</xdr:row>
      <xdr:rowOff>57150</xdr:rowOff>
    </xdr:to>
    <xdr:graphicFrame macro="">
      <xdr:nvGraphicFramePr>
        <xdr:cNvPr id="5223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17</xdr:row>
      <xdr:rowOff>114300</xdr:rowOff>
    </xdr:from>
    <xdr:to>
      <xdr:col>4</xdr:col>
      <xdr:colOff>1095375</xdr:colOff>
      <xdr:row>36</xdr:row>
      <xdr:rowOff>114300</xdr:rowOff>
    </xdr:to>
    <xdr:graphicFrame macro="">
      <xdr:nvGraphicFramePr>
        <xdr:cNvPr id="5223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16</xdr:row>
      <xdr:rowOff>133350</xdr:rowOff>
    </xdr:from>
    <xdr:to>
      <xdr:col>9</xdr:col>
      <xdr:colOff>428625</xdr:colOff>
      <xdr:row>35</xdr:row>
      <xdr:rowOff>152400</xdr:rowOff>
    </xdr:to>
    <xdr:graphicFrame macro="">
      <xdr:nvGraphicFramePr>
        <xdr:cNvPr id="553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11</xdr:row>
      <xdr:rowOff>76200</xdr:rowOff>
    </xdr:from>
    <xdr:to>
      <xdr:col>8</xdr:col>
      <xdr:colOff>228600</xdr:colOff>
      <xdr:row>31</xdr:row>
      <xdr:rowOff>28575</xdr:rowOff>
    </xdr:to>
    <xdr:graphicFrame macro="">
      <xdr:nvGraphicFramePr>
        <xdr:cNvPr id="573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3</xdr:row>
      <xdr:rowOff>85725</xdr:rowOff>
    </xdr:from>
    <xdr:to>
      <xdr:col>16</xdr:col>
      <xdr:colOff>457200</xdr:colOff>
      <xdr:row>16</xdr:row>
      <xdr:rowOff>28575</xdr:rowOff>
    </xdr:to>
    <xdr:graphicFrame macro="">
      <xdr:nvGraphicFramePr>
        <xdr:cNvPr id="3072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6</xdr:col>
      <xdr:colOff>247650</xdr:colOff>
      <xdr:row>32</xdr:row>
      <xdr:rowOff>66675</xdr:rowOff>
    </xdr:to>
    <xdr:graphicFrame macro="">
      <xdr:nvGraphicFramePr>
        <xdr:cNvPr id="583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7</xdr:col>
      <xdr:colOff>571500</xdr:colOff>
      <xdr:row>28</xdr:row>
      <xdr:rowOff>95250</xdr:rowOff>
    </xdr:to>
    <xdr:graphicFrame macro="">
      <xdr:nvGraphicFramePr>
        <xdr:cNvPr id="593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28575</xdr:rowOff>
    </xdr:from>
    <xdr:to>
      <xdr:col>5</xdr:col>
      <xdr:colOff>276225</xdr:colOff>
      <xdr:row>28</xdr:row>
      <xdr:rowOff>9525</xdr:rowOff>
    </xdr:to>
    <xdr:graphicFrame macro="">
      <xdr:nvGraphicFramePr>
        <xdr:cNvPr id="604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0.5</cdr:x>
      <cdr:y>0.49976</cdr:y>
    </cdr:from>
    <cdr:to>
      <cdr:x>0.51304</cdr:x>
      <cdr:y>0.56564</cdr:y>
    </cdr:to>
    <cdr:sp macro="" textlink="">
      <cdr:nvSpPr>
        <cdr:cNvPr id="614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1175" y="1374113"/>
          <a:ext cx="79510" cy="180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10</xdr:row>
      <xdr:rowOff>57150</xdr:rowOff>
    </xdr:from>
    <xdr:to>
      <xdr:col>6</xdr:col>
      <xdr:colOff>295275</xdr:colOff>
      <xdr:row>28</xdr:row>
      <xdr:rowOff>0</xdr:rowOff>
    </xdr:to>
    <xdr:graphicFrame macro="">
      <xdr:nvGraphicFramePr>
        <xdr:cNvPr id="2805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12</xdr:row>
      <xdr:rowOff>142875</xdr:rowOff>
    </xdr:from>
    <xdr:to>
      <xdr:col>4</xdr:col>
      <xdr:colOff>95250</xdr:colOff>
      <xdr:row>28</xdr:row>
      <xdr:rowOff>9525</xdr:rowOff>
    </xdr:to>
    <xdr:graphicFrame macro="">
      <xdr:nvGraphicFramePr>
        <xdr:cNvPr id="2130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714375</xdr:colOff>
      <xdr:row>10</xdr:row>
      <xdr:rowOff>0</xdr:rowOff>
    </xdr:from>
    <xdr:to>
      <xdr:col>14</xdr:col>
      <xdr:colOff>161925</xdr:colOff>
      <xdr:row>10</xdr:row>
      <xdr:rowOff>0</xdr:rowOff>
    </xdr:to>
    <xdr:graphicFrame macro="">
      <xdr:nvGraphicFramePr>
        <xdr:cNvPr id="21300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19050</xdr:rowOff>
    </xdr:from>
    <xdr:to>
      <xdr:col>4</xdr:col>
      <xdr:colOff>381000</xdr:colOff>
      <xdr:row>25</xdr:row>
      <xdr:rowOff>104775</xdr:rowOff>
    </xdr:to>
    <xdr:graphicFrame macro="">
      <xdr:nvGraphicFramePr>
        <xdr:cNvPr id="2140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9</xdr:row>
      <xdr:rowOff>76200</xdr:rowOff>
    </xdr:from>
    <xdr:to>
      <xdr:col>5</xdr:col>
      <xdr:colOff>361950</xdr:colOff>
      <xdr:row>21</xdr:row>
      <xdr:rowOff>28575</xdr:rowOff>
    </xdr:to>
    <xdr:graphicFrame macro="">
      <xdr:nvGraphicFramePr>
        <xdr:cNvPr id="2754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8</xdr:row>
      <xdr:rowOff>0</xdr:rowOff>
    </xdr:from>
    <xdr:to>
      <xdr:col>8</xdr:col>
      <xdr:colOff>0</xdr:colOff>
      <xdr:row>8</xdr:row>
      <xdr:rowOff>0</xdr:rowOff>
    </xdr:to>
    <xdr:graphicFrame macro="">
      <xdr:nvGraphicFramePr>
        <xdr:cNvPr id="2765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523875</xdr:colOff>
      <xdr:row>10</xdr:row>
      <xdr:rowOff>57150</xdr:rowOff>
    </xdr:from>
    <xdr:to>
      <xdr:col>4</xdr:col>
      <xdr:colOff>657225</xdr:colOff>
      <xdr:row>24</xdr:row>
      <xdr:rowOff>66675</xdr:rowOff>
    </xdr:to>
    <xdr:graphicFrame macro="">
      <xdr:nvGraphicFramePr>
        <xdr:cNvPr id="2765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graphicFrame macro="">
      <xdr:nvGraphicFramePr>
        <xdr:cNvPr id="27652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graphicFrame macro="">
      <xdr:nvGraphicFramePr>
        <xdr:cNvPr id="27652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219075</xdr:colOff>
      <xdr:row>8</xdr:row>
      <xdr:rowOff>0</xdr:rowOff>
    </xdr:from>
    <xdr:to>
      <xdr:col>8</xdr:col>
      <xdr:colOff>0</xdr:colOff>
      <xdr:row>8</xdr:row>
      <xdr:rowOff>0</xdr:rowOff>
    </xdr:to>
    <xdr:graphicFrame macro="">
      <xdr:nvGraphicFramePr>
        <xdr:cNvPr id="27652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graphicFrame macro="">
      <xdr:nvGraphicFramePr>
        <xdr:cNvPr id="27653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graphicFrame macro="">
      <xdr:nvGraphicFramePr>
        <xdr:cNvPr id="2765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graphicFrame macro="">
      <xdr:nvGraphicFramePr>
        <xdr:cNvPr id="27653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graphicFrame macro="">
      <xdr:nvGraphicFramePr>
        <xdr:cNvPr id="2765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35</xdr:row>
      <xdr:rowOff>95250</xdr:rowOff>
    </xdr:from>
    <xdr:to>
      <xdr:col>8</xdr:col>
      <xdr:colOff>0</xdr:colOff>
      <xdr:row>35</xdr:row>
      <xdr:rowOff>95250</xdr:rowOff>
    </xdr:to>
    <xdr:graphicFrame macro="">
      <xdr:nvGraphicFramePr>
        <xdr:cNvPr id="276534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19050</xdr:rowOff>
    </xdr:from>
    <xdr:to>
      <xdr:col>3</xdr:col>
      <xdr:colOff>523875</xdr:colOff>
      <xdr:row>25</xdr:row>
      <xdr:rowOff>104775</xdr:rowOff>
    </xdr:to>
    <xdr:graphicFrame macro="">
      <xdr:nvGraphicFramePr>
        <xdr:cNvPr id="27751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2</xdr:row>
      <xdr:rowOff>114300</xdr:rowOff>
    </xdr:from>
    <xdr:to>
      <xdr:col>16</xdr:col>
      <xdr:colOff>238125</xdr:colOff>
      <xdr:row>10</xdr:row>
      <xdr:rowOff>28575</xdr:rowOff>
    </xdr:to>
    <xdr:graphicFrame macro="">
      <xdr:nvGraphicFramePr>
        <xdr:cNvPr id="512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38100</xdr:rowOff>
    </xdr:from>
    <xdr:to>
      <xdr:col>5</xdr:col>
      <xdr:colOff>438150</xdr:colOff>
      <xdr:row>23</xdr:row>
      <xdr:rowOff>133350</xdr:rowOff>
    </xdr:to>
    <xdr:graphicFrame macro="">
      <xdr:nvGraphicFramePr>
        <xdr:cNvPr id="27855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219075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27855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27855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27855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0</xdr:row>
      <xdr:rowOff>0</xdr:rowOff>
    </xdr:from>
    <xdr:to>
      <xdr:col>15</xdr:col>
      <xdr:colOff>38100</xdr:colOff>
      <xdr:row>0</xdr:row>
      <xdr:rowOff>0</xdr:rowOff>
    </xdr:to>
    <xdr:graphicFrame macro="">
      <xdr:nvGraphicFramePr>
        <xdr:cNvPr id="278554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1</xdr:row>
      <xdr:rowOff>0</xdr:rowOff>
    </xdr:from>
    <xdr:to>
      <xdr:col>18</xdr:col>
      <xdr:colOff>352425</xdr:colOff>
      <xdr:row>1</xdr:row>
      <xdr:rowOff>0</xdr:rowOff>
    </xdr:to>
    <xdr:graphicFrame macro="">
      <xdr:nvGraphicFramePr>
        <xdr:cNvPr id="215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9</xdr:row>
      <xdr:rowOff>85725</xdr:rowOff>
    </xdr:from>
    <xdr:to>
      <xdr:col>7</xdr:col>
      <xdr:colOff>485775</xdr:colOff>
      <xdr:row>26</xdr:row>
      <xdr:rowOff>9525</xdr:rowOff>
    </xdr:to>
    <xdr:graphicFrame macro="">
      <xdr:nvGraphicFramePr>
        <xdr:cNvPr id="215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</xdr:row>
      <xdr:rowOff>0</xdr:rowOff>
    </xdr:from>
    <xdr:to>
      <xdr:col>20</xdr:col>
      <xdr:colOff>285750</xdr:colOff>
      <xdr:row>13</xdr:row>
      <xdr:rowOff>0</xdr:rowOff>
    </xdr:to>
    <xdr:graphicFrame macro="">
      <xdr:nvGraphicFramePr>
        <xdr:cNvPr id="2160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9</xdr:row>
      <xdr:rowOff>38100</xdr:rowOff>
    </xdr:from>
    <xdr:to>
      <xdr:col>5</xdr:col>
      <xdr:colOff>209550</xdr:colOff>
      <xdr:row>26</xdr:row>
      <xdr:rowOff>152400</xdr:rowOff>
    </xdr:to>
    <xdr:graphicFrame macro="">
      <xdr:nvGraphicFramePr>
        <xdr:cNvPr id="21607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12</xdr:row>
      <xdr:rowOff>76200</xdr:rowOff>
    </xdr:from>
    <xdr:to>
      <xdr:col>7</xdr:col>
      <xdr:colOff>342900</xdr:colOff>
      <xdr:row>29</xdr:row>
      <xdr:rowOff>57150</xdr:rowOff>
    </xdr:to>
    <xdr:graphicFrame macro="">
      <xdr:nvGraphicFramePr>
        <xdr:cNvPr id="2170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10</xdr:row>
      <xdr:rowOff>104775</xdr:rowOff>
    </xdr:from>
    <xdr:to>
      <xdr:col>7</xdr:col>
      <xdr:colOff>209550</xdr:colOff>
      <xdr:row>23</xdr:row>
      <xdr:rowOff>142875</xdr:rowOff>
    </xdr:to>
    <xdr:graphicFrame macro="">
      <xdr:nvGraphicFramePr>
        <xdr:cNvPr id="2181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914400</xdr:colOff>
      <xdr:row>13</xdr:row>
      <xdr:rowOff>85725</xdr:rowOff>
    </xdr:from>
    <xdr:to>
      <xdr:col>6</xdr:col>
      <xdr:colOff>76200</xdr:colOff>
      <xdr:row>32</xdr:row>
      <xdr:rowOff>104775</xdr:rowOff>
    </xdr:to>
    <xdr:graphicFrame macro="">
      <xdr:nvGraphicFramePr>
        <xdr:cNvPr id="21914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7</xdr:col>
      <xdr:colOff>485775</xdr:colOff>
      <xdr:row>51</xdr:row>
      <xdr:rowOff>47625</xdr:rowOff>
    </xdr:to>
    <xdr:graphicFrame macro="">
      <xdr:nvGraphicFramePr>
        <xdr:cNvPr id="22118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152400</xdr:rowOff>
    </xdr:from>
    <xdr:to>
      <xdr:col>2</xdr:col>
      <xdr:colOff>0</xdr:colOff>
      <xdr:row>42</xdr:row>
      <xdr:rowOff>152400</xdr:rowOff>
    </xdr:to>
    <xdr:pic>
      <xdr:nvPicPr>
        <xdr:cNvPr id="2232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3743325"/>
          <a:ext cx="0" cy="323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27</xdr:row>
      <xdr:rowOff>114300</xdr:rowOff>
    </xdr:from>
    <xdr:to>
      <xdr:col>8</xdr:col>
      <xdr:colOff>9525</xdr:colOff>
      <xdr:row>46</xdr:row>
      <xdr:rowOff>0</xdr:rowOff>
    </xdr:to>
    <xdr:graphicFrame macro="">
      <xdr:nvGraphicFramePr>
        <xdr:cNvPr id="22324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85725</xdr:colOff>
      <xdr:row>27</xdr:row>
      <xdr:rowOff>95250</xdr:rowOff>
    </xdr:from>
    <xdr:to>
      <xdr:col>17</xdr:col>
      <xdr:colOff>200025</xdr:colOff>
      <xdr:row>46</xdr:row>
      <xdr:rowOff>47625</xdr:rowOff>
    </xdr:to>
    <xdr:graphicFrame macro="">
      <xdr:nvGraphicFramePr>
        <xdr:cNvPr id="22324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13</xdr:row>
      <xdr:rowOff>47625</xdr:rowOff>
    </xdr:from>
    <xdr:to>
      <xdr:col>7</xdr:col>
      <xdr:colOff>600075</xdr:colOff>
      <xdr:row>31</xdr:row>
      <xdr:rowOff>95250</xdr:rowOff>
    </xdr:to>
    <xdr:graphicFrame macro="">
      <xdr:nvGraphicFramePr>
        <xdr:cNvPr id="22630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17</xdr:row>
      <xdr:rowOff>95250</xdr:rowOff>
    </xdr:from>
    <xdr:to>
      <xdr:col>6</xdr:col>
      <xdr:colOff>600075</xdr:colOff>
      <xdr:row>36</xdr:row>
      <xdr:rowOff>133350</xdr:rowOff>
    </xdr:to>
    <xdr:graphicFrame macro="">
      <xdr:nvGraphicFramePr>
        <xdr:cNvPr id="22835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8</xdr:row>
      <xdr:rowOff>0</xdr:rowOff>
    </xdr:from>
    <xdr:to>
      <xdr:col>13</xdr:col>
      <xdr:colOff>0</xdr:colOff>
      <xdr:row>8</xdr:row>
      <xdr:rowOff>0</xdr:rowOff>
    </xdr:to>
    <xdr:graphicFrame macro="">
      <xdr:nvGraphicFramePr>
        <xdr:cNvPr id="24596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12</xdr:row>
      <xdr:rowOff>38100</xdr:rowOff>
    </xdr:from>
    <xdr:to>
      <xdr:col>9</xdr:col>
      <xdr:colOff>257175</xdr:colOff>
      <xdr:row>29</xdr:row>
      <xdr:rowOff>95250</xdr:rowOff>
    </xdr:to>
    <xdr:graphicFrame macro="">
      <xdr:nvGraphicFramePr>
        <xdr:cNvPr id="24597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66675</xdr:rowOff>
    </xdr:from>
    <xdr:to>
      <xdr:col>6</xdr:col>
      <xdr:colOff>200025</xdr:colOff>
      <xdr:row>27</xdr:row>
      <xdr:rowOff>76200</xdr:rowOff>
    </xdr:to>
    <xdr:graphicFrame macro="">
      <xdr:nvGraphicFramePr>
        <xdr:cNvPr id="23040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17</xdr:row>
      <xdr:rowOff>142875</xdr:rowOff>
    </xdr:from>
    <xdr:to>
      <xdr:col>16</xdr:col>
      <xdr:colOff>200025</xdr:colOff>
      <xdr:row>34</xdr:row>
      <xdr:rowOff>85725</xdr:rowOff>
    </xdr:to>
    <xdr:graphicFrame macro="">
      <xdr:nvGraphicFramePr>
        <xdr:cNvPr id="2324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1143000</xdr:colOff>
      <xdr:row>18</xdr:row>
      <xdr:rowOff>9525</xdr:rowOff>
    </xdr:from>
    <xdr:to>
      <xdr:col>6</xdr:col>
      <xdr:colOff>190500</xdr:colOff>
      <xdr:row>34</xdr:row>
      <xdr:rowOff>104775</xdr:rowOff>
    </xdr:to>
    <xdr:graphicFrame macro="">
      <xdr:nvGraphicFramePr>
        <xdr:cNvPr id="23245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20</xdr:row>
      <xdr:rowOff>38100</xdr:rowOff>
    </xdr:from>
    <xdr:to>
      <xdr:col>10</xdr:col>
      <xdr:colOff>323850</xdr:colOff>
      <xdr:row>39</xdr:row>
      <xdr:rowOff>114300</xdr:rowOff>
    </xdr:to>
    <xdr:graphicFrame macro="">
      <xdr:nvGraphicFramePr>
        <xdr:cNvPr id="2355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304800</xdr:colOff>
      <xdr:row>20</xdr:row>
      <xdr:rowOff>104775</xdr:rowOff>
    </xdr:from>
    <xdr:to>
      <xdr:col>20</xdr:col>
      <xdr:colOff>304800</xdr:colOff>
      <xdr:row>38</xdr:row>
      <xdr:rowOff>114300</xdr:rowOff>
    </xdr:to>
    <xdr:graphicFrame macro="">
      <xdr:nvGraphicFramePr>
        <xdr:cNvPr id="23553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40</xdr:row>
      <xdr:rowOff>57150</xdr:rowOff>
    </xdr:from>
    <xdr:to>
      <xdr:col>9</xdr:col>
      <xdr:colOff>457200</xdr:colOff>
      <xdr:row>54</xdr:row>
      <xdr:rowOff>57150</xdr:rowOff>
    </xdr:to>
    <xdr:graphicFrame macro="">
      <xdr:nvGraphicFramePr>
        <xdr:cNvPr id="23553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38100</xdr:rowOff>
    </xdr:from>
    <xdr:to>
      <xdr:col>11</xdr:col>
      <xdr:colOff>152400</xdr:colOff>
      <xdr:row>37</xdr:row>
      <xdr:rowOff>0</xdr:rowOff>
    </xdr:to>
    <xdr:graphicFrame macro="">
      <xdr:nvGraphicFramePr>
        <xdr:cNvPr id="2396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3</xdr:row>
      <xdr:rowOff>28575</xdr:rowOff>
    </xdr:from>
    <xdr:to>
      <xdr:col>15</xdr:col>
      <xdr:colOff>314325</xdr:colOff>
      <xdr:row>27</xdr:row>
      <xdr:rowOff>47625</xdr:rowOff>
    </xdr:to>
    <xdr:graphicFrame macro="">
      <xdr:nvGraphicFramePr>
        <xdr:cNvPr id="2416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19</xdr:row>
      <xdr:rowOff>104775</xdr:rowOff>
    </xdr:from>
    <xdr:to>
      <xdr:col>7</xdr:col>
      <xdr:colOff>685800</xdr:colOff>
      <xdr:row>37</xdr:row>
      <xdr:rowOff>104775</xdr:rowOff>
    </xdr:to>
    <xdr:graphicFrame macro="">
      <xdr:nvGraphicFramePr>
        <xdr:cNvPr id="2437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8</xdr:row>
      <xdr:rowOff>38100</xdr:rowOff>
    </xdr:from>
    <xdr:to>
      <xdr:col>6</xdr:col>
      <xdr:colOff>390525</xdr:colOff>
      <xdr:row>28</xdr:row>
      <xdr:rowOff>57150</xdr:rowOff>
    </xdr:to>
    <xdr:graphicFrame macro="">
      <xdr:nvGraphicFramePr>
        <xdr:cNvPr id="24576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4</xdr:row>
      <xdr:rowOff>0</xdr:rowOff>
    </xdr:from>
    <xdr:to>
      <xdr:col>12</xdr:col>
      <xdr:colOff>533400</xdr:colOff>
      <xdr:row>25</xdr:row>
      <xdr:rowOff>76200</xdr:rowOff>
    </xdr:to>
    <xdr:graphicFrame macro="">
      <xdr:nvGraphicFramePr>
        <xdr:cNvPr id="2478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133350</xdr:rowOff>
    </xdr:from>
    <xdr:to>
      <xdr:col>4</xdr:col>
      <xdr:colOff>628650</xdr:colOff>
      <xdr:row>33</xdr:row>
      <xdr:rowOff>66675</xdr:rowOff>
    </xdr:to>
    <xdr:graphicFrame macro="">
      <xdr:nvGraphicFramePr>
        <xdr:cNvPr id="2498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3</xdr:row>
      <xdr:rowOff>142875</xdr:rowOff>
    </xdr:from>
    <xdr:to>
      <xdr:col>16</xdr:col>
      <xdr:colOff>552450</xdr:colOff>
      <xdr:row>23</xdr:row>
      <xdr:rowOff>38100</xdr:rowOff>
    </xdr:to>
    <xdr:graphicFrame macro="">
      <xdr:nvGraphicFramePr>
        <xdr:cNvPr id="2519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47625</xdr:colOff>
      <xdr:row>3</xdr:row>
      <xdr:rowOff>47625</xdr:rowOff>
    </xdr:from>
    <xdr:to>
      <xdr:col>26</xdr:col>
      <xdr:colOff>581025</xdr:colOff>
      <xdr:row>23</xdr:row>
      <xdr:rowOff>57150</xdr:rowOff>
    </xdr:to>
    <xdr:graphicFrame macro="">
      <xdr:nvGraphicFramePr>
        <xdr:cNvPr id="25191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11</xdr:row>
      <xdr:rowOff>95250</xdr:rowOff>
    </xdr:from>
    <xdr:to>
      <xdr:col>9</xdr:col>
      <xdr:colOff>333375</xdr:colOff>
      <xdr:row>30</xdr:row>
      <xdr:rowOff>104775</xdr:rowOff>
    </xdr:to>
    <xdr:graphicFrame macro="">
      <xdr:nvGraphicFramePr>
        <xdr:cNvPr id="2560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2</xdr:row>
      <xdr:rowOff>85725</xdr:rowOff>
    </xdr:from>
    <xdr:to>
      <xdr:col>14</xdr:col>
      <xdr:colOff>47625</xdr:colOff>
      <xdr:row>18</xdr:row>
      <xdr:rowOff>85725</xdr:rowOff>
    </xdr:to>
    <xdr:graphicFrame macro="">
      <xdr:nvGraphicFramePr>
        <xdr:cNvPr id="2549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31</xdr:row>
      <xdr:rowOff>104775</xdr:rowOff>
    </xdr:from>
    <xdr:to>
      <xdr:col>5</xdr:col>
      <xdr:colOff>1095375</xdr:colOff>
      <xdr:row>50</xdr:row>
      <xdr:rowOff>19050</xdr:rowOff>
    </xdr:to>
    <xdr:graphicFrame macro="">
      <xdr:nvGraphicFramePr>
        <xdr:cNvPr id="2570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19050</xdr:colOff>
      <xdr:row>31</xdr:row>
      <xdr:rowOff>19050</xdr:rowOff>
    </xdr:from>
    <xdr:to>
      <xdr:col>10</xdr:col>
      <xdr:colOff>590550</xdr:colOff>
      <xdr:row>50</xdr:row>
      <xdr:rowOff>95250</xdr:rowOff>
    </xdr:to>
    <xdr:graphicFrame macro="">
      <xdr:nvGraphicFramePr>
        <xdr:cNvPr id="25703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30</xdr:row>
      <xdr:rowOff>19050</xdr:rowOff>
    </xdr:from>
    <xdr:to>
      <xdr:col>10</xdr:col>
      <xdr:colOff>514350</xdr:colOff>
      <xdr:row>50</xdr:row>
      <xdr:rowOff>104775</xdr:rowOff>
    </xdr:to>
    <xdr:graphicFrame macro="">
      <xdr:nvGraphicFramePr>
        <xdr:cNvPr id="26010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409575</xdr:colOff>
      <xdr:row>28</xdr:row>
      <xdr:rowOff>152400</xdr:rowOff>
    </xdr:from>
    <xdr:to>
      <xdr:col>20</xdr:col>
      <xdr:colOff>390525</xdr:colOff>
      <xdr:row>51</xdr:row>
      <xdr:rowOff>0</xdr:rowOff>
    </xdr:to>
    <xdr:graphicFrame macro="">
      <xdr:nvGraphicFramePr>
        <xdr:cNvPr id="26010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33</xdr:row>
      <xdr:rowOff>28575</xdr:rowOff>
    </xdr:from>
    <xdr:to>
      <xdr:col>6</xdr:col>
      <xdr:colOff>19050</xdr:colOff>
      <xdr:row>49</xdr:row>
      <xdr:rowOff>133350</xdr:rowOff>
    </xdr:to>
    <xdr:graphicFrame macro="">
      <xdr:nvGraphicFramePr>
        <xdr:cNvPr id="26317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161925</xdr:colOff>
      <xdr:row>33</xdr:row>
      <xdr:rowOff>0</xdr:rowOff>
    </xdr:from>
    <xdr:to>
      <xdr:col>12</xdr:col>
      <xdr:colOff>57150</xdr:colOff>
      <xdr:row>49</xdr:row>
      <xdr:rowOff>142875</xdr:rowOff>
    </xdr:to>
    <xdr:graphicFrame macro="">
      <xdr:nvGraphicFramePr>
        <xdr:cNvPr id="26317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19050</xdr:rowOff>
    </xdr:from>
    <xdr:to>
      <xdr:col>5</xdr:col>
      <xdr:colOff>676275</xdr:colOff>
      <xdr:row>26</xdr:row>
      <xdr:rowOff>28575</xdr:rowOff>
    </xdr:to>
    <xdr:graphicFrame macro="">
      <xdr:nvGraphicFramePr>
        <xdr:cNvPr id="2662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</xdr:row>
      <xdr:rowOff>85725</xdr:rowOff>
    </xdr:from>
    <xdr:to>
      <xdr:col>5</xdr:col>
      <xdr:colOff>504825</xdr:colOff>
      <xdr:row>25</xdr:row>
      <xdr:rowOff>19050</xdr:rowOff>
    </xdr:to>
    <xdr:graphicFrame macro="">
      <xdr:nvGraphicFramePr>
        <xdr:cNvPr id="2672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8</xdr:row>
      <xdr:rowOff>28575</xdr:rowOff>
    </xdr:from>
    <xdr:to>
      <xdr:col>8</xdr:col>
      <xdr:colOff>85725</xdr:colOff>
      <xdr:row>23</xdr:row>
      <xdr:rowOff>114300</xdr:rowOff>
    </xdr:to>
    <xdr:graphicFrame macro="">
      <xdr:nvGraphicFramePr>
        <xdr:cNvPr id="2682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19050</xdr:rowOff>
    </xdr:from>
    <xdr:to>
      <xdr:col>13</xdr:col>
      <xdr:colOff>95250</xdr:colOff>
      <xdr:row>18</xdr:row>
      <xdr:rowOff>123825</xdr:rowOff>
    </xdr:to>
    <xdr:graphicFrame macro="">
      <xdr:nvGraphicFramePr>
        <xdr:cNvPr id="2693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3</xdr:row>
      <xdr:rowOff>57150</xdr:rowOff>
    </xdr:from>
    <xdr:to>
      <xdr:col>18</xdr:col>
      <xdr:colOff>190500</xdr:colOff>
      <xdr:row>20</xdr:row>
      <xdr:rowOff>19050</xdr:rowOff>
    </xdr:to>
    <xdr:graphicFrame macro="">
      <xdr:nvGraphicFramePr>
        <xdr:cNvPr id="2703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8</xdr:row>
      <xdr:rowOff>9525</xdr:rowOff>
    </xdr:from>
    <xdr:to>
      <xdr:col>2</xdr:col>
      <xdr:colOff>200025</xdr:colOff>
      <xdr:row>23</xdr:row>
      <xdr:rowOff>57150</xdr:rowOff>
    </xdr:to>
    <xdr:graphicFrame macro="">
      <xdr:nvGraphicFramePr>
        <xdr:cNvPr id="27136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23</xdr:row>
      <xdr:rowOff>28575</xdr:rowOff>
    </xdr:from>
    <xdr:to>
      <xdr:col>12</xdr:col>
      <xdr:colOff>114300</xdr:colOff>
      <xdr:row>39</xdr:row>
      <xdr:rowOff>152400</xdr:rowOff>
    </xdr:to>
    <xdr:graphicFrame macro="">
      <xdr:nvGraphicFramePr>
        <xdr:cNvPr id="1332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</xdr:row>
      <xdr:rowOff>76200</xdr:rowOff>
    </xdr:from>
    <xdr:to>
      <xdr:col>9</xdr:col>
      <xdr:colOff>9525</xdr:colOff>
      <xdr:row>25</xdr:row>
      <xdr:rowOff>47625</xdr:rowOff>
    </xdr:to>
    <xdr:graphicFrame macro="">
      <xdr:nvGraphicFramePr>
        <xdr:cNvPr id="2723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6</xdr:row>
      <xdr:rowOff>152400</xdr:rowOff>
    </xdr:from>
    <xdr:to>
      <xdr:col>7</xdr:col>
      <xdr:colOff>466725</xdr:colOff>
      <xdr:row>19</xdr:row>
      <xdr:rowOff>133350</xdr:rowOff>
    </xdr:to>
    <xdr:graphicFrame macro="">
      <xdr:nvGraphicFramePr>
        <xdr:cNvPr id="2734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9525</xdr:rowOff>
    </xdr:from>
    <xdr:to>
      <xdr:col>6</xdr:col>
      <xdr:colOff>628650</xdr:colOff>
      <xdr:row>56</xdr:row>
      <xdr:rowOff>19050</xdr:rowOff>
    </xdr:to>
    <xdr:graphicFrame macro="">
      <xdr:nvGraphicFramePr>
        <xdr:cNvPr id="2795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19050</xdr:colOff>
      <xdr:row>34</xdr:row>
      <xdr:rowOff>9525</xdr:rowOff>
    </xdr:from>
    <xdr:to>
      <xdr:col>15</xdr:col>
      <xdr:colOff>238125</xdr:colOff>
      <xdr:row>56</xdr:row>
      <xdr:rowOff>104775</xdr:rowOff>
    </xdr:to>
    <xdr:graphicFrame macro="">
      <xdr:nvGraphicFramePr>
        <xdr:cNvPr id="27956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12</xdr:row>
      <xdr:rowOff>66675</xdr:rowOff>
    </xdr:from>
    <xdr:to>
      <xdr:col>7</xdr:col>
      <xdr:colOff>533400</xdr:colOff>
      <xdr:row>23</xdr:row>
      <xdr:rowOff>142875</xdr:rowOff>
    </xdr:to>
    <xdr:graphicFrame macro="">
      <xdr:nvGraphicFramePr>
        <xdr:cNvPr id="624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38100</xdr:rowOff>
    </xdr:from>
    <xdr:to>
      <xdr:col>2</xdr:col>
      <xdr:colOff>38100</xdr:colOff>
      <xdr:row>26</xdr:row>
      <xdr:rowOff>104775</xdr:rowOff>
    </xdr:to>
    <xdr:graphicFrame macro="">
      <xdr:nvGraphicFramePr>
        <xdr:cNvPr id="634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19050</xdr:colOff>
      <xdr:row>15</xdr:row>
      <xdr:rowOff>9525</xdr:rowOff>
    </xdr:from>
    <xdr:to>
      <xdr:col>8</xdr:col>
      <xdr:colOff>180975</xdr:colOff>
      <xdr:row>26</xdr:row>
      <xdr:rowOff>76200</xdr:rowOff>
    </xdr:to>
    <xdr:graphicFrame macro="">
      <xdr:nvGraphicFramePr>
        <xdr:cNvPr id="6349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9525</xdr:rowOff>
    </xdr:from>
    <xdr:to>
      <xdr:col>8</xdr:col>
      <xdr:colOff>314325</xdr:colOff>
      <xdr:row>26</xdr:row>
      <xdr:rowOff>104775</xdr:rowOff>
    </xdr:to>
    <xdr:graphicFrame macro="">
      <xdr:nvGraphicFramePr>
        <xdr:cNvPr id="6554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0</xdr:row>
          <xdr:rowOff>0</xdr:rowOff>
        </xdr:from>
        <xdr:to>
          <xdr:col>18</xdr:col>
          <xdr:colOff>257175</xdr:colOff>
          <xdr:row>0</xdr:row>
          <xdr:rowOff>0</xdr:rowOff>
        </xdr:to>
        <xdr:sp macro="" textlink="">
          <xdr:nvSpPr>
            <xdr:cNvPr id="65537" name="Object 1" hidden="1">
              <a:extLst>
                <a:ext uri="{63B3BB69-23CF-44E3-9099-C40C66FF867C}">
                  <a14:compatExt spid="_x0000_s655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14</xdr:row>
      <xdr:rowOff>57150</xdr:rowOff>
    </xdr:from>
    <xdr:to>
      <xdr:col>4</xdr:col>
      <xdr:colOff>361950</xdr:colOff>
      <xdr:row>30</xdr:row>
      <xdr:rowOff>95250</xdr:rowOff>
    </xdr:to>
    <xdr:graphicFrame macro="">
      <xdr:nvGraphicFramePr>
        <xdr:cNvPr id="665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14</xdr:row>
      <xdr:rowOff>57150</xdr:rowOff>
    </xdr:from>
    <xdr:to>
      <xdr:col>4</xdr:col>
      <xdr:colOff>361950</xdr:colOff>
      <xdr:row>30</xdr:row>
      <xdr:rowOff>95250</xdr:rowOff>
    </xdr:to>
    <xdr:graphicFrame macro="">
      <xdr:nvGraphicFramePr>
        <xdr:cNvPr id="6657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152400</xdr:rowOff>
    </xdr:from>
    <xdr:to>
      <xdr:col>8</xdr:col>
      <xdr:colOff>295275</xdr:colOff>
      <xdr:row>23</xdr:row>
      <xdr:rowOff>47625</xdr:rowOff>
    </xdr:to>
    <xdr:graphicFrame macro="">
      <xdr:nvGraphicFramePr>
        <xdr:cNvPr id="686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9525</xdr:rowOff>
    </xdr:from>
    <xdr:to>
      <xdr:col>5</xdr:col>
      <xdr:colOff>200025</xdr:colOff>
      <xdr:row>28</xdr:row>
      <xdr:rowOff>95250</xdr:rowOff>
    </xdr:to>
    <xdr:graphicFrame macro="">
      <xdr:nvGraphicFramePr>
        <xdr:cNvPr id="706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4</xdr:row>
      <xdr:rowOff>19050</xdr:rowOff>
    </xdr:from>
    <xdr:to>
      <xdr:col>15</xdr:col>
      <xdr:colOff>161925</xdr:colOff>
      <xdr:row>22</xdr:row>
      <xdr:rowOff>114300</xdr:rowOff>
    </xdr:to>
    <xdr:graphicFrame macro="">
      <xdr:nvGraphicFramePr>
        <xdr:cNvPr id="7168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11</xdr:row>
      <xdr:rowOff>95250</xdr:rowOff>
    </xdr:from>
    <xdr:to>
      <xdr:col>4</xdr:col>
      <xdr:colOff>1143000</xdr:colOff>
      <xdr:row>26</xdr:row>
      <xdr:rowOff>123825</xdr:rowOff>
    </xdr:to>
    <xdr:graphicFrame macro="">
      <xdr:nvGraphicFramePr>
        <xdr:cNvPr id="8209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10</xdr:row>
      <xdr:rowOff>19050</xdr:rowOff>
    </xdr:from>
    <xdr:to>
      <xdr:col>6</xdr:col>
      <xdr:colOff>504825</xdr:colOff>
      <xdr:row>20</xdr:row>
      <xdr:rowOff>76200</xdr:rowOff>
    </xdr:to>
    <xdr:graphicFrame macro="">
      <xdr:nvGraphicFramePr>
        <xdr:cNvPr id="7270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18</xdr:row>
      <xdr:rowOff>85725</xdr:rowOff>
    </xdr:from>
    <xdr:to>
      <xdr:col>9</xdr:col>
      <xdr:colOff>400050</xdr:colOff>
      <xdr:row>30</xdr:row>
      <xdr:rowOff>152400</xdr:rowOff>
    </xdr:to>
    <xdr:graphicFrame macro="">
      <xdr:nvGraphicFramePr>
        <xdr:cNvPr id="747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</xdr:row>
      <xdr:rowOff>66675</xdr:rowOff>
    </xdr:from>
    <xdr:to>
      <xdr:col>8</xdr:col>
      <xdr:colOff>180975</xdr:colOff>
      <xdr:row>22</xdr:row>
      <xdr:rowOff>28575</xdr:rowOff>
    </xdr:to>
    <xdr:graphicFrame macro="">
      <xdr:nvGraphicFramePr>
        <xdr:cNvPr id="757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57150</xdr:rowOff>
    </xdr:from>
    <xdr:to>
      <xdr:col>7</xdr:col>
      <xdr:colOff>476250</xdr:colOff>
      <xdr:row>33</xdr:row>
      <xdr:rowOff>57150</xdr:rowOff>
    </xdr:to>
    <xdr:graphicFrame macro="">
      <xdr:nvGraphicFramePr>
        <xdr:cNvPr id="7782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10</xdr:row>
      <xdr:rowOff>57150</xdr:rowOff>
    </xdr:from>
    <xdr:to>
      <xdr:col>7</xdr:col>
      <xdr:colOff>285750</xdr:colOff>
      <xdr:row>24</xdr:row>
      <xdr:rowOff>123825</xdr:rowOff>
    </xdr:to>
    <xdr:graphicFrame macro="">
      <xdr:nvGraphicFramePr>
        <xdr:cNvPr id="7987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38100</xdr:rowOff>
    </xdr:from>
    <xdr:to>
      <xdr:col>5</xdr:col>
      <xdr:colOff>57150</xdr:colOff>
      <xdr:row>28</xdr:row>
      <xdr:rowOff>142875</xdr:rowOff>
    </xdr:to>
    <xdr:graphicFrame macro="">
      <xdr:nvGraphicFramePr>
        <xdr:cNvPr id="8192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15</xdr:row>
      <xdr:rowOff>38100</xdr:rowOff>
    </xdr:from>
    <xdr:to>
      <xdr:col>7</xdr:col>
      <xdr:colOff>428625</xdr:colOff>
      <xdr:row>28</xdr:row>
      <xdr:rowOff>142875</xdr:rowOff>
    </xdr:to>
    <xdr:graphicFrame macro="">
      <xdr:nvGraphicFramePr>
        <xdr:cNvPr id="8193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85725</xdr:rowOff>
    </xdr:from>
    <xdr:to>
      <xdr:col>9</xdr:col>
      <xdr:colOff>361950</xdr:colOff>
      <xdr:row>27</xdr:row>
      <xdr:rowOff>104775</xdr:rowOff>
    </xdr:to>
    <xdr:graphicFrame macro="">
      <xdr:nvGraphicFramePr>
        <xdr:cNvPr id="829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85725</xdr:rowOff>
    </xdr:from>
    <xdr:to>
      <xdr:col>8</xdr:col>
      <xdr:colOff>342900</xdr:colOff>
      <xdr:row>19</xdr:row>
      <xdr:rowOff>47625</xdr:rowOff>
    </xdr:to>
    <xdr:graphicFrame macro="">
      <xdr:nvGraphicFramePr>
        <xdr:cNvPr id="839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9525</xdr:rowOff>
    </xdr:from>
    <xdr:to>
      <xdr:col>9</xdr:col>
      <xdr:colOff>200025</xdr:colOff>
      <xdr:row>26</xdr:row>
      <xdr:rowOff>76200</xdr:rowOff>
    </xdr:to>
    <xdr:graphicFrame macro="">
      <xdr:nvGraphicFramePr>
        <xdr:cNvPr id="860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22</xdr:row>
      <xdr:rowOff>0</xdr:rowOff>
    </xdr:from>
    <xdr:to>
      <xdr:col>8</xdr:col>
      <xdr:colOff>295275</xdr:colOff>
      <xdr:row>34</xdr:row>
      <xdr:rowOff>152400</xdr:rowOff>
    </xdr:to>
    <xdr:graphicFrame macro="">
      <xdr:nvGraphicFramePr>
        <xdr:cNvPr id="870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0</xdr:row>
      <xdr:rowOff>0</xdr:rowOff>
    </xdr:from>
    <xdr:to>
      <xdr:col>20</xdr:col>
      <xdr:colOff>523875</xdr:colOff>
      <xdr:row>0</xdr:row>
      <xdr:rowOff>0</xdr:rowOff>
    </xdr:to>
    <xdr:graphicFrame macro="">
      <xdr:nvGraphicFramePr>
        <xdr:cNvPr id="327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0</xdr:row>
      <xdr:rowOff>0</xdr:rowOff>
    </xdr:from>
    <xdr:to>
      <xdr:col>5</xdr:col>
      <xdr:colOff>190500</xdr:colOff>
      <xdr:row>0</xdr:row>
      <xdr:rowOff>0</xdr:rowOff>
    </xdr:to>
    <xdr:graphicFrame macro="">
      <xdr:nvGraphicFramePr>
        <xdr:cNvPr id="3278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10</xdr:row>
      <xdr:rowOff>38100</xdr:rowOff>
    </xdr:from>
    <xdr:to>
      <xdr:col>4</xdr:col>
      <xdr:colOff>809625</xdr:colOff>
      <xdr:row>23</xdr:row>
      <xdr:rowOff>76200</xdr:rowOff>
    </xdr:to>
    <xdr:graphicFrame macro="">
      <xdr:nvGraphicFramePr>
        <xdr:cNvPr id="3278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18</xdr:row>
      <xdr:rowOff>85725</xdr:rowOff>
    </xdr:from>
    <xdr:to>
      <xdr:col>12</xdr:col>
      <xdr:colOff>419100</xdr:colOff>
      <xdr:row>30</xdr:row>
      <xdr:rowOff>133350</xdr:rowOff>
    </xdr:to>
    <xdr:graphicFrame macro="">
      <xdr:nvGraphicFramePr>
        <xdr:cNvPr id="880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85725</xdr:rowOff>
    </xdr:from>
    <xdr:to>
      <xdr:col>8</xdr:col>
      <xdr:colOff>38100</xdr:colOff>
      <xdr:row>23</xdr:row>
      <xdr:rowOff>95250</xdr:rowOff>
    </xdr:to>
    <xdr:graphicFrame macro="">
      <xdr:nvGraphicFramePr>
        <xdr:cNvPr id="890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38100</xdr:rowOff>
    </xdr:from>
    <xdr:to>
      <xdr:col>5</xdr:col>
      <xdr:colOff>466725</xdr:colOff>
      <xdr:row>22</xdr:row>
      <xdr:rowOff>85725</xdr:rowOff>
    </xdr:to>
    <xdr:graphicFrame macro="">
      <xdr:nvGraphicFramePr>
        <xdr:cNvPr id="901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66675</xdr:rowOff>
    </xdr:from>
    <xdr:to>
      <xdr:col>10</xdr:col>
      <xdr:colOff>95250</xdr:colOff>
      <xdr:row>29</xdr:row>
      <xdr:rowOff>66675</xdr:rowOff>
    </xdr:to>
    <xdr:graphicFrame macro="">
      <xdr:nvGraphicFramePr>
        <xdr:cNvPr id="911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114300</xdr:rowOff>
    </xdr:from>
    <xdr:to>
      <xdr:col>9</xdr:col>
      <xdr:colOff>66675</xdr:colOff>
      <xdr:row>20</xdr:row>
      <xdr:rowOff>0</xdr:rowOff>
    </xdr:to>
    <xdr:graphicFrame macro="">
      <xdr:nvGraphicFramePr>
        <xdr:cNvPr id="9216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</xdr:row>
      <xdr:rowOff>95250</xdr:rowOff>
    </xdr:from>
    <xdr:to>
      <xdr:col>7</xdr:col>
      <xdr:colOff>314325</xdr:colOff>
      <xdr:row>21</xdr:row>
      <xdr:rowOff>28575</xdr:rowOff>
    </xdr:to>
    <xdr:graphicFrame macro="">
      <xdr:nvGraphicFramePr>
        <xdr:cNvPr id="942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19050</xdr:rowOff>
    </xdr:from>
    <xdr:to>
      <xdr:col>6</xdr:col>
      <xdr:colOff>228600</xdr:colOff>
      <xdr:row>31</xdr:row>
      <xdr:rowOff>0</xdr:rowOff>
    </xdr:to>
    <xdr:graphicFrame macro="">
      <xdr:nvGraphicFramePr>
        <xdr:cNvPr id="9523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9525</xdr:rowOff>
    </xdr:from>
    <xdr:to>
      <xdr:col>8</xdr:col>
      <xdr:colOff>114300</xdr:colOff>
      <xdr:row>27</xdr:row>
      <xdr:rowOff>76200</xdr:rowOff>
    </xdr:to>
    <xdr:graphicFrame macro="">
      <xdr:nvGraphicFramePr>
        <xdr:cNvPr id="962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28575</xdr:rowOff>
    </xdr:from>
    <xdr:to>
      <xdr:col>7</xdr:col>
      <xdr:colOff>57150</xdr:colOff>
      <xdr:row>21</xdr:row>
      <xdr:rowOff>152400</xdr:rowOff>
    </xdr:to>
    <xdr:graphicFrame macro="">
      <xdr:nvGraphicFramePr>
        <xdr:cNvPr id="9830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10</xdr:row>
      <xdr:rowOff>85725</xdr:rowOff>
    </xdr:from>
    <xdr:to>
      <xdr:col>4</xdr:col>
      <xdr:colOff>180975</xdr:colOff>
      <xdr:row>20</xdr:row>
      <xdr:rowOff>123825</xdr:rowOff>
    </xdr:to>
    <xdr:graphicFrame macro="">
      <xdr:nvGraphicFramePr>
        <xdr:cNvPr id="1003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200025</xdr:colOff>
      <xdr:row>10</xdr:row>
      <xdr:rowOff>66675</xdr:rowOff>
    </xdr:from>
    <xdr:to>
      <xdr:col>6</xdr:col>
      <xdr:colOff>247650</xdr:colOff>
      <xdr:row>20</xdr:row>
      <xdr:rowOff>104775</xdr:rowOff>
    </xdr:to>
    <xdr:graphicFrame macro="">
      <xdr:nvGraphicFramePr>
        <xdr:cNvPr id="10036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leg_sma\&#1076;&#1072;&#1085;&#1085;&#1099;&#1077;%20&#1076;&#1083;&#1103;%20&#1086;&#1090;&#1095;&#1077;&#1090;&#1072;%20&#1086;%20&#1092;&#1080;&#1085;&#1089;&#1090;&#1072;&#1073;&#1080;&#1083;&#1100;&#1085;&#1086;&#1089;&#1090;&#1080;\Documents%20and%20Settings\FS_Aliya_B\&#1052;&#1086;&#1080;%20&#1076;&#1086;&#1082;&#1091;&#1084;&#1077;&#1085;&#1090;&#1099;\Financial%20stability\Households\&#1044;&#1086;&#1084;%20&#1093;&#1086;&#1079;-&#1074;&#1072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ov_debt\Mfi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!Dana\&#1050;&#1047;\WINDOWS\EXCEL\MY_PROG\DWR_PR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Documents%20and%20Settings\FS_Aliya_B\&#1052;&#1086;&#1080;%20&#1076;&#1086;&#1082;&#1091;&#1084;&#1077;&#1085;&#1090;&#1099;\Financial%20stability\Households\&#1044;&#1086;&#1084;%20&#1093;&#1086;&#1079;-&#1074;&#1072;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!Dana\&#1050;&#1047;\WINDOWS\EXCEL\MY_PROG\DWR_PR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58;&#1063;&#1045;&#1058;\&#1054;&#1090;&#1095;&#1077;&#1090;%20&#1086;%20&#1092;&#1080;&#1085;&#1089;&#1090;&#1072;&#1073;_2008\KASE-bas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&#1058;&#1088;&#1091;&#1073;&#1082;&#1072;%20&#1084;&#1080;&#1088;&#1072;\&#1057;&#1074;&#1086;&#1076;%20&#1086;&#1090;&#1095;&#1077;&#1090;&#1072;%202008\&#1054;&#1090;&#1095;&#1077;&#1090;%20&#1086;%20&#1092;&#1080;&#1085;&#1089;&#1090;&#1072;&#1073;_2008\KASE-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FI (ПР-ВО)"/>
      <sheetName val="MFI (ПР-ВО)-вд"/>
      <sheetName val="дин ГД"/>
      <sheetName val="курсы"/>
      <sheetName val="IBRD"/>
      <sheetName val="ADB"/>
      <sheetName val="JEXIM"/>
      <sheetName val="OECF"/>
      <sheetName val="EBRD-G"/>
      <sheetName val="IsDB"/>
      <sheetName val="NBK Loans"/>
      <sheetName val="notes"/>
      <sheetName val="Германия"/>
      <sheetName val="Korea"/>
      <sheetName val="прочие "/>
      <sheetName val="прочие банки"/>
      <sheetName val="вспом прочие банки (Сж)"/>
      <sheetName val="Фонды развития"/>
      <sheetName val="Франция"/>
      <sheetName val="Short-term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41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4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44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45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46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4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48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49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50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51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5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53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54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55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3.xml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56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57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9.xml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0.xml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1.xml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3.xml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4.xml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5.xml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58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7.xml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59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9.xml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0.xml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1.xml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6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4.xml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5.xml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7.xml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8.xml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61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0.xml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6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63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1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65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66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5.xml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67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6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7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28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2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31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32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34.bin"/><Relationship Id="rId5" Type="http://schemas.openxmlformats.org/officeDocument/2006/relationships/image" Target="../media/image3.emf"/><Relationship Id="rId4" Type="http://schemas.openxmlformats.org/officeDocument/2006/relationships/oleObject" Target="../embeddings/__________Microsoft_Excel.xls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35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3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3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3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40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241"/>
  <sheetViews>
    <sheetView tabSelected="1" workbookViewId="0">
      <selection activeCell="B43" sqref="B43"/>
    </sheetView>
  </sheetViews>
  <sheetFormatPr defaultColWidth="0" defaultRowHeight="12.75" zeroHeight="1"/>
  <cols>
    <col min="1" max="1" width="4.42578125" style="157" customWidth="1"/>
    <col min="2" max="2" width="20.85546875" style="155" customWidth="1"/>
    <col min="3" max="3" width="83.140625" style="1150" customWidth="1"/>
    <col min="4" max="4" width="8" style="160" customWidth="1"/>
    <col min="5" max="16384" width="0" style="160" hidden="1"/>
  </cols>
  <sheetData>
    <row r="1" spans="1:14" s="156" customFormat="1">
      <c r="A1" s="154"/>
      <c r="B1" s="155"/>
      <c r="C1" s="154" t="s">
        <v>957</v>
      </c>
    </row>
    <row r="2" spans="1:14" s="156" customFormat="1">
      <c r="A2" s="154"/>
      <c r="B2" s="1153"/>
      <c r="C2" s="1154" t="s">
        <v>958</v>
      </c>
    </row>
    <row r="3" spans="1:14" s="156" customFormat="1">
      <c r="A3" s="154"/>
      <c r="B3" s="1155" t="s">
        <v>959</v>
      </c>
      <c r="C3" s="1156" t="s">
        <v>1239</v>
      </c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1:14" s="156" customFormat="1">
      <c r="A4" s="157"/>
      <c r="B4" s="1155" t="s">
        <v>960</v>
      </c>
      <c r="C4" s="1156" t="s">
        <v>1240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1:14" s="156" customFormat="1">
      <c r="A5" s="157"/>
      <c r="B5" s="1155" t="s">
        <v>961</v>
      </c>
      <c r="C5" s="1156" t="s">
        <v>608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</row>
    <row r="6" spans="1:14" s="156" customFormat="1">
      <c r="A6" s="157"/>
      <c r="B6" s="1155" t="s">
        <v>1683</v>
      </c>
      <c r="C6" s="1156" t="s">
        <v>1701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</row>
    <row r="7" spans="1:14" s="156" customFormat="1">
      <c r="A7" s="157"/>
      <c r="B7" s="1155" t="s">
        <v>962</v>
      </c>
      <c r="C7" s="1156" t="s">
        <v>1702</v>
      </c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</row>
    <row r="8" spans="1:14" s="156" customFormat="1">
      <c r="A8" s="157"/>
      <c r="B8" s="1155" t="s">
        <v>963</v>
      </c>
      <c r="C8" s="1156" t="s">
        <v>1703</v>
      </c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</row>
    <row r="9" spans="1:14" s="156" customFormat="1">
      <c r="A9" s="157"/>
      <c r="B9" s="1155" t="s">
        <v>964</v>
      </c>
      <c r="C9" s="1156" t="s">
        <v>900</v>
      </c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</row>
    <row r="10" spans="1:14" s="156" customFormat="1">
      <c r="A10" s="157"/>
      <c r="B10" s="1155" t="s">
        <v>2199</v>
      </c>
      <c r="C10" s="1156" t="s">
        <v>1704</v>
      </c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</row>
    <row r="11" spans="1:14" s="156" customFormat="1" ht="25.5">
      <c r="A11" s="157"/>
      <c r="B11" s="1155" t="s">
        <v>1685</v>
      </c>
      <c r="C11" s="1413" t="s">
        <v>1470</v>
      </c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</row>
    <row r="12" spans="1:14" s="156" customFormat="1">
      <c r="A12" s="157"/>
      <c r="B12" s="1155" t="s">
        <v>1686</v>
      </c>
      <c r="C12" s="1156" t="s">
        <v>1699</v>
      </c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</row>
    <row r="13" spans="1:14" s="156" customFormat="1">
      <c r="A13" s="157"/>
      <c r="B13" s="1155" t="s">
        <v>1687</v>
      </c>
      <c r="C13" s="1156" t="s">
        <v>1246</v>
      </c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</row>
    <row r="14" spans="1:14" s="156" customFormat="1">
      <c r="A14" s="157"/>
      <c r="B14" s="1155" t="s">
        <v>1688</v>
      </c>
      <c r="C14" s="1156" t="s">
        <v>1705</v>
      </c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</row>
    <row r="15" spans="1:14" s="156" customFormat="1">
      <c r="A15" s="157"/>
      <c r="B15" s="1155" t="s">
        <v>1690</v>
      </c>
      <c r="C15" s="1156" t="s">
        <v>1247</v>
      </c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</row>
    <row r="16" spans="1:14" s="156" customFormat="1">
      <c r="A16" s="157"/>
      <c r="B16" s="1155" t="s">
        <v>1691</v>
      </c>
      <c r="C16" s="1156" t="s">
        <v>1248</v>
      </c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</row>
    <row r="17" spans="1:14" s="156" customFormat="1">
      <c r="A17" s="157"/>
      <c r="B17" s="1155" t="s">
        <v>1692</v>
      </c>
      <c r="C17" s="1156" t="s">
        <v>2195</v>
      </c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</row>
    <row r="18" spans="1:14" s="156" customFormat="1">
      <c r="A18" s="157"/>
      <c r="B18" s="1155" t="s">
        <v>1693</v>
      </c>
      <c r="C18" s="1156" t="s">
        <v>1605</v>
      </c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</row>
    <row r="19" spans="1:14" s="156" customFormat="1">
      <c r="A19" s="157"/>
      <c r="B19" s="1155" t="s">
        <v>1694</v>
      </c>
      <c r="C19" s="1156" t="s">
        <v>1098</v>
      </c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</row>
    <row r="20" spans="1:14" s="156" customFormat="1">
      <c r="A20" s="157"/>
      <c r="B20" s="1155" t="s">
        <v>1695</v>
      </c>
      <c r="C20" s="1156" t="s">
        <v>1706</v>
      </c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</row>
    <row r="21" spans="1:14" s="156" customFormat="1">
      <c r="A21" s="157"/>
      <c r="B21" s="1155" t="s">
        <v>1696</v>
      </c>
      <c r="C21" s="1156" t="s">
        <v>2259</v>
      </c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</row>
    <row r="22" spans="1:14" s="156" customFormat="1">
      <c r="A22" s="157"/>
      <c r="B22" s="1155" t="s">
        <v>2200</v>
      </c>
      <c r="C22" s="1156" t="s">
        <v>951</v>
      </c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</row>
    <row r="23" spans="1:14" s="156" customFormat="1">
      <c r="A23" s="157"/>
      <c r="B23" s="1155" t="s">
        <v>2201</v>
      </c>
      <c r="C23" s="1156" t="s">
        <v>2192</v>
      </c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</row>
    <row r="24" spans="1:14" s="156" customFormat="1">
      <c r="A24" s="157"/>
      <c r="B24" s="1155" t="s">
        <v>2202</v>
      </c>
      <c r="C24" s="1156" t="s">
        <v>2193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</row>
    <row r="25" spans="1:14" s="156" customFormat="1">
      <c r="A25" s="157"/>
      <c r="B25" s="1155" t="s">
        <v>1698</v>
      </c>
      <c r="C25" s="1156" t="s">
        <v>2194</v>
      </c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</row>
    <row r="26" spans="1:14" s="156" customFormat="1">
      <c r="A26" s="157"/>
      <c r="B26" s="158"/>
      <c r="C26" s="159"/>
    </row>
    <row r="27" spans="1:14">
      <c r="B27" s="1153"/>
      <c r="C27" s="1154" t="s">
        <v>2203</v>
      </c>
    </row>
    <row r="28" spans="1:14">
      <c r="B28" s="1155" t="s">
        <v>2204</v>
      </c>
      <c r="C28" s="1156" t="s">
        <v>1062</v>
      </c>
    </row>
    <row r="29" spans="1:14">
      <c r="B29" s="1155" t="s">
        <v>2205</v>
      </c>
      <c r="C29" s="1156" t="s">
        <v>2207</v>
      </c>
    </row>
    <row r="30" spans="1:14" ht="38.25">
      <c r="B30" s="1155" t="s">
        <v>569</v>
      </c>
      <c r="C30" s="1413" t="s">
        <v>612</v>
      </c>
    </row>
    <row r="31" spans="1:14">
      <c r="B31" s="1155" t="s">
        <v>2206</v>
      </c>
      <c r="C31" s="1156" t="s">
        <v>1707</v>
      </c>
    </row>
    <row r="32" spans="1:14">
      <c r="B32" s="1155" t="s">
        <v>2208</v>
      </c>
      <c r="C32" s="1156" t="s">
        <v>1866</v>
      </c>
    </row>
    <row r="33" spans="2:3" ht="25.5">
      <c r="B33" s="1155" t="s">
        <v>2209</v>
      </c>
      <c r="C33" s="1413" t="s">
        <v>1708</v>
      </c>
    </row>
    <row r="34" spans="2:3" ht="25.5">
      <c r="B34" s="1155" t="s">
        <v>2210</v>
      </c>
      <c r="C34" s="1413" t="s">
        <v>1709</v>
      </c>
    </row>
    <row r="35" spans="2:3">
      <c r="B35" s="1155" t="s">
        <v>2211</v>
      </c>
      <c r="C35" s="1156" t="s">
        <v>1700</v>
      </c>
    </row>
    <row r="36" spans="2:3">
      <c r="B36" s="1155" t="s">
        <v>2212</v>
      </c>
      <c r="C36" s="1156" t="s">
        <v>1478</v>
      </c>
    </row>
    <row r="37" spans="2:3">
      <c r="B37" s="1155" t="s">
        <v>308</v>
      </c>
      <c r="C37" s="1156" t="s">
        <v>1608</v>
      </c>
    </row>
    <row r="38" spans="2:3">
      <c r="B38" s="1155" t="s">
        <v>2213</v>
      </c>
      <c r="C38" s="1156" t="s">
        <v>1627</v>
      </c>
    </row>
    <row r="39" spans="2:3">
      <c r="B39" s="1155" t="s">
        <v>2214</v>
      </c>
      <c r="C39" s="1156" t="s">
        <v>286</v>
      </c>
    </row>
    <row r="40" spans="2:3">
      <c r="B40" s="1155" t="s">
        <v>309</v>
      </c>
      <c r="C40" s="1156" t="s">
        <v>289</v>
      </c>
    </row>
    <row r="41" spans="2:3">
      <c r="B41" s="1155" t="s">
        <v>1419</v>
      </c>
      <c r="C41" s="1156" t="s">
        <v>1483</v>
      </c>
    </row>
    <row r="42" spans="2:3">
      <c r="B42" s="1155" t="s">
        <v>1482</v>
      </c>
      <c r="C42" s="1156" t="s">
        <v>2103</v>
      </c>
    </row>
    <row r="43" spans="2:3">
      <c r="B43" s="1155" t="s">
        <v>721</v>
      </c>
      <c r="C43" s="1156" t="s">
        <v>1710</v>
      </c>
    </row>
    <row r="44" spans="2:3">
      <c r="B44" s="1155" t="s">
        <v>722</v>
      </c>
      <c r="C44" s="1156" t="s">
        <v>1711</v>
      </c>
    </row>
    <row r="45" spans="2:3" ht="15.75">
      <c r="B45" s="1155" t="s">
        <v>723</v>
      </c>
      <c r="C45" s="1156" t="s">
        <v>757</v>
      </c>
    </row>
    <row r="46" spans="2:3">
      <c r="B46" s="1155" t="s">
        <v>724</v>
      </c>
      <c r="C46" s="1156" t="s">
        <v>1899</v>
      </c>
    </row>
    <row r="47" spans="2:3">
      <c r="B47" s="1155" t="s">
        <v>725</v>
      </c>
      <c r="C47" s="1156" t="s">
        <v>1712</v>
      </c>
    </row>
    <row r="48" spans="2:3">
      <c r="B48" s="1155" t="s">
        <v>726</v>
      </c>
      <c r="C48" s="1156" t="s">
        <v>1714</v>
      </c>
    </row>
    <row r="49" spans="2:3">
      <c r="B49" s="1155" t="s">
        <v>727</v>
      </c>
      <c r="C49" s="1156" t="s">
        <v>1715</v>
      </c>
    </row>
    <row r="50" spans="2:3">
      <c r="B50" s="1155" t="s">
        <v>1460</v>
      </c>
      <c r="C50" s="1156" t="s">
        <v>491</v>
      </c>
    </row>
    <row r="51" spans="2:3">
      <c r="B51" s="1155" t="s">
        <v>728</v>
      </c>
      <c r="C51" s="1156" t="s">
        <v>1717</v>
      </c>
    </row>
    <row r="52" spans="2:3">
      <c r="B52" s="1155" t="s">
        <v>1410</v>
      </c>
      <c r="C52" s="1156" t="s">
        <v>1721</v>
      </c>
    </row>
    <row r="53" spans="2:3">
      <c r="B53" s="1155" t="s">
        <v>1411</v>
      </c>
      <c r="C53" s="1156" t="s">
        <v>1722</v>
      </c>
    </row>
    <row r="54" spans="2:3">
      <c r="B54" s="1155" t="s">
        <v>1412</v>
      </c>
      <c r="C54" s="1156" t="s">
        <v>741</v>
      </c>
    </row>
    <row r="55" spans="2:3">
      <c r="B55" s="1155" t="s">
        <v>1413</v>
      </c>
      <c r="C55" s="1156" t="s">
        <v>758</v>
      </c>
    </row>
    <row r="56" spans="2:3">
      <c r="B56" s="1155" t="s">
        <v>1414</v>
      </c>
      <c r="C56" s="1156" t="s">
        <v>2125</v>
      </c>
    </row>
    <row r="57" spans="2:3">
      <c r="B57" s="1155" t="s">
        <v>1462</v>
      </c>
      <c r="C57" s="1156" t="s">
        <v>2088</v>
      </c>
    </row>
    <row r="58" spans="2:3">
      <c r="B58" s="1155" t="s">
        <v>1415</v>
      </c>
      <c r="C58" s="1156" t="s">
        <v>253</v>
      </c>
    </row>
    <row r="59" spans="2:3">
      <c r="B59" s="1155" t="s">
        <v>1416</v>
      </c>
      <c r="C59" s="1156" t="s">
        <v>260</v>
      </c>
    </row>
    <row r="60" spans="2:3">
      <c r="B60" s="1155" t="s">
        <v>1417</v>
      </c>
      <c r="C60" s="1156" t="s">
        <v>1723</v>
      </c>
    </row>
    <row r="61" spans="2:3">
      <c r="B61" s="1155" t="s">
        <v>1463</v>
      </c>
      <c r="C61" s="1156" t="s">
        <v>277</v>
      </c>
    </row>
    <row r="62" spans="2:3">
      <c r="B62" s="1151"/>
      <c r="C62" s="1149"/>
    </row>
    <row r="63" spans="2:3">
      <c r="B63" s="1157"/>
      <c r="C63" s="1158" t="s">
        <v>1418</v>
      </c>
    </row>
    <row r="64" spans="2:3">
      <c r="B64" s="1155" t="s">
        <v>1464</v>
      </c>
      <c r="C64" s="1156" t="s">
        <v>339</v>
      </c>
    </row>
    <row r="65" spans="2:3">
      <c r="B65" s="1155" t="s">
        <v>1907</v>
      </c>
      <c r="C65" s="1156" t="s">
        <v>351</v>
      </c>
    </row>
    <row r="66" spans="2:3">
      <c r="B66" s="1155" t="s">
        <v>1908</v>
      </c>
      <c r="C66" s="1156" t="s">
        <v>355</v>
      </c>
    </row>
    <row r="67" spans="2:3">
      <c r="B67" s="1155" t="s">
        <v>1909</v>
      </c>
      <c r="C67" s="1156" t="s">
        <v>1641</v>
      </c>
    </row>
    <row r="68" spans="2:3">
      <c r="B68" s="1155" t="s">
        <v>1910</v>
      </c>
      <c r="C68" s="1156" t="s">
        <v>1641</v>
      </c>
    </row>
    <row r="69" spans="2:3">
      <c r="B69" s="1155" t="s">
        <v>1911</v>
      </c>
      <c r="C69" s="1156" t="s">
        <v>1655</v>
      </c>
    </row>
    <row r="70" spans="2:3">
      <c r="B70" s="1155" t="s">
        <v>1912</v>
      </c>
      <c r="C70" s="1156" t="s">
        <v>1657</v>
      </c>
    </row>
    <row r="71" spans="2:3">
      <c r="B71" s="1155" t="s">
        <v>1465</v>
      </c>
      <c r="C71" s="1156" t="s">
        <v>1664</v>
      </c>
    </row>
    <row r="72" spans="2:3">
      <c r="B72" s="1155" t="s">
        <v>1466</v>
      </c>
      <c r="C72" s="1156" t="s">
        <v>1018</v>
      </c>
    </row>
    <row r="73" spans="2:3">
      <c r="B73" s="1155" t="s">
        <v>1467</v>
      </c>
      <c r="C73" s="1156" t="s">
        <v>1022</v>
      </c>
    </row>
    <row r="74" spans="2:3">
      <c r="B74" s="1155" t="s">
        <v>1468</v>
      </c>
      <c r="C74" s="1156" t="s">
        <v>1032</v>
      </c>
    </row>
    <row r="75" spans="2:3">
      <c r="B75" s="1155" t="s">
        <v>1469</v>
      </c>
      <c r="C75" s="1156" t="s">
        <v>1034</v>
      </c>
    </row>
    <row r="76" spans="2:3">
      <c r="B76" s="1155" t="s">
        <v>1913</v>
      </c>
      <c r="C76" s="1156" t="s">
        <v>1725</v>
      </c>
    </row>
    <row r="77" spans="2:3">
      <c r="B77" s="1155" t="s">
        <v>1914</v>
      </c>
      <c r="C77" s="1156" t="s">
        <v>1724</v>
      </c>
    </row>
    <row r="78" spans="2:3">
      <c r="B78" s="1155" t="s">
        <v>1915</v>
      </c>
      <c r="C78" s="1156" t="s">
        <v>475</v>
      </c>
    </row>
    <row r="79" spans="2:3">
      <c r="B79" s="1155" t="s">
        <v>1916</v>
      </c>
      <c r="C79" s="1156" t="s">
        <v>441</v>
      </c>
    </row>
    <row r="80" spans="2:3">
      <c r="B80" s="1155" t="s">
        <v>1917</v>
      </c>
      <c r="C80" s="1156" t="s">
        <v>447</v>
      </c>
    </row>
    <row r="81" spans="2:9">
      <c r="B81" s="1155" t="s">
        <v>1918</v>
      </c>
      <c r="C81" s="1156" t="s">
        <v>452</v>
      </c>
    </row>
    <row r="82" spans="2:9">
      <c r="B82" s="1155" t="s">
        <v>1919</v>
      </c>
      <c r="C82" s="1156" t="s">
        <v>455</v>
      </c>
    </row>
    <row r="83" spans="2:9">
      <c r="B83" s="1155" t="s">
        <v>1920</v>
      </c>
      <c r="C83" s="1156" t="s">
        <v>1784</v>
      </c>
    </row>
    <row r="84" spans="2:9">
      <c r="B84" s="1155" t="s">
        <v>1921</v>
      </c>
      <c r="C84" s="1156" t="s">
        <v>1059</v>
      </c>
    </row>
    <row r="85" spans="2:9">
      <c r="B85" s="1152"/>
      <c r="C85" s="159"/>
    </row>
    <row r="86" spans="2:9" ht="13.5">
      <c r="B86" s="1153"/>
      <c r="C86" s="1159" t="s">
        <v>2215</v>
      </c>
    </row>
    <row r="87" spans="2:9">
      <c r="B87" s="1155" t="s">
        <v>2216</v>
      </c>
      <c r="C87" s="1156" t="s">
        <v>310</v>
      </c>
    </row>
    <row r="88" spans="2:9">
      <c r="B88" s="1155" t="s">
        <v>2217</v>
      </c>
      <c r="C88" s="1156" t="s">
        <v>1726</v>
      </c>
    </row>
    <row r="89" spans="2:9">
      <c r="B89" s="1155" t="s">
        <v>2218</v>
      </c>
      <c r="C89" s="1156" t="s">
        <v>927</v>
      </c>
    </row>
    <row r="90" spans="2:9">
      <c r="B90" s="1155" t="s">
        <v>2219</v>
      </c>
      <c r="C90" s="1156" t="s">
        <v>942</v>
      </c>
    </row>
    <row r="91" spans="2:9">
      <c r="B91" s="1155" t="s">
        <v>945</v>
      </c>
      <c r="C91" s="1156" t="s">
        <v>2220</v>
      </c>
    </row>
    <row r="92" spans="2:9">
      <c r="B92" s="1155" t="s">
        <v>1632</v>
      </c>
      <c r="C92" s="1156" t="s">
        <v>965</v>
      </c>
    </row>
    <row r="93" spans="2:9"/>
    <row r="94" spans="2:9" ht="13.5">
      <c r="B94" s="1153"/>
      <c r="C94" s="1159" t="s">
        <v>2221</v>
      </c>
    </row>
    <row r="95" spans="2:9">
      <c r="B95" s="1155" t="s">
        <v>2222</v>
      </c>
      <c r="C95" s="1156" t="s">
        <v>967</v>
      </c>
      <c r="D95" s="162"/>
      <c r="E95" s="162"/>
      <c r="F95" s="162"/>
      <c r="G95" s="162"/>
      <c r="H95" s="162"/>
      <c r="I95" s="162"/>
    </row>
    <row r="96" spans="2:9">
      <c r="B96" s="1155" t="s">
        <v>2223</v>
      </c>
      <c r="C96" s="1156" t="s">
        <v>977</v>
      </c>
      <c r="D96" s="162"/>
      <c r="E96" s="162"/>
      <c r="F96" s="162"/>
      <c r="G96" s="162"/>
      <c r="H96" s="162"/>
      <c r="I96" s="162"/>
    </row>
    <row r="97" spans="2:10">
      <c r="B97" s="1155" t="s">
        <v>1003</v>
      </c>
      <c r="C97" s="1156" t="s">
        <v>1727</v>
      </c>
      <c r="D97" s="162"/>
      <c r="E97" s="162"/>
      <c r="F97" s="162"/>
      <c r="G97" s="162"/>
      <c r="H97" s="162"/>
      <c r="I97" s="162"/>
      <c r="J97" s="161"/>
    </row>
    <row r="98" spans="2:10">
      <c r="B98" s="1155" t="s">
        <v>1004</v>
      </c>
      <c r="C98" s="1156" t="s">
        <v>1479</v>
      </c>
      <c r="D98" s="162"/>
      <c r="E98" s="162"/>
      <c r="F98" s="162"/>
      <c r="G98" s="162"/>
      <c r="H98" s="162"/>
      <c r="I98" s="162"/>
    </row>
    <row r="99" spans="2:10">
      <c r="B99" s="1155" t="s">
        <v>2224</v>
      </c>
      <c r="C99" s="1156" t="s">
        <v>1012</v>
      </c>
      <c r="D99" s="162"/>
      <c r="E99" s="162"/>
      <c r="F99" s="162"/>
      <c r="G99" s="162"/>
      <c r="H99" s="162"/>
      <c r="I99" s="162"/>
    </row>
    <row r="100" spans="2:10">
      <c r="B100" s="1155" t="s">
        <v>2225</v>
      </c>
      <c r="C100" s="1156" t="s">
        <v>2245</v>
      </c>
      <c r="D100" s="162"/>
      <c r="E100" s="162"/>
      <c r="F100" s="162"/>
      <c r="G100" s="162"/>
      <c r="H100" s="162"/>
      <c r="I100" s="162"/>
    </row>
    <row r="101" spans="2:10" ht="12.75" customHeight="1">
      <c r="B101" s="1155" t="s">
        <v>2226</v>
      </c>
      <c r="C101" s="1413" t="s">
        <v>1728</v>
      </c>
      <c r="D101" s="162"/>
      <c r="E101" s="162"/>
      <c r="F101" s="162"/>
      <c r="G101" s="162"/>
      <c r="H101" s="162"/>
      <c r="I101" s="162"/>
    </row>
    <row r="102" spans="2:10">
      <c r="B102" s="1155" t="s">
        <v>2227</v>
      </c>
      <c r="C102" s="1156" t="s">
        <v>2273</v>
      </c>
      <c r="D102" s="162"/>
      <c r="E102" s="162"/>
      <c r="F102" s="162"/>
      <c r="G102" s="162"/>
      <c r="H102" s="162"/>
      <c r="I102" s="162"/>
    </row>
    <row r="103" spans="2:10">
      <c r="B103" s="1155" t="s">
        <v>2228</v>
      </c>
      <c r="C103" s="1156" t="s">
        <v>2280</v>
      </c>
      <c r="D103" s="162"/>
      <c r="E103" s="162"/>
      <c r="F103" s="162"/>
      <c r="G103" s="162"/>
      <c r="H103" s="162"/>
      <c r="I103" s="162"/>
    </row>
    <row r="104" spans="2:10">
      <c r="B104" s="1155" t="s">
        <v>2229</v>
      </c>
      <c r="C104" s="1156" t="s">
        <v>2287</v>
      </c>
      <c r="D104" s="162"/>
      <c r="E104" s="162"/>
      <c r="F104" s="162"/>
      <c r="G104" s="162"/>
      <c r="H104" s="162"/>
      <c r="I104" s="162"/>
    </row>
    <row r="105" spans="2:10" ht="25.5">
      <c r="B105" s="1155" t="s">
        <v>2232</v>
      </c>
      <c r="C105" s="1413" t="s">
        <v>1471</v>
      </c>
      <c r="D105" s="162"/>
      <c r="E105" s="162"/>
      <c r="F105" s="162"/>
      <c r="G105" s="162"/>
      <c r="H105" s="162"/>
      <c r="I105" s="162"/>
    </row>
    <row r="106" spans="2:10" ht="25.5">
      <c r="B106" s="1155" t="s">
        <v>2234</v>
      </c>
      <c r="C106" s="1413" t="s">
        <v>402</v>
      </c>
      <c r="D106" s="162"/>
      <c r="E106" s="162"/>
      <c r="F106" s="162"/>
      <c r="G106" s="162"/>
      <c r="H106" s="162"/>
      <c r="I106" s="162"/>
    </row>
    <row r="107" spans="2:10">
      <c r="B107" s="1155" t="s">
        <v>2236</v>
      </c>
      <c r="C107" s="1156" t="s">
        <v>409</v>
      </c>
      <c r="D107" s="162"/>
      <c r="E107" s="162"/>
      <c r="F107" s="162"/>
      <c r="G107" s="162"/>
      <c r="H107" s="162"/>
      <c r="I107" s="162"/>
    </row>
    <row r="108" spans="2:10">
      <c r="B108" s="1155" t="s">
        <v>2238</v>
      </c>
      <c r="C108" s="1156" t="s">
        <v>418</v>
      </c>
      <c r="D108" s="162"/>
      <c r="E108" s="162"/>
      <c r="F108" s="162"/>
      <c r="G108" s="162"/>
      <c r="H108" s="162"/>
      <c r="I108" s="162"/>
    </row>
    <row r="109" spans="2:10" ht="25.5">
      <c r="B109" s="1155" t="s">
        <v>2239</v>
      </c>
      <c r="C109" s="1413" t="s">
        <v>437</v>
      </c>
      <c r="D109" s="162"/>
      <c r="E109" s="162"/>
      <c r="F109" s="162"/>
      <c r="G109" s="162"/>
      <c r="H109" s="162"/>
      <c r="I109" s="162"/>
    </row>
    <row r="110" spans="2:10" ht="25.5">
      <c r="B110" s="1155" t="s">
        <v>2241</v>
      </c>
      <c r="C110" s="1413" t="s">
        <v>1074</v>
      </c>
      <c r="D110" s="162"/>
      <c r="E110" s="162"/>
      <c r="F110" s="162"/>
      <c r="G110" s="162"/>
      <c r="H110" s="162"/>
      <c r="I110" s="162"/>
    </row>
    <row r="111" spans="2:10">
      <c r="B111" s="1155" t="s">
        <v>2242</v>
      </c>
      <c r="C111" s="1156" t="s">
        <v>2230</v>
      </c>
      <c r="D111" s="162"/>
      <c r="E111" s="162"/>
      <c r="F111" s="162"/>
      <c r="G111" s="162"/>
      <c r="H111" s="162"/>
      <c r="I111" s="162"/>
    </row>
    <row r="112" spans="2:10">
      <c r="B112" s="1155" t="s">
        <v>359</v>
      </c>
      <c r="C112" s="1156" t="s">
        <v>1745</v>
      </c>
      <c r="D112" s="162"/>
      <c r="E112" s="162"/>
      <c r="F112" s="162"/>
      <c r="G112" s="162"/>
      <c r="H112" s="162"/>
      <c r="I112" s="162"/>
    </row>
    <row r="113" spans="2:9">
      <c r="B113" s="1155" t="s">
        <v>360</v>
      </c>
      <c r="C113" s="1156" t="s">
        <v>1748</v>
      </c>
      <c r="D113" s="162"/>
      <c r="E113" s="162"/>
      <c r="F113" s="162"/>
      <c r="G113" s="162"/>
      <c r="H113" s="162"/>
      <c r="I113" s="162"/>
    </row>
    <row r="114" spans="2:9">
      <c r="B114" s="1155" t="s">
        <v>2231</v>
      </c>
      <c r="C114" s="1156" t="s">
        <v>1755</v>
      </c>
      <c r="D114" s="162"/>
      <c r="E114" s="162"/>
      <c r="F114" s="162"/>
      <c r="G114" s="162"/>
      <c r="H114" s="162"/>
      <c r="I114" s="162"/>
    </row>
    <row r="115" spans="2:9">
      <c r="B115" s="1155" t="s">
        <v>362</v>
      </c>
      <c r="C115" s="1156" t="s">
        <v>2233</v>
      </c>
      <c r="D115" s="162"/>
      <c r="E115" s="162"/>
      <c r="F115" s="162"/>
      <c r="G115" s="162"/>
      <c r="H115" s="162"/>
      <c r="I115" s="162"/>
    </row>
    <row r="116" spans="2:9">
      <c r="B116" s="1155" t="s">
        <v>1123</v>
      </c>
      <c r="C116" s="1156" t="s">
        <v>2235</v>
      </c>
      <c r="D116" s="162"/>
      <c r="E116" s="162"/>
      <c r="F116" s="162"/>
      <c r="G116" s="162"/>
      <c r="H116" s="162"/>
      <c r="I116" s="162"/>
    </row>
    <row r="117" spans="2:9">
      <c r="B117" s="1155" t="s">
        <v>1124</v>
      </c>
      <c r="C117" s="1156" t="s">
        <v>2237</v>
      </c>
      <c r="D117" s="162"/>
      <c r="E117" s="162"/>
      <c r="F117" s="162"/>
      <c r="G117" s="162"/>
      <c r="H117" s="162"/>
      <c r="I117" s="162"/>
    </row>
    <row r="118" spans="2:9">
      <c r="B118" s="1155" t="s">
        <v>1125</v>
      </c>
      <c r="C118" s="1156" t="s">
        <v>2240</v>
      </c>
      <c r="D118" s="162"/>
      <c r="E118" s="162"/>
      <c r="F118" s="162"/>
      <c r="G118" s="162"/>
      <c r="H118" s="162"/>
      <c r="I118" s="162"/>
    </row>
    <row r="119" spans="2:9">
      <c r="B119" s="1155" t="s">
        <v>1126</v>
      </c>
      <c r="C119" s="1156" t="s">
        <v>1826</v>
      </c>
      <c r="D119" s="162"/>
      <c r="E119" s="162"/>
      <c r="F119" s="162"/>
      <c r="G119" s="162"/>
      <c r="H119" s="162"/>
      <c r="I119" s="162"/>
    </row>
    <row r="120" spans="2:9">
      <c r="B120" s="1155" t="s">
        <v>1127</v>
      </c>
      <c r="C120" s="1156" t="s">
        <v>1831</v>
      </c>
      <c r="D120" s="162"/>
      <c r="E120" s="162"/>
      <c r="F120" s="162"/>
      <c r="G120" s="162"/>
      <c r="H120" s="162"/>
      <c r="I120" s="162"/>
    </row>
    <row r="121" spans="2:9">
      <c r="B121" s="1155" t="s">
        <v>1810</v>
      </c>
      <c r="C121" s="1156" t="s">
        <v>1729</v>
      </c>
      <c r="D121" s="162"/>
      <c r="E121" s="162"/>
      <c r="F121" s="162"/>
      <c r="G121" s="162"/>
      <c r="H121" s="162"/>
      <c r="I121" s="162"/>
    </row>
    <row r="122" spans="2:9">
      <c r="B122" s="1155" t="s">
        <v>1811</v>
      </c>
      <c r="C122" s="1156" t="s">
        <v>1730</v>
      </c>
      <c r="D122" s="162"/>
      <c r="E122" s="162"/>
      <c r="F122" s="162"/>
      <c r="G122" s="162"/>
      <c r="H122" s="162"/>
      <c r="I122" s="162"/>
    </row>
    <row r="123" spans="2:9" ht="25.5">
      <c r="B123" s="1155" t="s">
        <v>364</v>
      </c>
      <c r="C123" s="1413" t="s">
        <v>1847</v>
      </c>
      <c r="D123" s="162"/>
      <c r="E123" s="162"/>
      <c r="F123" s="162"/>
      <c r="G123" s="162"/>
      <c r="H123" s="162"/>
      <c r="I123" s="162"/>
    </row>
    <row r="124" spans="2:9">
      <c r="B124" s="1155" t="s">
        <v>365</v>
      </c>
      <c r="C124" s="1156" t="s">
        <v>1851</v>
      </c>
      <c r="D124" s="162"/>
      <c r="E124" s="162"/>
      <c r="F124" s="162"/>
      <c r="G124" s="162"/>
      <c r="H124" s="162"/>
      <c r="I124" s="162"/>
    </row>
    <row r="125" spans="2:9">
      <c r="B125" s="1155" t="s">
        <v>661</v>
      </c>
      <c r="C125" s="1156" t="s">
        <v>655</v>
      </c>
      <c r="D125" s="162"/>
      <c r="E125" s="162"/>
      <c r="F125" s="162"/>
      <c r="G125" s="162"/>
      <c r="H125" s="162"/>
      <c r="I125" s="162"/>
    </row>
    <row r="126" spans="2:9">
      <c r="B126" s="1155" t="s">
        <v>662</v>
      </c>
      <c r="C126" s="1156" t="s">
        <v>664</v>
      </c>
      <c r="D126" s="162"/>
      <c r="E126" s="162"/>
      <c r="F126" s="162"/>
      <c r="G126" s="162"/>
      <c r="H126" s="162"/>
      <c r="I126" s="162"/>
    </row>
    <row r="127" spans="2:9" ht="25.5">
      <c r="B127" s="1155" t="s">
        <v>663</v>
      </c>
      <c r="C127" s="1413" t="s">
        <v>674</v>
      </c>
      <c r="D127" s="162"/>
      <c r="E127" s="162"/>
      <c r="F127" s="162"/>
      <c r="G127" s="162"/>
      <c r="H127" s="162"/>
      <c r="I127" s="162"/>
    </row>
    <row r="128" spans="2:9">
      <c r="B128" s="1155" t="s">
        <v>366</v>
      </c>
      <c r="C128" s="1156" t="s">
        <v>675</v>
      </c>
      <c r="D128" s="162"/>
      <c r="E128" s="162"/>
      <c r="F128" s="162"/>
      <c r="G128" s="162"/>
      <c r="H128" s="162"/>
      <c r="I128" s="162"/>
    </row>
    <row r="129" spans="2:9">
      <c r="B129" s="1155" t="s">
        <v>1056</v>
      </c>
      <c r="C129" s="1156" t="s">
        <v>1878</v>
      </c>
      <c r="D129" s="162"/>
      <c r="E129" s="162"/>
      <c r="F129" s="162"/>
      <c r="G129" s="162"/>
      <c r="H129" s="162"/>
      <c r="I129" s="162"/>
    </row>
    <row r="130" spans="2:9">
      <c r="B130" s="1155" t="s">
        <v>1057</v>
      </c>
      <c r="C130" s="1156" t="s">
        <v>1881</v>
      </c>
      <c r="D130" s="162"/>
      <c r="E130" s="162"/>
      <c r="F130" s="162"/>
      <c r="G130" s="162"/>
      <c r="H130" s="162"/>
      <c r="I130" s="162"/>
    </row>
    <row r="131" spans="2:9" ht="25.5">
      <c r="B131" s="1155" t="s">
        <v>1058</v>
      </c>
      <c r="C131" s="1413" t="s">
        <v>1886</v>
      </c>
      <c r="D131" s="162"/>
      <c r="E131" s="162"/>
      <c r="F131" s="162"/>
      <c r="G131" s="162"/>
      <c r="H131" s="162"/>
      <c r="I131" s="162"/>
    </row>
    <row r="132" spans="2:9">
      <c r="B132" s="1155" t="s">
        <v>367</v>
      </c>
      <c r="C132" s="1156" t="s">
        <v>680</v>
      </c>
      <c r="D132" s="162"/>
      <c r="E132" s="162"/>
      <c r="F132" s="162"/>
      <c r="G132" s="162"/>
      <c r="H132" s="162"/>
      <c r="I132" s="162"/>
    </row>
    <row r="133" spans="2:9">
      <c r="B133" s="1155" t="s">
        <v>368</v>
      </c>
      <c r="C133" s="1156" t="s">
        <v>1480</v>
      </c>
      <c r="D133" s="162"/>
      <c r="E133" s="162"/>
      <c r="F133" s="162"/>
      <c r="G133" s="162"/>
      <c r="H133" s="162"/>
      <c r="I133" s="162"/>
    </row>
    <row r="134" spans="2:9">
      <c r="B134" s="1155" t="s">
        <v>369</v>
      </c>
      <c r="C134" s="1156" t="s">
        <v>2060</v>
      </c>
      <c r="D134" s="162"/>
      <c r="E134" s="162"/>
      <c r="F134" s="162"/>
      <c r="G134" s="162"/>
      <c r="H134" s="162"/>
      <c r="I134" s="162"/>
    </row>
    <row r="135" spans="2:9">
      <c r="B135" s="1155" t="s">
        <v>370</v>
      </c>
      <c r="C135" s="1156" t="s">
        <v>2061</v>
      </c>
      <c r="D135" s="162"/>
      <c r="E135" s="162"/>
      <c r="F135" s="162"/>
      <c r="G135" s="162"/>
      <c r="H135" s="162"/>
      <c r="I135" s="162"/>
    </row>
    <row r="136" spans="2:9" ht="25.5">
      <c r="B136" s="1155" t="s">
        <v>371</v>
      </c>
      <c r="C136" s="1413" t="s">
        <v>2067</v>
      </c>
      <c r="D136" s="162"/>
      <c r="E136" s="162"/>
      <c r="F136" s="162"/>
      <c r="G136" s="162"/>
      <c r="H136" s="162"/>
      <c r="I136" s="162"/>
    </row>
    <row r="137" spans="2:9">
      <c r="B137" s="1155" t="s">
        <v>372</v>
      </c>
      <c r="C137" s="1156" t="s">
        <v>1481</v>
      </c>
      <c r="D137" s="162"/>
      <c r="E137" s="162"/>
      <c r="F137" s="162"/>
      <c r="G137" s="162"/>
      <c r="H137" s="162"/>
      <c r="I137" s="162"/>
    </row>
    <row r="138" spans="2:9">
      <c r="B138" s="1155" t="s">
        <v>374</v>
      </c>
      <c r="C138" s="1156" t="s">
        <v>373</v>
      </c>
      <c r="D138" s="162"/>
      <c r="E138" s="162"/>
      <c r="F138" s="162"/>
      <c r="G138" s="162"/>
      <c r="H138" s="162"/>
      <c r="I138" s="162"/>
    </row>
    <row r="139" spans="2:9">
      <c r="B139" s="1155" t="s">
        <v>375</v>
      </c>
      <c r="C139" s="1156" t="s">
        <v>805</v>
      </c>
      <c r="D139" s="162"/>
      <c r="E139" s="162"/>
      <c r="F139" s="162"/>
      <c r="G139" s="162"/>
      <c r="H139" s="162"/>
      <c r="I139" s="162"/>
    </row>
    <row r="140" spans="2:9">
      <c r="B140" s="1155" t="s">
        <v>376</v>
      </c>
      <c r="C140" s="1156" t="s">
        <v>809</v>
      </c>
      <c r="D140" s="162"/>
      <c r="E140" s="162"/>
      <c r="F140" s="162"/>
      <c r="G140" s="162"/>
      <c r="H140" s="162"/>
      <c r="I140" s="162"/>
    </row>
    <row r="141" spans="2:9">
      <c r="B141" s="1155" t="s">
        <v>1382</v>
      </c>
      <c r="C141" s="1156" t="s">
        <v>1734</v>
      </c>
      <c r="D141" s="162"/>
      <c r="E141" s="162"/>
      <c r="F141" s="162"/>
      <c r="G141" s="162"/>
      <c r="H141" s="162"/>
      <c r="I141" s="162"/>
    </row>
    <row r="142" spans="2:9">
      <c r="B142" s="1155" t="s">
        <v>1383</v>
      </c>
      <c r="C142" s="1156" t="s">
        <v>1731</v>
      </c>
      <c r="D142" s="162"/>
      <c r="E142" s="162"/>
      <c r="F142" s="162"/>
      <c r="G142" s="162"/>
      <c r="H142" s="162"/>
      <c r="I142" s="162"/>
    </row>
    <row r="143" spans="2:9">
      <c r="B143" s="1155" t="s">
        <v>1868</v>
      </c>
      <c r="C143" s="1156" t="s">
        <v>1426</v>
      </c>
      <c r="D143" s="162"/>
      <c r="E143" s="162"/>
      <c r="F143" s="162"/>
      <c r="G143" s="162"/>
      <c r="H143" s="162"/>
      <c r="I143" s="162"/>
    </row>
    <row r="144" spans="2:9">
      <c r="B144" s="1155" t="s">
        <v>377</v>
      </c>
      <c r="C144" s="1156" t="s">
        <v>378</v>
      </c>
      <c r="D144" s="162"/>
      <c r="E144" s="162"/>
      <c r="F144" s="162"/>
      <c r="G144" s="162"/>
      <c r="H144" s="162"/>
      <c r="I144" s="162"/>
    </row>
    <row r="145" spans="1:9">
      <c r="B145" s="1155" t="s">
        <v>379</v>
      </c>
      <c r="C145" s="1156" t="s">
        <v>1732</v>
      </c>
      <c r="D145" s="162"/>
      <c r="E145" s="162"/>
      <c r="F145" s="162"/>
      <c r="G145" s="162"/>
      <c r="H145" s="162"/>
      <c r="I145" s="162"/>
    </row>
    <row r="146" spans="1:9">
      <c r="B146" s="1155" t="s">
        <v>836</v>
      </c>
      <c r="C146" s="1156" t="s">
        <v>1458</v>
      </c>
      <c r="D146" s="162"/>
      <c r="E146" s="162"/>
      <c r="F146" s="162"/>
      <c r="G146" s="162"/>
      <c r="H146" s="162"/>
      <c r="I146" s="162"/>
    </row>
    <row r="147" spans="1:9">
      <c r="B147" s="1155" t="s">
        <v>381</v>
      </c>
      <c r="C147" s="1156" t="s">
        <v>2125</v>
      </c>
      <c r="D147" s="162"/>
      <c r="E147" s="162"/>
      <c r="F147" s="162"/>
      <c r="G147" s="162"/>
      <c r="H147" s="162"/>
      <c r="I147" s="162"/>
    </row>
    <row r="148" spans="1:9">
      <c r="B148" s="1155" t="s">
        <v>383</v>
      </c>
      <c r="C148" s="1156" t="s">
        <v>384</v>
      </c>
      <c r="D148" s="162"/>
      <c r="E148" s="162"/>
      <c r="F148" s="162"/>
      <c r="G148" s="162"/>
      <c r="H148" s="162"/>
      <c r="I148" s="162"/>
    </row>
    <row r="149" spans="1:9">
      <c r="B149" s="1155" t="s">
        <v>382</v>
      </c>
      <c r="C149" s="1156" t="s">
        <v>1733</v>
      </c>
      <c r="D149" s="162"/>
      <c r="E149" s="162"/>
      <c r="F149" s="162"/>
      <c r="G149" s="162"/>
      <c r="H149" s="162"/>
      <c r="I149" s="162"/>
    </row>
    <row r="150" spans="1:9">
      <c r="B150" s="1155" t="s">
        <v>1433</v>
      </c>
      <c r="C150" s="1156" t="s">
        <v>825</v>
      </c>
      <c r="D150" s="162"/>
      <c r="E150" s="162"/>
      <c r="F150" s="162"/>
      <c r="G150" s="162"/>
      <c r="H150" s="162"/>
      <c r="I150" s="162"/>
    </row>
    <row r="151" spans="1:9">
      <c r="B151" s="1155" t="s">
        <v>1434</v>
      </c>
      <c r="C151" s="1156" t="s">
        <v>828</v>
      </c>
      <c r="D151" s="162"/>
      <c r="E151" s="162"/>
      <c r="F151" s="162"/>
      <c r="G151" s="162"/>
      <c r="H151" s="162"/>
      <c r="I151" s="162"/>
    </row>
    <row r="152" spans="1:9">
      <c r="B152" s="1155" t="s">
        <v>1435</v>
      </c>
      <c r="C152" s="1160" t="s">
        <v>830</v>
      </c>
    </row>
    <row r="153" spans="1:9">
      <c r="C153" s="154"/>
    </row>
    <row r="154" spans="1:9" s="13" customFormat="1">
      <c r="A154" s="705"/>
      <c r="B154" s="1161"/>
      <c r="C154" s="1162" t="s">
        <v>385</v>
      </c>
    </row>
    <row r="155" spans="1:9" s="13" customFormat="1">
      <c r="A155" s="62"/>
      <c r="B155" s="1163" t="s">
        <v>386</v>
      </c>
      <c r="C155" s="1164" t="s">
        <v>387</v>
      </c>
    </row>
    <row r="156" spans="1:9" s="13" customFormat="1">
      <c r="A156" s="705"/>
      <c r="B156" s="1163" t="s">
        <v>388</v>
      </c>
      <c r="C156" s="1164" t="s">
        <v>1735</v>
      </c>
    </row>
    <row r="157" spans="1:9" s="13" customFormat="1">
      <c r="A157" s="705"/>
      <c r="B157" s="1163" t="s">
        <v>389</v>
      </c>
      <c r="C157" s="1164" t="s">
        <v>1736</v>
      </c>
    </row>
    <row r="158" spans="1:9" s="13" customFormat="1">
      <c r="A158" s="705"/>
      <c r="B158" s="1163" t="s">
        <v>837</v>
      </c>
      <c r="C158" s="1164" t="s">
        <v>434</v>
      </c>
    </row>
    <row r="159" spans="1:9" s="13" customFormat="1" ht="25.5">
      <c r="A159" s="705"/>
      <c r="B159" s="1163" t="s">
        <v>839</v>
      </c>
      <c r="C159" s="1164" t="s">
        <v>840</v>
      </c>
    </row>
    <row r="160" spans="1:9" s="13" customFormat="1" ht="25.5">
      <c r="A160" s="705"/>
      <c r="B160" s="1163" t="s">
        <v>841</v>
      </c>
      <c r="C160" s="1164" t="s">
        <v>1737</v>
      </c>
    </row>
    <row r="161" spans="1:3" s="13" customFormat="1">
      <c r="A161" s="705"/>
      <c r="B161" s="1163" t="s">
        <v>390</v>
      </c>
      <c r="C161" s="1164" t="s">
        <v>2159</v>
      </c>
    </row>
    <row r="162" spans="1:3" s="13" customFormat="1">
      <c r="A162" s="705"/>
      <c r="B162" s="1163" t="s">
        <v>392</v>
      </c>
      <c r="C162" s="1164" t="s">
        <v>391</v>
      </c>
    </row>
    <row r="163" spans="1:3" s="13" customFormat="1">
      <c r="A163" s="705"/>
      <c r="B163" s="1163" t="s">
        <v>393</v>
      </c>
      <c r="C163" s="1164" t="s">
        <v>394</v>
      </c>
    </row>
    <row r="164" spans="1:3" s="13" customFormat="1">
      <c r="A164" s="705"/>
      <c r="B164" s="1163" t="s">
        <v>395</v>
      </c>
      <c r="C164" s="1164" t="s">
        <v>2168</v>
      </c>
    </row>
    <row r="165" spans="1:3" s="13" customFormat="1">
      <c r="A165" s="705"/>
      <c r="B165" s="1163" t="s">
        <v>396</v>
      </c>
      <c r="C165" s="1164" t="s">
        <v>2196</v>
      </c>
    </row>
    <row r="166" spans="1:3" s="13" customFormat="1">
      <c r="A166" s="705"/>
      <c r="B166" s="1163" t="s">
        <v>397</v>
      </c>
      <c r="C166" s="1164" t="s">
        <v>2197</v>
      </c>
    </row>
    <row r="167" spans="1:3" s="13" customFormat="1">
      <c r="A167" s="705"/>
      <c r="B167" s="1163" t="s">
        <v>398</v>
      </c>
      <c r="C167" s="1164" t="s">
        <v>1738</v>
      </c>
    </row>
    <row r="168" spans="1:3" s="13" customFormat="1">
      <c r="A168" s="705"/>
      <c r="B168" s="1163" t="s">
        <v>399</v>
      </c>
      <c r="C168" s="1164" t="s">
        <v>2175</v>
      </c>
    </row>
    <row r="169" spans="1:3" s="13" customFormat="1">
      <c r="A169" s="705"/>
      <c r="B169" s="1163" t="s">
        <v>400</v>
      </c>
      <c r="C169" s="1164" t="s">
        <v>2181</v>
      </c>
    </row>
    <row r="170" spans="1:3" s="13" customFormat="1">
      <c r="A170" s="705"/>
      <c r="B170" s="1163" t="s">
        <v>844</v>
      </c>
      <c r="C170" s="1164" t="s">
        <v>1739</v>
      </c>
    </row>
    <row r="171" spans="1:3" s="13" customFormat="1">
      <c r="A171" s="705"/>
      <c r="B171" s="1163" t="s">
        <v>1670</v>
      </c>
      <c r="C171" s="1164" t="s">
        <v>1740</v>
      </c>
    </row>
    <row r="172" spans="1:3" s="13" customFormat="1">
      <c r="A172" s="705"/>
      <c r="B172" s="1163" t="s">
        <v>846</v>
      </c>
      <c r="C172" s="1164" t="s">
        <v>1741</v>
      </c>
    </row>
    <row r="173" spans="1:3" s="13" customFormat="1">
      <c r="A173" s="705"/>
      <c r="B173" s="1165" t="s">
        <v>1671</v>
      </c>
      <c r="C173" s="1164" t="s">
        <v>327</v>
      </c>
    </row>
    <row r="174" spans="1:3" s="13" customFormat="1" ht="25.5">
      <c r="A174" s="705"/>
      <c r="B174" s="1165" t="s">
        <v>1673</v>
      </c>
      <c r="C174" s="1413" t="s">
        <v>1742</v>
      </c>
    </row>
    <row r="175" spans="1:3" s="13" customFormat="1">
      <c r="A175" s="705"/>
      <c r="B175" s="1165" t="s">
        <v>848</v>
      </c>
      <c r="C175" s="1164" t="s">
        <v>1672</v>
      </c>
    </row>
    <row r="176" spans="1:3" s="13" customFormat="1">
      <c r="A176" s="705"/>
      <c r="B176" s="1165" t="s">
        <v>849</v>
      </c>
      <c r="C176" s="1164" t="s">
        <v>428</v>
      </c>
    </row>
    <row r="177" spans="1:9" s="13" customFormat="1">
      <c r="A177" s="705"/>
      <c r="B177" s="1165" t="s">
        <v>851</v>
      </c>
      <c r="C177" s="1164" t="s">
        <v>852</v>
      </c>
    </row>
    <row r="178" spans="1:9" s="13" customFormat="1">
      <c r="A178" s="705"/>
      <c r="B178" s="1165" t="s">
        <v>1676</v>
      </c>
      <c r="C178" s="1164" t="s">
        <v>429</v>
      </c>
    </row>
    <row r="179" spans="1:9" s="13" customFormat="1" ht="25.5">
      <c r="A179" s="705"/>
      <c r="B179" s="1165" t="s">
        <v>1674</v>
      </c>
      <c r="C179" s="1164" t="s">
        <v>430</v>
      </c>
    </row>
    <row r="180" spans="1:9" s="13" customFormat="1">
      <c r="A180" s="705"/>
      <c r="B180" s="1165" t="s">
        <v>1675</v>
      </c>
      <c r="C180" s="1164" t="s">
        <v>431</v>
      </c>
    </row>
    <row r="181" spans="1:9" s="13" customFormat="1">
      <c r="A181" s="705"/>
      <c r="B181" s="1165" t="s">
        <v>856</v>
      </c>
      <c r="C181" s="1164" t="s">
        <v>857</v>
      </c>
    </row>
    <row r="182" spans="1:9" s="13" customFormat="1">
      <c r="A182" s="705"/>
      <c r="B182" s="1165" t="s">
        <v>858</v>
      </c>
      <c r="C182" s="1164" t="s">
        <v>859</v>
      </c>
    </row>
    <row r="183" spans="1:9" s="13" customFormat="1">
      <c r="A183" s="705"/>
      <c r="B183" s="1165" t="s">
        <v>860</v>
      </c>
      <c r="C183" s="1164" t="s">
        <v>1677</v>
      </c>
    </row>
    <row r="184" spans="1:9" s="13" customFormat="1">
      <c r="A184" s="705"/>
      <c r="B184" s="1165" t="s">
        <v>861</v>
      </c>
      <c r="C184" s="1164" t="s">
        <v>432</v>
      </c>
    </row>
    <row r="185" spans="1:9" s="13" customFormat="1">
      <c r="A185" s="705"/>
      <c r="B185" s="1165" t="s">
        <v>863</v>
      </c>
      <c r="C185" s="1164" t="s">
        <v>433</v>
      </c>
    </row>
    <row r="186" spans="1:9" s="13" customFormat="1">
      <c r="A186" s="705"/>
      <c r="B186" s="1165" t="s">
        <v>865</v>
      </c>
      <c r="C186" s="1164" t="s">
        <v>866</v>
      </c>
    </row>
    <row r="187" spans="1:9" s="13" customFormat="1">
      <c r="A187" s="705"/>
      <c r="B187" s="1165" t="s">
        <v>867</v>
      </c>
      <c r="C187" s="1164" t="s">
        <v>868</v>
      </c>
    </row>
    <row r="188" spans="1:9"/>
    <row r="189" spans="1:9">
      <c r="B189" s="1171"/>
      <c r="C189" s="1158" t="s">
        <v>1678</v>
      </c>
    </row>
    <row r="190" spans="1:9">
      <c r="B190" s="1155" t="s">
        <v>1679</v>
      </c>
      <c r="C190" s="1166" t="s">
        <v>527</v>
      </c>
      <c r="E190" s="1169"/>
      <c r="F190" s="1169"/>
      <c r="G190" s="1169"/>
      <c r="H190" s="1169"/>
      <c r="I190" s="1170"/>
    </row>
    <row r="191" spans="1:9">
      <c r="B191" s="1155" t="s">
        <v>1680</v>
      </c>
      <c r="C191" s="1166" t="s">
        <v>2198</v>
      </c>
      <c r="E191" s="1169"/>
      <c r="F191" s="1169"/>
      <c r="G191" s="1169"/>
      <c r="H191" s="1169"/>
      <c r="I191" s="1170"/>
    </row>
    <row r="192" spans="1:9">
      <c r="B192" s="1155" t="s">
        <v>1681</v>
      </c>
      <c r="C192" s="1166" t="s">
        <v>534</v>
      </c>
      <c r="E192" s="1169"/>
      <c r="F192" s="1169"/>
      <c r="G192" s="1169"/>
      <c r="H192" s="1169"/>
      <c r="I192" s="1170"/>
    </row>
    <row r="193" spans="2:9">
      <c r="B193" s="1155" t="s">
        <v>2140</v>
      </c>
      <c r="C193" s="1166" t="s">
        <v>535</v>
      </c>
      <c r="E193" s="1169"/>
      <c r="F193" s="1169"/>
      <c r="G193" s="1169"/>
      <c r="H193" s="1169"/>
      <c r="I193" s="1170"/>
    </row>
    <row r="194" spans="2:9">
      <c r="B194" s="1155" t="s">
        <v>2139</v>
      </c>
      <c r="C194" s="1166" t="s">
        <v>537</v>
      </c>
      <c r="E194" s="1167"/>
      <c r="F194" s="1167"/>
      <c r="G194" s="1167"/>
      <c r="H194" s="1167"/>
      <c r="I194" s="1167"/>
    </row>
    <row r="195" spans="2:9">
      <c r="B195" s="1155" t="s">
        <v>2141</v>
      </c>
      <c r="C195" s="1166" t="s">
        <v>547</v>
      </c>
      <c r="E195" s="1166"/>
      <c r="F195" s="1166"/>
      <c r="G195" s="1166"/>
      <c r="H195" s="1166"/>
      <c r="I195" s="1166"/>
    </row>
    <row r="196" spans="2:9">
      <c r="B196" s="1155" t="s">
        <v>2142</v>
      </c>
      <c r="C196" s="1166" t="s">
        <v>550</v>
      </c>
      <c r="E196" s="1167"/>
      <c r="F196" s="1167"/>
      <c r="G196" s="1167"/>
      <c r="H196" s="1167"/>
      <c r="I196" s="1167"/>
    </row>
    <row r="197" spans="2:9">
      <c r="B197" s="1155" t="s">
        <v>697</v>
      </c>
      <c r="C197" s="1168" t="s">
        <v>2143</v>
      </c>
    </row>
    <row r="198" spans="2:9">
      <c r="B198" s="1155" t="s">
        <v>698</v>
      </c>
      <c r="C198" s="1168" t="s">
        <v>2143</v>
      </c>
    </row>
    <row r="199" spans="2:9">
      <c r="B199" s="1155" t="s">
        <v>699</v>
      </c>
      <c r="C199" s="1168" t="s">
        <v>700</v>
      </c>
    </row>
    <row r="200" spans="2:9">
      <c r="B200" s="1155" t="s">
        <v>720</v>
      </c>
      <c r="C200" s="1168" t="s">
        <v>705</v>
      </c>
    </row>
    <row r="201" spans="2:9"/>
    <row r="202" spans="2:9" hidden="1"/>
    <row r="203" spans="2:9" hidden="1"/>
    <row r="204" spans="2:9" hidden="1"/>
    <row r="205" spans="2:9" hidden="1"/>
    <row r="206" spans="2:9" hidden="1"/>
    <row r="207" spans="2:9" hidden="1"/>
    <row r="208" spans="2:9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</sheetData>
  <phoneticPr fontId="13" type="noConversion"/>
  <hyperlinks>
    <hyperlink ref="B9" location="'График 1.1.6'!B2" display="График 1.1.6                                             "/>
    <hyperlink ref="B28" location="'График 2.1.1.'!B2" display="График 2.1.1"/>
    <hyperlink ref="B190" location="'График 7.1.1.1'!A1" display="График 7.1.1.1"/>
    <hyperlink ref="B191" location="'График 7.1.1.2'!A1" display="График 7.1.1.2"/>
    <hyperlink ref="B192" location="'График 7.1.1.3'!A1" display="График 7.1.1.3"/>
    <hyperlink ref="B193" location="'График 7.1.2.1'!A1" display="Таблица 7.1.2.1"/>
    <hyperlink ref="B3" location="'График 1.1.1'!B2" display="График 1.1.1"/>
    <hyperlink ref="B4" location="'График 1.1.2'!B2" display="График 1.1.2"/>
    <hyperlink ref="B5" location="'График 1.1.3'!B2" display="График 1.1.3"/>
    <hyperlink ref="B6" location="'Таблица 1.1.1'!B2" display="Таблица 1.1.1"/>
    <hyperlink ref="B7" location="'График 1.1.4 '!B2" display="График 1.1.4          "/>
    <hyperlink ref="B8" location="'График 1.1.5'!B2" display="График 1.1.5"/>
    <hyperlink ref="B10" location="'График 1.1.7'!B2" display="График 1.1.7"/>
    <hyperlink ref="B11" location="'Бокс1_График 1'!B2" display="Бокс 1_График 1"/>
    <hyperlink ref="B12" location="'Бокс 1_График 2'!B2" display="Бокс 1_График 2"/>
    <hyperlink ref="B13" location="'График 1.1.8'!B2" display="График 1.1.8"/>
    <hyperlink ref="B14" location="'График 1.1.9'!B2" display="График 1.1.9"/>
    <hyperlink ref="B15" location="'График 1.1.10'!B2" display="График 1.1.10"/>
    <hyperlink ref="B16" location="'График 1.1.11'!B2" display="График 1.1.11"/>
    <hyperlink ref="B17" location="'  Таблица 1.1.2 '!B2" display="Таблица 1.1.2"/>
    <hyperlink ref="B18" location="'Таблица 1.1.3'!B2" display="Таблица 1.1.3"/>
    <hyperlink ref="B19" location="'Таблица 1.1.4'!B2" display="Таблица1.1.4"/>
    <hyperlink ref="B20" location="'Графики 1.2.1.-1.2.4.'!B2" display="Графики 1.2.1-1.2.4"/>
    <hyperlink ref="B21" location="'Таблица 1.2.1'!B2" display="Таблица 1.2.1"/>
    <hyperlink ref="B22" location="'График 1.2.5'!B2" display="График 1.2.5"/>
    <hyperlink ref="B23" location="'График 1.2.6'!B2" display="График 1.2.6"/>
    <hyperlink ref="B24" location="'График 1.2.7'!B2" display="График 1.2.7"/>
    <hyperlink ref="B25" location="'График 1.2.8'!B2" display="График 1.2.8"/>
    <hyperlink ref="B29" location="'График 2.1.2'!B2" display="График 2.1.2"/>
    <hyperlink ref="B30" location="'Бокс 2_График 1'!B2" display="Бокс 2_График 1"/>
    <hyperlink ref="B31" location="'График  2.1.3.'!B2" display="График 2.1.3"/>
    <hyperlink ref="B32" location="'График 2.1.4'!B2" display="График 2.1.4"/>
    <hyperlink ref="B33" location="'График 2.1.5'!B2" display="График 2.1.5"/>
    <hyperlink ref="B34" location="'График 2.1.6'!B2" display="График 2.1.6"/>
    <hyperlink ref="B35" location="'График 2.1.7'!B2" display="График 2.1.7"/>
    <hyperlink ref="B36" location="'Таблица 2.2.1'!B2" display="Таблица 2.2.1"/>
    <hyperlink ref="B37" location="'График 2.2.1'!B2" display="График 2.2.1"/>
    <hyperlink ref="B38" location="'График 2.2.2'!B2" display="График 2.2.2"/>
    <hyperlink ref="B39" location="'График 2.2.3'!B2" display="График 2.2.3"/>
    <hyperlink ref="B40" location="'Бокс 3_График 1'!B2" display="Бокс 3_График 1"/>
    <hyperlink ref="B87" location="'График 4.1.1.'!B2" display="График 4.1.1"/>
    <hyperlink ref="B88" location="'График 4.2.1'!B2" display="График 4.2.1"/>
    <hyperlink ref="B89" location="'Таблица 4.2.1'!B2" display="Таблица 4.2.1"/>
    <hyperlink ref="B90" location="'График 4.2.2'!B2" display="График 4.2.2"/>
    <hyperlink ref="B91" location="'График 4.2.3'!B2" display="График 4.2.3"/>
    <hyperlink ref="B92" location="'График 4.2.4'!B2" display="График 4.2.4"/>
    <hyperlink ref="B95" location="'График 5.1.1'!B2" display="График 5.1.1"/>
    <hyperlink ref="B96" location="'График 5.1.2'!B2" display="График 5.1.2"/>
    <hyperlink ref="B97" location="'График 5.1.3'!B2" display="График 5.1.3"/>
    <hyperlink ref="B98" location="'График 5.1.4'!B2" display="График 5.1.4"/>
    <hyperlink ref="B99" location="'График 5.2.1'!B2" display="График 5.2.1"/>
    <hyperlink ref="B100" location="'График 5.2.2'!B2" display="График 5.2.2"/>
    <hyperlink ref="B101" location="'График 5.2.3'!B2" display="График 5.2.3"/>
    <hyperlink ref="B102" location="'График 5.2.4'!B2" display="График 5.2.4"/>
    <hyperlink ref="B103" location="'График 5.2.5'!B2" display="График 5.2.5"/>
    <hyperlink ref="B104" location="'График 5.2.6'!B2" display="График 5.2.6"/>
    <hyperlink ref="B105" location="'График 5.2.7'!B2" display="График 5.2.7"/>
    <hyperlink ref="B106" location="'График 5.2.8'!B2" display="График 5.2.8"/>
    <hyperlink ref="B107" location="'График 5.2.9'!B2" display="График 5.2.9"/>
    <hyperlink ref="B108" location="'График 5.2.10'!B2" display="График 5.2.10"/>
    <hyperlink ref="B109" location="'График 5.2.11'!B2" display="График 5.2.11"/>
    <hyperlink ref="B110" location="'График 5.2.12'!B2" display="График 5.2.12"/>
    <hyperlink ref="B111" location="'График 5.2.13'!B2" display="График 5.2.13"/>
    <hyperlink ref="B112" location="'График 5.2.14'!B2" display="График 5.2.14"/>
    <hyperlink ref="B113" location="'График 5.2.15'!B2" display="График 5.2.15"/>
    <hyperlink ref="B114" location="'Таблица 5.2.1'!B2" display="Таблица 5.2.1"/>
    <hyperlink ref="B115" location="'График 5.2.16'!B2" display="График 5.2.16"/>
    <hyperlink ref="B116" location="'График 5.2.17'!B2" display="График 5.2.17"/>
    <hyperlink ref="B117" location="'График 5.2.18'!B2" display="График 5.2.18"/>
    <hyperlink ref="B118" location="'График 5.2.19'!B2" display="График 5.2.19"/>
    <hyperlink ref="B119" location="'График 5.2.20'!B2" display="График 5.2.20"/>
    <hyperlink ref="B120" location="'График 5.2.21'!B2" display="График 5.2.21"/>
    <hyperlink ref="B121" location="'График 5.2.22'!B2" display="График 5.2.22"/>
    <hyperlink ref="B122" location="'График 5.2.23'!B2" display="График 5.2.23"/>
    <hyperlink ref="B123" location="'График 5.3.1'!B2" display="График 5.3.1"/>
    <hyperlink ref="B124" location="'График 5.3.2'!B2" display="График 5.3.2"/>
    <hyperlink ref="B125" location="'График 5.3.3'!B2" display="График 5.3.3"/>
    <hyperlink ref="B126" location="'График 5.3.4'!B2" display="График 5.3.4"/>
    <hyperlink ref="B127" location="'График 5.3.5'!B2" display="График 5.3.5"/>
    <hyperlink ref="B128" location="'Таблица 5.3.1'!B2" display="Таблица 5.3.1"/>
    <hyperlink ref="B129" location="'Бокс 5_График 1'!B2" display="Бокс 5_График 1"/>
    <hyperlink ref="B130" location="'Бокс 5_График 2'!B2" display="Бокс 5_График 2"/>
    <hyperlink ref="B131" location="'Бокс 5_График 3'!B2" display="Бокс 5_График 3"/>
    <hyperlink ref="B132" location="'График 5.4.1'!B2" display="График 5.4.1"/>
    <hyperlink ref="B133" location="'График 5.4.2'!B2" display="График 5.4.2"/>
    <hyperlink ref="B134" location="'График 5.4.3'!B2" display="График 5.4.3"/>
    <hyperlink ref="B135" location="'График 5.4.4'!B2" display="График 5.4.4"/>
    <hyperlink ref="B136" location="'График 5.4.5'!B2" display="График 5.4.5"/>
    <hyperlink ref="B137" location="'График 5.4.6'!B2" display="График 5.4.6"/>
    <hyperlink ref="B138" location="'График 5.4.7'!B2" display="График 5.4.7"/>
    <hyperlink ref="B139" location="'График 5.4.8'!B2" display="График 5.4.8"/>
    <hyperlink ref="B140" location="'График 5.4.9'!B2" display="График 5.4.9"/>
    <hyperlink ref="B141" location="'График 5.4.10'!B2" display="График 5.4.10"/>
    <hyperlink ref="B142" location="'График 5.4.11'!B2" display="График 5.4.11"/>
    <hyperlink ref="B143" location="'График 5.4.12'!B2" display="График 5.4.12"/>
    <hyperlink ref="B144" location="'Таблица 5.5.1'!B2" display="Табдица 5.5.1"/>
    <hyperlink ref="B145" location="'График 5.5.1'!B2" display="График 5.5.1"/>
    <hyperlink ref="B146" location="'Таблица 5.5.2'!A1" display="Таблица 5.5.2"/>
    <hyperlink ref="B147" location="'График 5.5.2'!B2" display="График 5.5.2"/>
    <hyperlink ref="B148" location="'Таблица 5.5.3'!B2" display="Таблица 5.5.3"/>
    <hyperlink ref="B149" location="'График 5.5.3'!B2" display="График 5.5.3"/>
    <hyperlink ref="B150" location="'График 5.5.4'!B2" display="График 5.5.4"/>
    <hyperlink ref="B151" location="'График 5.5.5'!B2" display="График 5.5.5"/>
    <hyperlink ref="B152" location="'График 5.5.6'!B2" display="График 5.5.6"/>
    <hyperlink ref="B155" location="'График 6.1.1.1'!A1" display="График 6.1.1.1"/>
    <hyperlink ref="B156" location="'График 6.1.1.2'!A1" display="График 6.1.1.2"/>
    <hyperlink ref="B157" location="'График 6.1.1.3'!A1" display="График 6.1.1.3"/>
    <hyperlink ref="B161" location="'График 6.1.2.1'!A1" display="График 6.1.2.1"/>
    <hyperlink ref="B162" location="'График 6.1.2.2'!A1" display="График 6.1.2.2"/>
    <hyperlink ref="B163" location="'График 6.1.2.3'!A1" display="График 6.1.2.3"/>
    <hyperlink ref="B164" location="'График 6.1.3.1'!A1" display="График 6.1.3.1"/>
    <hyperlink ref="B165" location="'График 6.1.3.2'!A1" display="График 6.1.3.2 "/>
    <hyperlink ref="B166" location="'График 6.1.3.3'!A1" display="График 6.1.3.3"/>
    <hyperlink ref="B167" location="'График 6.1.3.4'!A1" display="График 6.1.3.4"/>
    <hyperlink ref="B168" location="'График 6.1.3.5'!A1" display="График 6.1.3.5"/>
    <hyperlink ref="B169" location="'График 6.1.3.6'!A1" display="График 6.1.3.6"/>
    <hyperlink ref="B171" location="'График 6.2.1'!A1" display="График 6.2.1"/>
    <hyperlink ref="B173" location="'График 6.2.2'!A1" display="График 6.2.2"/>
    <hyperlink ref="B174" location="'График 6.2.3'!A1" display="График 6.2.3"/>
    <hyperlink ref="B179" location="'График 6.3.1'!A1" display="График 6.3.1"/>
    <hyperlink ref="B180" location="'График 6.3.2'!A1" display="График 6.3.2"/>
    <hyperlink ref="B178" location="'Таблица 6.3.1'!A1" display="Таблица 6.3.1"/>
    <hyperlink ref="B158" location="'Таблица 6.1.1.1'!A1" display="Таблица 6.1.1.1"/>
    <hyperlink ref="B159" location="'График 6.1.1.4'!A1" display="График 6.1.1.4"/>
    <hyperlink ref="B160" location="'Таблица 6.1.1.2'!A1" display="Таблица 6.1.1.2"/>
    <hyperlink ref="B170" location="'График 6.1.3.7'!A1" display="График 6.1.3.7"/>
    <hyperlink ref="B172" location="'Таблица 6.2.1'!B2" display="Таблица 6.2.1"/>
    <hyperlink ref="B175" location="'График 6.2.4'!B2" display="График 6.2.4"/>
    <hyperlink ref="B176:B177" location="'График 6.2.4'!A1" display="График 6.2.4 "/>
    <hyperlink ref="B176" location="'График 6.2.5'!B2" display="График 6.2.5"/>
    <hyperlink ref="B177" location="'График 6.2.6'!B2" display="График 6.2.6"/>
    <hyperlink ref="B181:B184" location="'График 6.3.2'!A1" display="График 6.3.2"/>
    <hyperlink ref="B181" location="'График 6.3.3'!A1" display="График 6.3.3"/>
    <hyperlink ref="B183" location="'Таблица 6.3.2'!A1" display="Таблица 6.3.2"/>
    <hyperlink ref="B184" location="'График 6.3.5'!A1" display="График 6.3.5"/>
    <hyperlink ref="B185:B187" location="'График 6.3.5'!A1" display="График 6.3.5"/>
    <hyperlink ref="B185" location="'График 6.3.6'!A1" display="График 6.3.6"/>
    <hyperlink ref="B186" location="'График 6.3.7'!A1" display="График 6.3.7"/>
    <hyperlink ref="B187" location="'График 6.3.8'!A1" display="График 6.3.8"/>
    <hyperlink ref="B194" location="'Таблица 7.1.2.1'!B2" display="Таблица 7.1.2.1"/>
    <hyperlink ref="B195" location="'График 7.1.2.2'!B2" display="График 7.1.2.2"/>
    <hyperlink ref="B196" location="'Таблица 7.1.2.2'!B2" display="Таблица 7.1.2.2"/>
    <hyperlink ref="B197" location="'График 7.2.1'!A1" display="Графики 7.2.1 – 7.2.2"/>
    <hyperlink ref="B198:B199" location="'График 7.2.1'!A1" display="Графики 7.2.1 – 7.2.2"/>
    <hyperlink ref="B198" location="'График 7.2.2'!B2" display="График 7.2.2"/>
    <hyperlink ref="B199" location="'График 7.2.3'!B2" display="График 7.2.3"/>
    <hyperlink ref="B43" location="'График 2.4.1'!A1" display="График 2.4.1"/>
    <hyperlink ref="B44" location="'График 2.4.2'!A1" display="График 2.4.2"/>
    <hyperlink ref="B45" location="'График 2.4.3'!A1" display="График 2.4.3"/>
    <hyperlink ref="B46" location="'Бокс 4_График 1'!A1" display="Бокс 4_График 1"/>
    <hyperlink ref="B47" location="'Бокс 4_График 2'!A1" display="Бокс 4_График 2"/>
    <hyperlink ref="B48" location="'Бокс 4_График 3'!A1" display="Бокс 4_График 3"/>
    <hyperlink ref="B49" location="'Бокс 4_График 4'!A1" display="Бокс 4_График 4"/>
    <hyperlink ref="B51" location="'График 2.4.4'!A1" display="График 2.4.4"/>
    <hyperlink ref="B52" location="'График 2.4.5'!A1" display="График 2.4.5"/>
    <hyperlink ref="B53" location="'График 2.4.6'!A1" display="График 2.4.6"/>
    <hyperlink ref="B54" location="'График 2.4.7'!A1" display="График 2.4.7"/>
    <hyperlink ref="B55" location="'График 2.5.1'!A1" display="График 2.5.1"/>
    <hyperlink ref="B56" location="'График 2.5.2'!B2" display="График 2.5.2"/>
    <hyperlink ref="B57" location="'График 2.5.3 - 2.5.4'!A1" display="График 2.5.3"/>
    <hyperlink ref="B58" location="'График 2.5.5'!A1" display="График 2.5.5"/>
    <hyperlink ref="B59" location="'График 2.5.6'!A1" display="График 2.5.6"/>
    <hyperlink ref="B60" location="'График 2.5.7'!A1" display="График 2.5.7"/>
    <hyperlink ref="B61" location="'График 2.5.8 - 2.5.9'!A1" display="График 2.5.8"/>
    <hyperlink ref="B64" location="'Графики 3.1.1 - 3.1.3'!A1" display="График 3.1.1"/>
    <hyperlink ref="B65" location="'График 3.1.4'!A1" display="График 3.1.4"/>
    <hyperlink ref="B66" location="'График 3.1.5'!A1" display="График 3.1.5"/>
    <hyperlink ref="B67" location="'График 3.1.6'!A1" display="График 3.1.6"/>
    <hyperlink ref="B68" location="'График 3.1.7'!A1" display="График 3.1.7"/>
    <hyperlink ref="B69" location="'График 3.1.8'!A1" display="График 3.1.8"/>
    <hyperlink ref="B70" location="'График 3.1.9'!A1" display="График 3.1.9"/>
    <hyperlink ref="B71" location="'Графики 3.1.10 - 3.1.11'!A1" display="График 3.1.10"/>
    <hyperlink ref="B72" location="'График 3.1.12'!A1" display="График 3.1.12"/>
    <hyperlink ref="B73" location="'Графики 3.1.13 - 3.1.14'!A1" display="Графики 3.1.13 - 3.1.14"/>
    <hyperlink ref="B74" location="'Графики 3.1.15 - 3.1.16'!A1" display="Графики 3.1.15 - 3.1.16"/>
    <hyperlink ref="B75" location="'Графики 3.1.17 - 3.1.18'!A1" display="Графики 3.1.17 - 3.1.18"/>
    <hyperlink ref="B76" location="'График 3.2.1'!A1" display="График 3.2.1"/>
    <hyperlink ref="B77" location="'График 3.2.2'!A1" display="График 3.2.2"/>
    <hyperlink ref="B78" location="'График 3.2.3'!A1" display="График 3.2.3"/>
    <hyperlink ref="B79" location="'График 3.2.4'!A1" display="График 3.2.4"/>
    <hyperlink ref="B80" location="'График 3.2.5'!A1" display="График 3.2.5"/>
    <hyperlink ref="B81" location="'График 3.2.6'!A1" display="График 3.2.6"/>
    <hyperlink ref="B82" location="'График 3.2.7'!A1" display="График 3.2.7"/>
    <hyperlink ref="B83" location="'График 3.2.8'!A1" display="График 3.2.8"/>
    <hyperlink ref="B84" location="'График 3.2.9 '!B2" display="График 3.2.9"/>
    <hyperlink ref="B50" location="'Бокс 4_Таблица 1'!A1" display="Бокс 4_Таблица 1"/>
    <hyperlink ref="B41" location="'Таблица 2.3.1'!A1" display="Таблица 2.3.1"/>
    <hyperlink ref="B42" location="'Таблица 2.3.2'!A1" display="Таблица 2.3.2"/>
    <hyperlink ref="B200" location="'График 7.2.4'!B2" display="График 7.2.4"/>
    <hyperlink ref="B182" location="'График 6.3.4'!B2" display="График 6.3.4"/>
  </hyperlinks>
  <pageMargins left="0.75" right="0.75" top="1" bottom="1" header="0.5" footer="0.5"/>
  <pageSetup paperSize="9"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2:E35"/>
  <sheetViews>
    <sheetView zoomScaleNormal="86" workbookViewId="0">
      <selection activeCell="G17" sqref="G17"/>
    </sheetView>
  </sheetViews>
  <sheetFormatPr defaultRowHeight="12.75"/>
  <cols>
    <col min="1" max="1" width="9.140625" style="74"/>
    <col min="2" max="2" width="16.28515625" style="98" bestFit="1" customWidth="1"/>
    <col min="3" max="3" width="17" style="74" customWidth="1"/>
    <col min="4" max="4" width="20" style="74" bestFit="1" customWidth="1"/>
    <col min="5" max="5" width="30" style="74" customWidth="1"/>
    <col min="6" max="16384" width="9.140625" style="74"/>
  </cols>
  <sheetData>
    <row r="2" spans="1:5">
      <c r="A2" s="74" t="s">
        <v>1238</v>
      </c>
      <c r="B2" s="88" t="s">
        <v>906</v>
      </c>
    </row>
    <row r="3" spans="1:5">
      <c r="B3" s="73"/>
    </row>
    <row r="4" spans="1:5" ht="38.25">
      <c r="B4" s="99" t="s">
        <v>904</v>
      </c>
      <c r="C4" s="100" t="s">
        <v>1572</v>
      </c>
      <c r="D4" s="101" t="s">
        <v>1067</v>
      </c>
      <c r="E4" s="101" t="s">
        <v>1068</v>
      </c>
    </row>
    <row r="5" spans="1:5">
      <c r="B5" s="99" t="s">
        <v>1538</v>
      </c>
      <c r="C5" s="101">
        <v>586971</v>
      </c>
      <c r="D5" s="101">
        <v>98280</v>
      </c>
      <c r="E5" s="101">
        <v>295841</v>
      </c>
    </row>
    <row r="6" spans="1:5" ht="12.75" customHeight="1">
      <c r="B6" s="99" t="s">
        <v>207</v>
      </c>
      <c r="C6" s="101">
        <v>236090</v>
      </c>
      <c r="D6" s="101">
        <v>46376</v>
      </c>
      <c r="E6" s="101">
        <v>157379</v>
      </c>
    </row>
    <row r="7" spans="1:5">
      <c r="B7" s="99" t="s">
        <v>222</v>
      </c>
      <c r="C7" s="101">
        <v>217237</v>
      </c>
      <c r="D7" s="101">
        <v>206231</v>
      </c>
      <c r="E7" s="101">
        <v>9453</v>
      </c>
    </row>
    <row r="8" spans="1:5" ht="12.75" customHeight="1">
      <c r="B8" s="99" t="s">
        <v>221</v>
      </c>
      <c r="C8" s="101">
        <v>132648</v>
      </c>
      <c r="D8" s="101">
        <v>102558</v>
      </c>
      <c r="E8" s="101">
        <v>17378</v>
      </c>
    </row>
    <row r="9" spans="1:5">
      <c r="B9" s="99" t="s">
        <v>210</v>
      </c>
      <c r="C9" s="101">
        <v>298998</v>
      </c>
      <c r="D9" s="101">
        <v>116279</v>
      </c>
      <c r="E9" s="101">
        <v>113684</v>
      </c>
    </row>
    <row r="11" spans="1:5">
      <c r="B11" s="88" t="s">
        <v>906</v>
      </c>
    </row>
    <row r="29" spans="2:2">
      <c r="B29" s="111" t="s">
        <v>905</v>
      </c>
    </row>
    <row r="31" spans="2:2">
      <c r="B31" s="172" t="s">
        <v>1682</v>
      </c>
    </row>
    <row r="35" spans="3:4">
      <c r="C35" s="98"/>
      <c r="D35" s="98"/>
    </row>
  </sheetData>
  <phoneticPr fontId="4" type="noConversion"/>
  <hyperlinks>
    <hyperlink ref="B31" location="'Содержание '!B11" display="к содержанию"/>
  </hyperlinks>
  <pageMargins left="0.75" right="0.75" top="1" bottom="1" header="0.5" footer="0.5"/>
  <headerFooter alignWithMargins="0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9"/>
  <dimension ref="A2:M26"/>
  <sheetViews>
    <sheetView workbookViewId="0">
      <selection activeCell="B26" sqref="B26"/>
    </sheetView>
  </sheetViews>
  <sheetFormatPr defaultColWidth="8" defaultRowHeight="12.75"/>
  <cols>
    <col min="1" max="1" width="8.7109375" style="321" customWidth="1"/>
    <col min="2" max="2" width="41.5703125" style="321" customWidth="1"/>
    <col min="3" max="12" width="9.85546875" style="321" bestFit="1" customWidth="1"/>
    <col min="13" max="16384" width="8" style="321"/>
  </cols>
  <sheetData>
    <row r="2" spans="1:13">
      <c r="A2" s="340" t="s">
        <v>1238</v>
      </c>
      <c r="B2" s="325" t="s">
        <v>437</v>
      </c>
    </row>
    <row r="3" spans="1:13">
      <c r="B3" s="326" t="s">
        <v>2288</v>
      </c>
    </row>
    <row r="5" spans="1:13">
      <c r="B5" s="456" t="s">
        <v>968</v>
      </c>
      <c r="C5" s="328">
        <v>39448</v>
      </c>
      <c r="D5" s="328">
        <v>39479</v>
      </c>
      <c r="E5" s="328">
        <v>39508</v>
      </c>
      <c r="F5" s="328">
        <v>39539</v>
      </c>
      <c r="G5" s="328">
        <v>39569</v>
      </c>
      <c r="H5" s="328">
        <v>39600</v>
      </c>
      <c r="I5" s="328">
        <v>39630</v>
      </c>
      <c r="J5" s="328">
        <v>39661</v>
      </c>
      <c r="K5" s="328">
        <v>39692</v>
      </c>
      <c r="L5" s="328">
        <v>39722</v>
      </c>
    </row>
    <row r="6" spans="1:13" ht="25.5">
      <c r="B6" s="453" t="s">
        <v>1071</v>
      </c>
      <c r="C6" s="457">
        <v>184.27169197356545</v>
      </c>
      <c r="D6" s="457">
        <v>160.5827897129862</v>
      </c>
      <c r="E6" s="457">
        <v>159.74480751257926</v>
      </c>
      <c r="F6" s="457">
        <v>160.48460733616787</v>
      </c>
      <c r="G6" s="457">
        <v>159.60968952170785</v>
      </c>
      <c r="H6" s="457">
        <v>151.61175961596916</v>
      </c>
      <c r="I6" s="457">
        <v>151.6305468970736</v>
      </c>
      <c r="J6" s="457">
        <v>142.5929436441821</v>
      </c>
      <c r="K6" s="457">
        <v>142.90745831834704</v>
      </c>
      <c r="L6" s="457">
        <v>141.03658903808764</v>
      </c>
    </row>
    <row r="7" spans="1:13" ht="25.5">
      <c r="B7" s="453" t="s">
        <v>1072</v>
      </c>
      <c r="C7" s="458" t="s">
        <v>1073</v>
      </c>
      <c r="D7" s="458" t="s">
        <v>1073</v>
      </c>
      <c r="E7" s="458" t="s">
        <v>1073</v>
      </c>
      <c r="F7" s="458" t="s">
        <v>1073</v>
      </c>
      <c r="G7" s="458" t="s">
        <v>1073</v>
      </c>
      <c r="H7" s="458" t="s">
        <v>1073</v>
      </c>
      <c r="I7" s="440">
        <v>247.19021304016007</v>
      </c>
      <c r="J7" s="440">
        <v>229.60700155388292</v>
      </c>
      <c r="K7" s="440">
        <v>216.99149548781733</v>
      </c>
      <c r="L7" s="440">
        <v>205.24010106706601</v>
      </c>
    </row>
    <row r="9" spans="1:13">
      <c r="B9" s="325" t="s">
        <v>437</v>
      </c>
      <c r="J9" s="459"/>
      <c r="K9" s="459"/>
      <c r="L9" s="459"/>
      <c r="M9" s="459"/>
    </row>
    <row r="10" spans="1:13">
      <c r="B10" s="326" t="s">
        <v>2288</v>
      </c>
    </row>
    <row r="11" spans="1:13">
      <c r="J11" s="459"/>
      <c r="K11" s="459"/>
      <c r="L11" s="459"/>
      <c r="M11" s="459"/>
    </row>
    <row r="12" spans="1:13">
      <c r="J12" s="459"/>
      <c r="K12" s="459"/>
      <c r="L12" s="459"/>
      <c r="M12" s="459"/>
    </row>
    <row r="14" spans="1:13">
      <c r="B14" s="455"/>
    </row>
    <row r="15" spans="1:13">
      <c r="B15" s="455"/>
    </row>
    <row r="16" spans="1:13">
      <c r="B16" s="460"/>
    </row>
    <row r="17" spans="2:2">
      <c r="B17" s="461"/>
    </row>
    <row r="24" spans="2:2">
      <c r="B24" s="448" t="s">
        <v>436</v>
      </c>
    </row>
    <row r="26" spans="2:2">
      <c r="B26" s="172" t="s">
        <v>1682</v>
      </c>
    </row>
  </sheetData>
  <phoneticPr fontId="13" type="noConversion"/>
  <hyperlinks>
    <hyperlink ref="B26" location="'Содержание '!B109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2:I33"/>
  <sheetViews>
    <sheetView topLeftCell="A19" workbookViewId="0">
      <selection activeCell="B33" sqref="B33"/>
    </sheetView>
  </sheetViews>
  <sheetFormatPr defaultColWidth="8" defaultRowHeight="12.75"/>
  <cols>
    <col min="1" max="1" width="8.85546875" style="321" bestFit="1" customWidth="1"/>
    <col min="2" max="2" width="10.7109375" style="321" customWidth="1"/>
    <col min="3" max="16384" width="8" style="321"/>
  </cols>
  <sheetData>
    <row r="2" spans="1:9">
      <c r="A2" s="340" t="s">
        <v>1238</v>
      </c>
      <c r="B2" s="325" t="s">
        <v>1074</v>
      </c>
    </row>
    <row r="4" spans="1:9" ht="15.75" customHeight="1">
      <c r="B4" s="327" t="s">
        <v>979</v>
      </c>
      <c r="C4" s="442">
        <v>2002</v>
      </c>
      <c r="D4" s="442">
        <v>2003</v>
      </c>
      <c r="E4" s="442">
        <v>2004</v>
      </c>
      <c r="F4" s="442">
        <v>2005</v>
      </c>
      <c r="G4" s="442">
        <v>2006</v>
      </c>
      <c r="H4" s="442">
        <v>2007</v>
      </c>
      <c r="I4" s="442">
        <v>2008</v>
      </c>
    </row>
    <row r="5" spans="1:9" ht="15.75" customHeight="1">
      <c r="B5" s="446" t="s">
        <v>411</v>
      </c>
      <c r="C5" s="330">
        <v>59.6</v>
      </c>
      <c r="D5" s="330">
        <v>50</v>
      </c>
      <c r="E5" s="330">
        <v>48.5</v>
      </c>
      <c r="F5" s="330">
        <v>45.3</v>
      </c>
      <c r="G5" s="330">
        <v>47.6</v>
      </c>
      <c r="H5" s="330" t="s">
        <v>413</v>
      </c>
      <c r="I5" s="431" t="s">
        <v>413</v>
      </c>
    </row>
    <row r="6" spans="1:9" ht="15.75" customHeight="1">
      <c r="B6" s="446" t="s">
        <v>412</v>
      </c>
      <c r="C6" s="330">
        <v>77.5</v>
      </c>
      <c r="D6" s="330">
        <v>76.7</v>
      </c>
      <c r="E6" s="330">
        <v>69.400000000000006</v>
      </c>
      <c r="F6" s="330">
        <v>63.2</v>
      </c>
      <c r="G6" s="330">
        <v>58.5</v>
      </c>
      <c r="H6" s="330">
        <v>56.4</v>
      </c>
      <c r="I6" s="431" t="s">
        <v>413</v>
      </c>
    </row>
    <row r="7" spans="1:9" ht="15.75" customHeight="1">
      <c r="B7" s="446" t="s">
        <v>184</v>
      </c>
      <c r="C7" s="330">
        <v>68</v>
      </c>
      <c r="D7" s="330">
        <v>60.6</v>
      </c>
      <c r="E7" s="330">
        <v>62.3</v>
      </c>
      <c r="F7" s="330">
        <v>60</v>
      </c>
      <c r="G7" s="330">
        <v>61.5</v>
      </c>
      <c r="H7" s="330">
        <v>59.2</v>
      </c>
      <c r="I7" s="462">
        <v>57.5</v>
      </c>
    </row>
    <row r="8" spans="1:9" ht="15.75" customHeight="1">
      <c r="B8" s="446" t="s">
        <v>197</v>
      </c>
      <c r="C8" s="330">
        <v>50.8</v>
      </c>
      <c r="D8" s="330">
        <v>47.3</v>
      </c>
      <c r="E8" s="330">
        <v>51.3</v>
      </c>
      <c r="F8" s="330">
        <v>54.4</v>
      </c>
      <c r="G8" s="330">
        <v>53.9</v>
      </c>
      <c r="H8" s="330">
        <v>58.1</v>
      </c>
      <c r="I8" s="431" t="s">
        <v>413</v>
      </c>
    </row>
    <row r="9" spans="1:9" ht="15.75" customHeight="1">
      <c r="B9" s="446" t="s">
        <v>990</v>
      </c>
      <c r="C9" s="330" t="s">
        <v>413</v>
      </c>
      <c r="D9" s="330">
        <v>12.6</v>
      </c>
      <c r="E9" s="330">
        <v>16.100000000000001</v>
      </c>
      <c r="F9" s="330">
        <v>14.4</v>
      </c>
      <c r="G9" s="330">
        <v>18.2</v>
      </c>
      <c r="H9" s="330">
        <v>25.3</v>
      </c>
      <c r="I9" s="462">
        <v>29.1</v>
      </c>
    </row>
    <row r="10" spans="1:9" ht="15.75" customHeight="1">
      <c r="B10" s="446" t="s">
        <v>984</v>
      </c>
      <c r="C10" s="331">
        <v>60.4</v>
      </c>
      <c r="D10" s="330">
        <v>59.6</v>
      </c>
      <c r="E10" s="330">
        <v>61.3</v>
      </c>
      <c r="F10" s="330">
        <v>63.8</v>
      </c>
      <c r="G10" s="330">
        <v>62.9</v>
      </c>
      <c r="H10" s="330">
        <v>61.4</v>
      </c>
      <c r="I10" s="431" t="s">
        <v>413</v>
      </c>
    </row>
    <row r="11" spans="1:9" ht="15.75" customHeight="1">
      <c r="B11" s="446" t="s">
        <v>414</v>
      </c>
      <c r="C11" s="462">
        <v>130</v>
      </c>
      <c r="D11" s="462">
        <v>146.5</v>
      </c>
      <c r="E11" s="462">
        <v>158.69999999999999</v>
      </c>
      <c r="F11" s="462">
        <v>82.2</v>
      </c>
      <c r="G11" s="462">
        <v>99.7</v>
      </c>
      <c r="H11" s="462">
        <v>120.5</v>
      </c>
      <c r="I11" s="462">
        <v>122.4</v>
      </c>
    </row>
    <row r="12" spans="1:9" ht="15.75" customHeight="1">
      <c r="B12" s="446" t="s">
        <v>415</v>
      </c>
      <c r="C12" s="462">
        <v>38.1</v>
      </c>
      <c r="D12" s="462">
        <v>38.9</v>
      </c>
      <c r="E12" s="462">
        <v>41</v>
      </c>
      <c r="F12" s="462">
        <v>45.4</v>
      </c>
      <c r="G12" s="462">
        <v>50.7</v>
      </c>
      <c r="H12" s="462">
        <v>62.6</v>
      </c>
      <c r="I12" s="431" t="s">
        <v>413</v>
      </c>
    </row>
    <row r="13" spans="1:9" ht="15.75" customHeight="1">
      <c r="B13" s="446" t="s">
        <v>416</v>
      </c>
      <c r="C13" s="462">
        <v>50.2</v>
      </c>
      <c r="D13" s="462">
        <v>51.5</v>
      </c>
      <c r="E13" s="462">
        <v>58</v>
      </c>
      <c r="F13" s="462">
        <v>73.8</v>
      </c>
      <c r="G13" s="462">
        <v>75</v>
      </c>
      <c r="H13" s="462">
        <v>81.5</v>
      </c>
      <c r="I13" s="431" t="s">
        <v>413</v>
      </c>
    </row>
    <row r="14" spans="1:9" ht="15.75" customHeight="1">
      <c r="B14" s="446" t="s">
        <v>1075</v>
      </c>
      <c r="C14" s="462">
        <v>61.2</v>
      </c>
      <c r="D14" s="462">
        <v>64.900000000000006</v>
      </c>
      <c r="E14" s="462">
        <v>73.599999999999994</v>
      </c>
      <c r="F14" s="462">
        <v>78.7</v>
      </c>
      <c r="G14" s="462">
        <v>89.5</v>
      </c>
      <c r="H14" s="462">
        <v>105.9</v>
      </c>
      <c r="I14" s="431" t="s">
        <v>413</v>
      </c>
    </row>
    <row r="15" spans="1:9" ht="15.75" customHeight="1">
      <c r="B15" s="446" t="s">
        <v>1076</v>
      </c>
      <c r="C15" s="462">
        <v>62.9</v>
      </c>
      <c r="D15" s="462">
        <v>72.8</v>
      </c>
      <c r="E15" s="462">
        <v>79.8</v>
      </c>
      <c r="F15" s="462">
        <v>83.7</v>
      </c>
      <c r="G15" s="462">
        <v>82.7</v>
      </c>
      <c r="H15" s="462">
        <v>86.5</v>
      </c>
      <c r="I15" s="431" t="s">
        <v>413</v>
      </c>
    </row>
    <row r="16" spans="1:9" ht="15.75" customHeight="1">
      <c r="B16" s="446" t="s">
        <v>1077</v>
      </c>
      <c r="C16" s="462">
        <v>89.6</v>
      </c>
      <c r="D16" s="462">
        <v>84</v>
      </c>
      <c r="E16" s="462">
        <v>104.5</v>
      </c>
      <c r="F16" s="462">
        <v>131.4</v>
      </c>
      <c r="G16" s="462">
        <v>175.2</v>
      </c>
      <c r="H16" s="462">
        <v>199.1</v>
      </c>
      <c r="I16" s="462">
        <v>183.8</v>
      </c>
    </row>
    <row r="18" spans="1:4">
      <c r="A18" s="340"/>
      <c r="B18" s="325" t="s">
        <v>1074</v>
      </c>
    </row>
    <row r="31" spans="1:4">
      <c r="B31" s="448" t="s">
        <v>1078</v>
      </c>
      <c r="C31" s="364"/>
      <c r="D31" s="364"/>
    </row>
    <row r="33" spans="2:2">
      <c r="B33" s="172" t="s">
        <v>1682</v>
      </c>
    </row>
  </sheetData>
  <phoneticPr fontId="13" type="noConversion"/>
  <hyperlinks>
    <hyperlink ref="B33" location="'Содержание '!B110" display="к содержанию"/>
  </hyperlinks>
  <pageMargins left="0.75" right="0.75" top="1" bottom="1" header="0.5" footer="0.5"/>
  <headerFooter alignWithMargins="0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A1:H26"/>
  <sheetViews>
    <sheetView workbookViewId="0">
      <selection activeCell="B24" sqref="B24"/>
    </sheetView>
  </sheetViews>
  <sheetFormatPr defaultRowHeight="12.75"/>
  <cols>
    <col min="1" max="1" width="12" style="340" customWidth="1"/>
    <col min="2" max="2" width="17.85546875" style="340" customWidth="1"/>
    <col min="3" max="8" width="9.85546875" style="340" bestFit="1" customWidth="1"/>
    <col min="9" max="16384" width="9.140625" style="340"/>
  </cols>
  <sheetData>
    <row r="1" spans="1:8">
      <c r="A1" s="321"/>
      <c r="B1" s="321"/>
      <c r="C1" s="321"/>
      <c r="D1" s="321"/>
      <c r="E1" s="321"/>
      <c r="F1" s="321"/>
      <c r="G1" s="321"/>
      <c r="H1" s="321"/>
    </row>
    <row r="2" spans="1:8">
      <c r="A2" s="340" t="s">
        <v>1238</v>
      </c>
      <c r="B2" s="341" t="s">
        <v>1744</v>
      </c>
    </row>
    <row r="3" spans="1:8">
      <c r="B3" s="341"/>
    </row>
    <row r="4" spans="1:8" ht="13.5" thickBot="1">
      <c r="B4" s="340" t="s">
        <v>2288</v>
      </c>
    </row>
    <row r="5" spans="1:8" ht="16.5" customHeight="1" thickBot="1">
      <c r="B5" s="463"/>
      <c r="C5" s="464" t="s">
        <v>997</v>
      </c>
      <c r="D5" s="464" t="s">
        <v>2267</v>
      </c>
      <c r="E5" s="464" t="s">
        <v>998</v>
      </c>
      <c r="F5" s="465" t="s">
        <v>1363</v>
      </c>
      <c r="G5" s="464" t="s">
        <v>999</v>
      </c>
      <c r="H5" s="465" t="s">
        <v>1000</v>
      </c>
    </row>
    <row r="6" spans="1:8" ht="21" customHeight="1" thickBot="1">
      <c r="B6" s="466" t="s">
        <v>1079</v>
      </c>
      <c r="C6" s="467">
        <v>195.38583482297332</v>
      </c>
      <c r="D6" s="467">
        <v>243.67680741452889</v>
      </c>
      <c r="E6" s="467">
        <v>200.43112253050256</v>
      </c>
      <c r="F6" s="468">
        <v>137.6648044865876</v>
      </c>
      <c r="G6" s="467">
        <v>162.6</v>
      </c>
      <c r="H6" s="468">
        <v>171.48</v>
      </c>
    </row>
    <row r="7" spans="1:8">
      <c r="B7" s="469" t="s">
        <v>1743</v>
      </c>
      <c r="C7" s="470"/>
      <c r="D7" s="470"/>
      <c r="E7" s="470"/>
      <c r="F7" s="470"/>
    </row>
    <row r="9" spans="1:8">
      <c r="A9" s="321"/>
      <c r="B9" s="341" t="s">
        <v>2230</v>
      </c>
      <c r="C9" s="321"/>
      <c r="D9" s="321"/>
      <c r="E9" s="321"/>
      <c r="F9" s="321"/>
      <c r="G9" s="321"/>
      <c r="H9" s="321"/>
    </row>
    <row r="10" spans="1:8">
      <c r="A10" s="321"/>
      <c r="B10" s="340" t="s">
        <v>2288</v>
      </c>
      <c r="C10" s="321"/>
      <c r="D10" s="321"/>
      <c r="E10" s="321"/>
      <c r="F10" s="321"/>
      <c r="G10" s="321"/>
      <c r="H10" s="321"/>
    </row>
    <row r="11" spans="1:8">
      <c r="A11" s="321"/>
      <c r="B11" s="321"/>
      <c r="C11" s="321"/>
      <c r="D11" s="321"/>
      <c r="E11" s="321"/>
      <c r="F11" s="321"/>
      <c r="G11" s="321"/>
      <c r="H11" s="321"/>
    </row>
    <row r="12" spans="1:8">
      <c r="A12" s="321"/>
      <c r="B12" s="321"/>
      <c r="C12" s="321"/>
      <c r="D12" s="321"/>
      <c r="E12" s="321"/>
      <c r="F12" s="321"/>
      <c r="G12" s="321"/>
      <c r="H12" s="321"/>
    </row>
    <row r="13" spans="1:8">
      <c r="A13" s="321"/>
      <c r="B13" s="321"/>
      <c r="C13" s="321"/>
      <c r="D13" s="321"/>
      <c r="E13" s="321"/>
      <c r="F13" s="321"/>
      <c r="G13" s="321"/>
      <c r="H13" s="321"/>
    </row>
    <row r="14" spans="1:8">
      <c r="A14" s="321"/>
      <c r="B14" s="321"/>
      <c r="C14" s="321"/>
      <c r="D14" s="321"/>
      <c r="E14" s="321"/>
      <c r="F14" s="321"/>
      <c r="G14" s="321"/>
      <c r="H14" s="321"/>
    </row>
    <row r="15" spans="1:8">
      <c r="A15" s="321"/>
      <c r="B15" s="321"/>
      <c r="C15" s="321"/>
      <c r="D15" s="321"/>
      <c r="E15" s="321"/>
      <c r="F15" s="321"/>
      <c r="G15" s="321"/>
      <c r="H15" s="321"/>
    </row>
    <row r="16" spans="1:8">
      <c r="A16" s="321"/>
      <c r="B16" s="321"/>
      <c r="C16" s="321"/>
      <c r="D16" s="321"/>
      <c r="E16" s="321"/>
      <c r="F16" s="321"/>
      <c r="G16" s="321"/>
      <c r="H16" s="321"/>
    </row>
    <row r="17" spans="1:8">
      <c r="A17" s="321"/>
      <c r="B17" s="321"/>
      <c r="C17" s="321"/>
      <c r="D17" s="321"/>
      <c r="E17" s="321"/>
      <c r="F17" s="321"/>
      <c r="G17" s="321"/>
      <c r="H17" s="321"/>
    </row>
    <row r="18" spans="1:8">
      <c r="A18" s="321"/>
      <c r="B18" s="321"/>
      <c r="C18" s="321"/>
      <c r="D18" s="321"/>
      <c r="E18" s="321"/>
      <c r="F18" s="321"/>
      <c r="G18" s="321"/>
      <c r="H18" s="321"/>
    </row>
    <row r="19" spans="1:8">
      <c r="A19" s="321"/>
      <c r="B19" s="321"/>
      <c r="C19" s="321"/>
      <c r="D19" s="321"/>
      <c r="E19" s="321"/>
      <c r="F19" s="321"/>
      <c r="G19" s="321"/>
      <c r="H19" s="321"/>
    </row>
    <row r="20" spans="1:8">
      <c r="A20" s="321"/>
      <c r="B20" s="321"/>
      <c r="C20" s="321"/>
      <c r="D20" s="321"/>
      <c r="E20" s="321"/>
      <c r="F20" s="321"/>
      <c r="G20" s="321"/>
      <c r="H20" s="321"/>
    </row>
    <row r="21" spans="1:8">
      <c r="A21" s="321"/>
      <c r="B21" s="321"/>
      <c r="C21" s="321"/>
      <c r="D21" s="321"/>
      <c r="E21" s="321"/>
      <c r="F21" s="321"/>
      <c r="G21" s="321"/>
      <c r="H21" s="321"/>
    </row>
    <row r="22" spans="1:8">
      <c r="A22" s="321"/>
      <c r="B22" s="385" t="s">
        <v>926</v>
      </c>
      <c r="C22" s="321"/>
      <c r="D22" s="321"/>
      <c r="E22" s="321"/>
      <c r="F22" s="321"/>
      <c r="G22" s="321"/>
      <c r="H22" s="321"/>
    </row>
    <row r="23" spans="1:8">
      <c r="A23" s="321"/>
      <c r="B23" s="321"/>
      <c r="C23" s="321"/>
      <c r="D23" s="321"/>
      <c r="E23" s="321"/>
      <c r="F23" s="321"/>
      <c r="G23" s="321"/>
      <c r="H23" s="321"/>
    </row>
    <row r="24" spans="1:8">
      <c r="A24" s="321"/>
      <c r="B24" s="164" t="s">
        <v>1682</v>
      </c>
      <c r="C24" s="321"/>
      <c r="D24" s="321"/>
      <c r="E24" s="321"/>
      <c r="F24" s="321"/>
      <c r="G24" s="321"/>
      <c r="H24" s="321"/>
    </row>
    <row r="26" spans="1:8">
      <c r="E26" s="321"/>
    </row>
  </sheetData>
  <phoneticPr fontId="4" type="noConversion"/>
  <hyperlinks>
    <hyperlink ref="B24" location="'Содержание '!B111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2:N25"/>
  <sheetViews>
    <sheetView workbookViewId="0">
      <selection activeCell="B25" sqref="B25"/>
    </sheetView>
  </sheetViews>
  <sheetFormatPr defaultColWidth="8" defaultRowHeight="12.75"/>
  <cols>
    <col min="1" max="1" width="8.85546875" style="321" bestFit="1" customWidth="1"/>
    <col min="2" max="2" width="36.140625" style="321" customWidth="1"/>
    <col min="3" max="14" width="9.85546875" style="321" bestFit="1" customWidth="1"/>
    <col min="15" max="16384" width="8" style="321"/>
  </cols>
  <sheetData>
    <row r="2" spans="1:14">
      <c r="A2" s="340" t="s">
        <v>1238</v>
      </c>
      <c r="B2" s="325" t="s">
        <v>1745</v>
      </c>
    </row>
    <row r="3" spans="1:14">
      <c r="B3" s="449" t="s">
        <v>2288</v>
      </c>
    </row>
    <row r="4" spans="1:14" ht="18.75" customHeight="1">
      <c r="B4" s="456" t="s">
        <v>968</v>
      </c>
      <c r="C4" s="471" t="s">
        <v>997</v>
      </c>
      <c r="D4" s="472">
        <v>39083</v>
      </c>
      <c r="E4" s="472">
        <v>39448</v>
      </c>
      <c r="F4" s="472">
        <v>39479</v>
      </c>
      <c r="G4" s="472">
        <v>39508</v>
      </c>
      <c r="H4" s="472">
        <v>39539</v>
      </c>
      <c r="I4" s="472">
        <v>39569</v>
      </c>
      <c r="J4" s="472">
        <v>39600</v>
      </c>
      <c r="K4" s="472">
        <v>39630</v>
      </c>
      <c r="L4" s="472">
        <v>39661</v>
      </c>
      <c r="M4" s="472">
        <v>39692</v>
      </c>
      <c r="N4" s="472">
        <v>39722</v>
      </c>
    </row>
    <row r="5" spans="1:14" ht="27.75" customHeight="1">
      <c r="B5" s="473" t="s">
        <v>1746</v>
      </c>
      <c r="C5" s="474">
        <v>47.906773000000001</v>
      </c>
      <c r="D5" s="474">
        <v>55.324888999999999</v>
      </c>
      <c r="E5" s="474">
        <v>55.492665000000002</v>
      </c>
      <c r="F5" s="474">
        <v>56.038404</v>
      </c>
      <c r="G5" s="474">
        <v>58.603540000000002</v>
      </c>
      <c r="H5" s="474">
        <v>61.737054000000001</v>
      </c>
      <c r="I5" s="474">
        <v>63.113982</v>
      </c>
      <c r="J5" s="474">
        <v>66.953779999999995</v>
      </c>
      <c r="K5" s="474">
        <v>71.182214999999999</v>
      </c>
      <c r="L5" s="474">
        <v>74.621925000000005</v>
      </c>
      <c r="M5" s="474">
        <v>78.731755000000007</v>
      </c>
      <c r="N5" s="474">
        <v>82.649970999999994</v>
      </c>
    </row>
    <row r="6" spans="1:14" ht="30" customHeight="1">
      <c r="B6" s="473" t="s">
        <v>1747</v>
      </c>
      <c r="C6" s="331">
        <v>1.5645377074928084</v>
      </c>
      <c r="D6" s="331">
        <v>0.92334834665820409</v>
      </c>
      <c r="E6" s="331">
        <v>0.62574143684216244</v>
      </c>
      <c r="F6" s="331">
        <v>0.63401471205066562</v>
      </c>
      <c r="G6" s="331">
        <v>0.6633173889033912</v>
      </c>
      <c r="H6" s="331">
        <v>0.69668971689724457</v>
      </c>
      <c r="I6" s="331">
        <v>0.71265002740991745</v>
      </c>
      <c r="J6" s="331">
        <v>0.75669871823761303</v>
      </c>
      <c r="K6" s="331">
        <v>0.7965391777779508</v>
      </c>
      <c r="L6" s="331">
        <v>0.83326950402713684</v>
      </c>
      <c r="M6" s="331">
        <v>0.87079248687584265</v>
      </c>
      <c r="N6" s="331">
        <v>0.9088400968267385</v>
      </c>
    </row>
    <row r="8" spans="1:14">
      <c r="A8" s="340"/>
      <c r="B8" s="325" t="s">
        <v>1745</v>
      </c>
    </row>
    <row r="9" spans="1:14">
      <c r="B9" s="449" t="s">
        <v>2288</v>
      </c>
    </row>
    <row r="23" spans="2:2">
      <c r="B23" s="385" t="s">
        <v>926</v>
      </c>
    </row>
    <row r="25" spans="2:2">
      <c r="B25" s="164" t="s">
        <v>1682</v>
      </c>
    </row>
  </sheetData>
  <phoneticPr fontId="13" type="noConversion"/>
  <hyperlinks>
    <hyperlink ref="B25" location="'Содержание '!B112" display="к содержанию"/>
  </hyperlinks>
  <pageMargins left="0.75" right="0.75" top="1" bottom="1" header="0.5" footer="0.5"/>
  <headerFooter alignWithMargins="0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2:N35"/>
  <sheetViews>
    <sheetView topLeftCell="A16" workbookViewId="0">
      <selection activeCell="B35" sqref="B35"/>
    </sheetView>
  </sheetViews>
  <sheetFormatPr defaultColWidth="8" defaultRowHeight="12.75"/>
  <cols>
    <col min="1" max="1" width="8.85546875" style="321" bestFit="1" customWidth="1"/>
    <col min="2" max="2" width="36" style="321" customWidth="1"/>
    <col min="3" max="14" width="10.85546875" style="321" bestFit="1" customWidth="1"/>
    <col min="15" max="16384" width="8" style="321"/>
  </cols>
  <sheetData>
    <row r="2" spans="1:14">
      <c r="A2" s="340" t="s">
        <v>1238</v>
      </c>
      <c r="B2" s="325" t="s">
        <v>1748</v>
      </c>
    </row>
    <row r="4" spans="1:14">
      <c r="B4" s="475" t="s">
        <v>908</v>
      </c>
      <c r="C4" s="476" t="s">
        <v>997</v>
      </c>
      <c r="D4" s="476" t="s">
        <v>998</v>
      </c>
      <c r="E4" s="477">
        <v>39448</v>
      </c>
      <c r="F4" s="477">
        <v>39479</v>
      </c>
      <c r="G4" s="477">
        <v>39508</v>
      </c>
      <c r="H4" s="477">
        <v>39539</v>
      </c>
      <c r="I4" s="477">
        <v>39569</v>
      </c>
      <c r="J4" s="477">
        <v>39600</v>
      </c>
      <c r="K4" s="477">
        <v>39630</v>
      </c>
      <c r="L4" s="477">
        <v>39661</v>
      </c>
      <c r="M4" s="477">
        <v>39692</v>
      </c>
      <c r="N4" s="477">
        <v>39722</v>
      </c>
    </row>
    <row r="5" spans="1:14" ht="28.5" customHeight="1">
      <c r="B5" s="453" t="s">
        <v>1749</v>
      </c>
      <c r="C5" s="454">
        <v>809.60533799999996</v>
      </c>
      <c r="D5" s="454">
        <v>1651.637207</v>
      </c>
      <c r="E5" s="454">
        <v>3356.872476</v>
      </c>
      <c r="F5" s="454">
        <v>3301.8825099999999</v>
      </c>
      <c r="G5" s="454">
        <v>3406.8779749999999</v>
      </c>
      <c r="H5" s="454">
        <v>3486.5367620000002</v>
      </c>
      <c r="I5" s="454">
        <v>3435.9053610000001</v>
      </c>
      <c r="J5" s="454">
        <v>3422.0216559999999</v>
      </c>
      <c r="K5" s="454">
        <v>3309.117342</v>
      </c>
      <c r="L5" s="454">
        <v>3269.3436689999999</v>
      </c>
      <c r="M5" s="454">
        <v>3254.9014419999999</v>
      </c>
      <c r="N5" s="454">
        <v>3233.7798760000001</v>
      </c>
    </row>
    <row r="6" spans="1:14" ht="15.75" customHeight="1">
      <c r="B6" s="453" t="s">
        <v>1750</v>
      </c>
      <c r="C6" s="454">
        <v>261.3</v>
      </c>
      <c r="D6" s="454">
        <v>674.5</v>
      </c>
      <c r="E6" s="454">
        <v>1054.2</v>
      </c>
      <c r="F6" s="454">
        <v>1044.8</v>
      </c>
      <c r="G6" s="454">
        <v>1052.3</v>
      </c>
      <c r="H6" s="454">
        <v>1036.7</v>
      </c>
      <c r="I6" s="454">
        <v>1028.0999999999999</v>
      </c>
      <c r="J6" s="454">
        <v>1019.368464</v>
      </c>
      <c r="K6" s="454">
        <v>998.3</v>
      </c>
      <c r="L6" s="454">
        <v>986.83314499999994</v>
      </c>
      <c r="M6" s="454">
        <v>974.9</v>
      </c>
      <c r="N6" s="454">
        <v>967.43860600000005</v>
      </c>
    </row>
    <row r="7" spans="1:14" ht="15.75" customHeight="1">
      <c r="B7" s="453" t="s">
        <v>1751</v>
      </c>
      <c r="C7" s="454">
        <v>383.74885799999998</v>
      </c>
      <c r="D7" s="454">
        <v>849.91381799999999</v>
      </c>
      <c r="E7" s="454">
        <v>1721.124413</v>
      </c>
      <c r="F7" s="454">
        <v>1724.964903</v>
      </c>
      <c r="G7" s="454">
        <v>1736.813811</v>
      </c>
      <c r="H7" s="454">
        <v>1769.63273</v>
      </c>
      <c r="I7" s="454">
        <v>1821.6306039999999</v>
      </c>
      <c r="J7" s="454">
        <v>1835.010839</v>
      </c>
      <c r="K7" s="454">
        <v>1874.0844509999999</v>
      </c>
      <c r="L7" s="454">
        <v>1890.5946260000001</v>
      </c>
      <c r="M7" s="454">
        <v>1860.5861030000001</v>
      </c>
      <c r="N7" s="454">
        <v>1852.531516</v>
      </c>
    </row>
    <row r="8" spans="1:14" ht="28.5" customHeight="1">
      <c r="B8" s="453" t="s">
        <v>1752</v>
      </c>
      <c r="C8" s="454">
        <v>26.440062650190612</v>
      </c>
      <c r="D8" s="454">
        <v>27.565106987609571</v>
      </c>
      <c r="E8" s="454">
        <v>37.852465842614464</v>
      </c>
      <c r="F8" s="454">
        <v>37.3572753571422</v>
      </c>
      <c r="G8" s="454">
        <v>38.561516978146244</v>
      </c>
      <c r="H8" s="454">
        <v>39.344836727544788</v>
      </c>
      <c r="I8" s="454">
        <v>38.796443705525228</v>
      </c>
      <c r="J8" s="454">
        <v>38.675029264614395</v>
      </c>
      <c r="K8" s="454">
        <v>37.029496859116257</v>
      </c>
      <c r="L8" s="454">
        <v>36.507291624571323</v>
      </c>
      <c r="M8" s="454">
        <v>36.000006874163368</v>
      </c>
      <c r="N8" s="454">
        <v>35.559465781545143</v>
      </c>
    </row>
    <row r="9" spans="1:14" ht="29.25" customHeight="1">
      <c r="B9" s="453" t="s">
        <v>1753</v>
      </c>
      <c r="C9" s="454">
        <v>8.53352620866095</v>
      </c>
      <c r="D9" s="454">
        <v>11.25711178238349</v>
      </c>
      <c r="E9" s="454">
        <v>11.887275961949342</v>
      </c>
      <c r="F9" s="454">
        <v>11.820796522872696</v>
      </c>
      <c r="G9" s="454">
        <v>11.910694957045912</v>
      </c>
      <c r="H9" s="454">
        <v>11.698942251234946</v>
      </c>
      <c r="I9" s="454">
        <v>11.608766710047483</v>
      </c>
      <c r="J9" s="454">
        <v>11.52070592759131</v>
      </c>
      <c r="K9" s="454">
        <v>11.171119937413135</v>
      </c>
      <c r="L9" s="454">
        <v>11.019522282381345</v>
      </c>
      <c r="M9" s="454">
        <v>10.782632693190429</v>
      </c>
      <c r="N9" s="454">
        <v>10.6382009057325</v>
      </c>
    </row>
    <row r="10" spans="1:14" ht="42.75" customHeight="1">
      <c r="B10" s="453" t="s">
        <v>1754</v>
      </c>
      <c r="C10" s="454">
        <v>12.763929558174016</v>
      </c>
      <c r="D10" s="454">
        <v>19.614292996990269</v>
      </c>
      <c r="E10" s="454">
        <v>26.401596081487217</v>
      </c>
      <c r="F10" s="454">
        <v>26.4929945362335</v>
      </c>
      <c r="G10" s="454">
        <v>26.721498586761054</v>
      </c>
      <c r="H10" s="454">
        <v>26.919915339606508</v>
      </c>
      <c r="I10" s="454">
        <v>27.644284818304172</v>
      </c>
      <c r="J10" s="454">
        <v>27.810973373327712</v>
      </c>
      <c r="K10" s="454">
        <v>27.879252176932152</v>
      </c>
      <c r="L10" s="454">
        <v>27.96781237248636</v>
      </c>
      <c r="M10" s="454">
        <v>27.099074202283468</v>
      </c>
      <c r="N10" s="454">
        <v>26.694025695162537</v>
      </c>
    </row>
    <row r="13" spans="1:14">
      <c r="A13" s="340" t="s">
        <v>1238</v>
      </c>
      <c r="B13" s="325" t="s">
        <v>1748</v>
      </c>
    </row>
    <row r="33" spans="2:2">
      <c r="B33" s="385" t="s">
        <v>926</v>
      </c>
    </row>
    <row r="35" spans="2:2">
      <c r="B35" s="164" t="s">
        <v>1682</v>
      </c>
    </row>
  </sheetData>
  <phoneticPr fontId="13" type="noConversion"/>
  <hyperlinks>
    <hyperlink ref="B35" location="'Содержание '!B113" display="к содержанию"/>
  </hyperlinks>
  <pageMargins left="0.75" right="0.75" top="1" bottom="1" header="0.5" footer="0.5"/>
  <headerFooter alignWithMargins="0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/>
  <dimension ref="A2:I17"/>
  <sheetViews>
    <sheetView workbookViewId="0">
      <selection activeCell="B17" sqref="B17"/>
    </sheetView>
  </sheetViews>
  <sheetFormatPr defaultRowHeight="12.75"/>
  <cols>
    <col min="1" max="1" width="11.5703125" style="340" customWidth="1"/>
    <col min="2" max="2" width="26.140625" style="340" customWidth="1"/>
    <col min="3" max="8" width="10.140625" style="340" bestFit="1" customWidth="1"/>
    <col min="9" max="16384" width="9.140625" style="340"/>
  </cols>
  <sheetData>
    <row r="2" spans="1:9">
      <c r="A2" s="340" t="s">
        <v>1238</v>
      </c>
      <c r="B2" s="341" t="s">
        <v>1755</v>
      </c>
    </row>
    <row r="3" spans="1:9" ht="13.5" thickBot="1">
      <c r="B3" s="340" t="s">
        <v>2266</v>
      </c>
    </row>
    <row r="4" spans="1:9" ht="13.5" thickBot="1">
      <c r="B4" s="1502" t="s">
        <v>1756</v>
      </c>
      <c r="C4" s="1505" t="s">
        <v>2268</v>
      </c>
      <c r="D4" s="1506"/>
      <c r="E4" s="1507" t="s">
        <v>2269</v>
      </c>
      <c r="F4" s="1508"/>
      <c r="G4" s="1507" t="s">
        <v>2270</v>
      </c>
      <c r="H4" s="1508"/>
      <c r="I4" s="1502" t="s">
        <v>1757</v>
      </c>
    </row>
    <row r="5" spans="1:9" ht="13.5" thickBot="1">
      <c r="B5" s="1504"/>
      <c r="C5" s="479">
        <v>39448</v>
      </c>
      <c r="D5" s="480">
        <v>39722</v>
      </c>
      <c r="E5" s="481">
        <v>39448</v>
      </c>
      <c r="F5" s="480">
        <v>39722</v>
      </c>
      <c r="G5" s="481">
        <v>39448</v>
      </c>
      <c r="H5" s="480">
        <v>39722</v>
      </c>
      <c r="I5" s="1503"/>
    </row>
    <row r="6" spans="1:9" ht="17.25" customHeight="1" thickBot="1">
      <c r="B6" s="482" t="s">
        <v>1134</v>
      </c>
      <c r="C6" s="483">
        <v>39.9</v>
      </c>
      <c r="D6" s="347">
        <v>44.1</v>
      </c>
      <c r="E6" s="483">
        <v>58.6</v>
      </c>
      <c r="F6" s="347">
        <v>53.1</v>
      </c>
      <c r="G6" s="483">
        <v>1.5</v>
      </c>
      <c r="H6" s="347">
        <v>2.8</v>
      </c>
      <c r="I6" s="347">
        <v>100</v>
      </c>
    </row>
    <row r="7" spans="1:9" ht="17.25" customHeight="1" thickBot="1">
      <c r="B7" s="482" t="s">
        <v>1130</v>
      </c>
      <c r="C7" s="484">
        <v>51</v>
      </c>
      <c r="D7" s="347">
        <v>51.8</v>
      </c>
      <c r="E7" s="483">
        <v>46.3</v>
      </c>
      <c r="F7" s="347">
        <v>44.1</v>
      </c>
      <c r="G7" s="483">
        <v>2.7</v>
      </c>
      <c r="H7" s="347">
        <v>4.0999999999999996</v>
      </c>
      <c r="I7" s="347">
        <v>100</v>
      </c>
    </row>
    <row r="8" spans="1:9" ht="17.25" customHeight="1" thickBot="1">
      <c r="B8" s="482" t="s">
        <v>1131</v>
      </c>
      <c r="C8" s="483">
        <v>44.7</v>
      </c>
      <c r="D8" s="347">
        <v>55.2</v>
      </c>
      <c r="E8" s="483">
        <v>52.8</v>
      </c>
      <c r="F8" s="347">
        <v>41.3</v>
      </c>
      <c r="G8" s="483">
        <v>2.5</v>
      </c>
      <c r="H8" s="347">
        <v>3.5</v>
      </c>
      <c r="I8" s="347">
        <v>100</v>
      </c>
    </row>
    <row r="9" spans="1:9" ht="17.25" customHeight="1" thickBot="1">
      <c r="B9" s="482" t="s">
        <v>1758</v>
      </c>
      <c r="C9" s="483">
        <v>25.2</v>
      </c>
      <c r="D9" s="347">
        <v>36.799999999999997</v>
      </c>
      <c r="E9" s="483">
        <v>73.2</v>
      </c>
      <c r="F9" s="347">
        <v>59.5</v>
      </c>
      <c r="G9" s="483">
        <v>1.6</v>
      </c>
      <c r="H9" s="347">
        <v>3.7</v>
      </c>
      <c r="I9" s="347">
        <v>100</v>
      </c>
    </row>
    <row r="10" spans="1:9" ht="17.25" customHeight="1" thickBot="1">
      <c r="B10" s="482" t="s">
        <v>1759</v>
      </c>
      <c r="C10" s="483">
        <v>71.400000000000006</v>
      </c>
      <c r="D10" s="347">
        <v>68.3</v>
      </c>
      <c r="E10" s="483">
        <v>26.3</v>
      </c>
      <c r="F10" s="485">
        <v>28</v>
      </c>
      <c r="G10" s="483">
        <v>2.2999999999999998</v>
      </c>
      <c r="H10" s="347">
        <v>3.7</v>
      </c>
      <c r="I10" s="347">
        <v>100</v>
      </c>
    </row>
    <row r="11" spans="1:9" ht="17.25" customHeight="1" thickBot="1">
      <c r="B11" s="482" t="s">
        <v>1760</v>
      </c>
      <c r="C11" s="483">
        <v>54.1</v>
      </c>
      <c r="D11" s="347">
        <v>39.5</v>
      </c>
      <c r="E11" s="483">
        <v>45.5</v>
      </c>
      <c r="F11" s="347">
        <v>60.4</v>
      </c>
      <c r="G11" s="483">
        <v>0.4</v>
      </c>
      <c r="H11" s="486">
        <v>0.1</v>
      </c>
      <c r="I11" s="347">
        <v>100</v>
      </c>
    </row>
    <row r="12" spans="1:9" ht="17.25" customHeight="1" thickBot="1">
      <c r="B12" s="482" t="s">
        <v>1761</v>
      </c>
      <c r="C12" s="483">
        <v>43.8</v>
      </c>
      <c r="D12" s="347">
        <v>54.4</v>
      </c>
      <c r="E12" s="483">
        <v>55.5</v>
      </c>
      <c r="F12" s="347">
        <v>43.9</v>
      </c>
      <c r="G12" s="483">
        <v>0.7</v>
      </c>
      <c r="H12" s="347">
        <v>1.7</v>
      </c>
      <c r="I12" s="347">
        <v>100</v>
      </c>
    </row>
    <row r="13" spans="1:9" ht="17.25" customHeight="1" thickBot="1">
      <c r="B13" s="487" t="s">
        <v>1762</v>
      </c>
      <c r="C13" s="488">
        <v>39</v>
      </c>
      <c r="D13" s="489">
        <v>46.7</v>
      </c>
      <c r="E13" s="490">
        <v>59.4</v>
      </c>
      <c r="F13" s="489">
        <v>50.3</v>
      </c>
      <c r="G13" s="490">
        <v>1.6</v>
      </c>
      <c r="H13" s="491">
        <v>3</v>
      </c>
      <c r="I13" s="489">
        <v>100</v>
      </c>
    </row>
    <row r="15" spans="1:9">
      <c r="B15" s="385" t="s">
        <v>926</v>
      </c>
    </row>
    <row r="16" spans="1:9">
      <c r="B16" s="350" t="s">
        <v>1120</v>
      </c>
    </row>
    <row r="17" spans="2:2">
      <c r="B17" s="164" t="s">
        <v>1682</v>
      </c>
    </row>
  </sheetData>
  <mergeCells count="5">
    <mergeCell ref="I4:I5"/>
    <mergeCell ref="B4:B5"/>
    <mergeCell ref="C4:D4"/>
    <mergeCell ref="E4:F4"/>
    <mergeCell ref="G4:H4"/>
  </mergeCells>
  <phoneticPr fontId="4" type="noConversion"/>
  <hyperlinks>
    <hyperlink ref="B17" location="'Содержание '!B114" display="к содержанию"/>
  </hyperlinks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/>
  <dimension ref="A2:D35"/>
  <sheetViews>
    <sheetView topLeftCell="A7" workbookViewId="0">
      <selection activeCell="B31" sqref="B31"/>
    </sheetView>
  </sheetViews>
  <sheetFormatPr defaultRowHeight="12.75"/>
  <cols>
    <col min="1" max="1" width="10.140625" style="340" customWidth="1"/>
    <col min="2" max="2" width="19.85546875" style="340" customWidth="1"/>
    <col min="3" max="3" width="10.5703125" style="340" customWidth="1"/>
    <col min="4" max="4" width="10.42578125" style="340" customWidth="1"/>
    <col min="5" max="16384" width="9.140625" style="340"/>
  </cols>
  <sheetData>
    <row r="2" spans="1:4">
      <c r="A2" s="340" t="s">
        <v>1238</v>
      </c>
      <c r="B2" s="341" t="s">
        <v>2233</v>
      </c>
    </row>
    <row r="3" spans="1:4">
      <c r="B3" s="340" t="s">
        <v>2288</v>
      </c>
    </row>
    <row r="4" spans="1:4" ht="13.5" thickBot="1"/>
    <row r="5" spans="1:4" ht="15.75" customHeight="1">
      <c r="B5" s="492" t="s">
        <v>1121</v>
      </c>
      <c r="C5" s="493" t="s">
        <v>999</v>
      </c>
      <c r="D5" s="494" t="s">
        <v>1000</v>
      </c>
    </row>
    <row r="6" spans="1:4" ht="15.75" customHeight="1">
      <c r="B6" s="495" t="s">
        <v>1134</v>
      </c>
      <c r="C6" s="496">
        <v>5.8</v>
      </c>
      <c r="D6" s="497">
        <v>9.1999999999999993</v>
      </c>
    </row>
    <row r="7" spans="1:4" ht="15.75" customHeight="1">
      <c r="B7" s="495" t="s">
        <v>1122</v>
      </c>
      <c r="C7" s="496">
        <v>7.1</v>
      </c>
      <c r="D7" s="497">
        <v>8.5</v>
      </c>
    </row>
    <row r="8" spans="1:4" ht="15.75" customHeight="1">
      <c r="B8" s="495" t="s">
        <v>1131</v>
      </c>
      <c r="C8" s="496">
        <v>6.6</v>
      </c>
      <c r="D8" s="497">
        <v>6.5</v>
      </c>
    </row>
    <row r="9" spans="1:4" ht="15.75" customHeight="1">
      <c r="B9" s="495" t="s">
        <v>1758</v>
      </c>
      <c r="C9" s="496">
        <v>8.6</v>
      </c>
      <c r="D9" s="497">
        <v>10.6</v>
      </c>
    </row>
    <row r="10" spans="1:4" ht="15.75" customHeight="1">
      <c r="B10" s="495" t="s">
        <v>1759</v>
      </c>
      <c r="C10" s="496">
        <v>4.9000000000000004</v>
      </c>
      <c r="D10" s="497">
        <v>6.3</v>
      </c>
    </row>
    <row r="11" spans="1:4" ht="15.75" customHeight="1">
      <c r="B11" s="495" t="s">
        <v>1760</v>
      </c>
      <c r="C11" s="496">
        <v>2.7</v>
      </c>
      <c r="D11" s="497">
        <v>5.7</v>
      </c>
    </row>
    <row r="12" spans="1:4" ht="15.75" customHeight="1" thickBot="1">
      <c r="B12" s="498" t="s">
        <v>1761</v>
      </c>
      <c r="C12" s="499">
        <v>4.9000000000000004</v>
      </c>
      <c r="D12" s="500">
        <v>6.4</v>
      </c>
    </row>
    <row r="15" spans="1:4">
      <c r="B15" s="341" t="s">
        <v>2233</v>
      </c>
    </row>
    <row r="29" spans="2:2">
      <c r="B29" s="348" t="s">
        <v>926</v>
      </c>
    </row>
    <row r="31" spans="2:2">
      <c r="B31" s="164" t="s">
        <v>1682</v>
      </c>
    </row>
    <row r="33" spans="2:2">
      <c r="B33" s="322"/>
    </row>
    <row r="34" spans="2:2">
      <c r="B34" s="322"/>
    </row>
    <row r="35" spans="2:2">
      <c r="B35" s="501"/>
    </row>
  </sheetData>
  <phoneticPr fontId="4" type="noConversion"/>
  <hyperlinks>
    <hyperlink ref="B31" location="'Содержание '!B115" display="к содержанию"/>
  </hyperlinks>
  <pageMargins left="0.75" right="0.75" top="1" bottom="1" header="0.5" footer="0.5"/>
  <headerFooter alignWithMargins="0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/>
  <dimension ref="A2:K25"/>
  <sheetViews>
    <sheetView workbookViewId="0">
      <selection activeCell="B25" sqref="B25"/>
    </sheetView>
  </sheetViews>
  <sheetFormatPr defaultRowHeight="12.75"/>
  <cols>
    <col min="1" max="1" width="9.140625" style="340"/>
    <col min="2" max="2" width="23.5703125" style="340" customWidth="1"/>
    <col min="3" max="10" width="10.140625" style="340" bestFit="1" customWidth="1"/>
    <col min="11" max="11" width="9.85546875" style="340" bestFit="1" customWidth="1"/>
    <col min="12" max="16384" width="9.140625" style="340"/>
  </cols>
  <sheetData>
    <row r="2" spans="1:11">
      <c r="A2" s="340" t="s">
        <v>1238</v>
      </c>
      <c r="B2" s="341" t="s">
        <v>2235</v>
      </c>
    </row>
    <row r="3" spans="1:11" ht="13.5" thickBot="1"/>
    <row r="4" spans="1:11" ht="18" customHeight="1" thickBot="1">
      <c r="B4" s="502" t="s">
        <v>908</v>
      </c>
      <c r="C4" s="503" t="s">
        <v>1812</v>
      </c>
      <c r="D4" s="503" t="s">
        <v>1813</v>
      </c>
      <c r="E4" s="503" t="s">
        <v>1814</v>
      </c>
      <c r="F4" s="503" t="s">
        <v>995</v>
      </c>
      <c r="G4" s="503" t="s">
        <v>996</v>
      </c>
      <c r="H4" s="503" t="s">
        <v>997</v>
      </c>
      <c r="I4" s="503" t="s">
        <v>998</v>
      </c>
      <c r="J4" s="504" t="s">
        <v>999</v>
      </c>
      <c r="K4" s="505">
        <v>39722</v>
      </c>
    </row>
    <row r="5" spans="1:11" ht="39.75" customHeight="1">
      <c r="B5" s="506" t="s">
        <v>1815</v>
      </c>
      <c r="C5" s="369">
        <v>7.2</v>
      </c>
      <c r="D5" s="369">
        <v>15.2</v>
      </c>
      <c r="E5" s="369">
        <v>30</v>
      </c>
      <c r="F5" s="369">
        <v>58.3</v>
      </c>
      <c r="G5" s="369">
        <v>122.1</v>
      </c>
      <c r="H5" s="369">
        <v>261.3</v>
      </c>
      <c r="I5" s="369">
        <v>674.5</v>
      </c>
      <c r="J5" s="370">
        <v>1054.2</v>
      </c>
      <c r="K5" s="507">
        <v>967.4</v>
      </c>
    </row>
    <row r="6" spans="1:11" ht="30" customHeight="1" thickBot="1">
      <c r="B6" s="508" t="s">
        <v>1816</v>
      </c>
      <c r="C6" s="373">
        <v>2.5</v>
      </c>
      <c r="D6" s="373">
        <v>2.9</v>
      </c>
      <c r="E6" s="373">
        <v>4.2</v>
      </c>
      <c r="F6" s="373">
        <v>5.4</v>
      </c>
      <c r="G6" s="373">
        <v>6.7</v>
      </c>
      <c r="H6" s="373">
        <v>8.5</v>
      </c>
      <c r="I6" s="373">
        <v>11.2</v>
      </c>
      <c r="J6" s="374">
        <v>11.9</v>
      </c>
      <c r="K6" s="373">
        <v>10.6</v>
      </c>
    </row>
    <row r="9" spans="1:11">
      <c r="B9" s="341" t="s">
        <v>2235</v>
      </c>
    </row>
    <row r="16" spans="1:11">
      <c r="I16" s="321"/>
    </row>
    <row r="23" spans="2:2">
      <c r="B23" s="385" t="s">
        <v>926</v>
      </c>
    </row>
    <row r="25" spans="2:2">
      <c r="B25" s="164" t="s">
        <v>1682</v>
      </c>
    </row>
  </sheetData>
  <phoneticPr fontId="4" type="noConversion"/>
  <hyperlinks>
    <hyperlink ref="B25" location="'Содержание '!B116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/>
  <dimension ref="A2:J24"/>
  <sheetViews>
    <sheetView workbookViewId="0">
      <selection activeCell="B24" sqref="B24"/>
    </sheetView>
  </sheetViews>
  <sheetFormatPr defaultRowHeight="12.75"/>
  <cols>
    <col min="1" max="1" width="9.140625" style="340"/>
    <col min="2" max="2" width="15.7109375" style="340" customWidth="1"/>
    <col min="3" max="5" width="9.140625" style="340"/>
    <col min="6" max="6" width="16.28515625" style="340" bestFit="1" customWidth="1"/>
    <col min="7" max="16384" width="9.140625" style="340"/>
  </cols>
  <sheetData>
    <row r="2" spans="1:10">
      <c r="A2" s="340" t="s">
        <v>1238</v>
      </c>
      <c r="B2" s="341" t="s">
        <v>2237</v>
      </c>
    </row>
    <row r="4" spans="1:10">
      <c r="B4" s="340" t="s">
        <v>1817</v>
      </c>
      <c r="F4" s="340" t="s">
        <v>1817</v>
      </c>
    </row>
    <row r="5" spans="1:10" ht="13.5" thickBot="1"/>
    <row r="6" spans="1:10" ht="15" customHeight="1">
      <c r="B6" s="509" t="s">
        <v>1818</v>
      </c>
      <c r="C6" s="510">
        <v>21.3</v>
      </c>
      <c r="F6" s="509" t="s">
        <v>1818</v>
      </c>
      <c r="G6" s="510">
        <v>34.799999999999997</v>
      </c>
    </row>
    <row r="7" spans="1:10" ht="15.75" customHeight="1">
      <c r="B7" s="418" t="s">
        <v>1819</v>
      </c>
      <c r="C7" s="511">
        <v>77.900000000000006</v>
      </c>
      <c r="F7" s="418" t="s">
        <v>1819</v>
      </c>
      <c r="G7" s="511">
        <v>61.1</v>
      </c>
    </row>
    <row r="8" spans="1:10" ht="14.25" customHeight="1" thickBot="1">
      <c r="B8" s="420" t="s">
        <v>1820</v>
      </c>
      <c r="C8" s="512">
        <v>0.8</v>
      </c>
      <c r="F8" s="420" t="s">
        <v>1820</v>
      </c>
      <c r="G8" s="512">
        <v>4.0999999999999996</v>
      </c>
    </row>
    <row r="10" spans="1:10">
      <c r="B10" s="341" t="s">
        <v>2237</v>
      </c>
    </row>
    <row r="16" spans="1:10">
      <c r="J16" s="321"/>
    </row>
    <row r="22" spans="2:6">
      <c r="B22" s="385" t="s">
        <v>926</v>
      </c>
      <c r="F22" s="321"/>
    </row>
    <row r="24" spans="2:6">
      <c r="B24" s="164" t="s">
        <v>1682</v>
      </c>
    </row>
  </sheetData>
  <phoneticPr fontId="4" type="noConversion"/>
  <hyperlinks>
    <hyperlink ref="B24" location="'Содержание '!B117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/>
  <dimension ref="A2:D41"/>
  <sheetViews>
    <sheetView topLeftCell="A13" workbookViewId="0">
      <selection activeCell="B30" sqref="B30"/>
    </sheetView>
  </sheetViews>
  <sheetFormatPr defaultRowHeight="12.75"/>
  <cols>
    <col min="1" max="1" width="9.140625" style="340"/>
    <col min="2" max="2" width="14.85546875" style="340" customWidth="1"/>
    <col min="3" max="3" width="17" style="340" customWidth="1"/>
    <col min="4" max="4" width="14.140625" style="340" bestFit="1" customWidth="1"/>
    <col min="5" max="16384" width="9.140625" style="340"/>
  </cols>
  <sheetData>
    <row r="2" spans="1:4">
      <c r="A2" s="340" t="s">
        <v>1238</v>
      </c>
      <c r="B2" s="341" t="s">
        <v>2240</v>
      </c>
    </row>
    <row r="3" spans="1:4" ht="13.5" thickBot="1">
      <c r="B3" s="326" t="s">
        <v>2288</v>
      </c>
    </row>
    <row r="4" spans="1:4" ht="51.75" thickBot="1">
      <c r="B4" s="513" t="s">
        <v>214</v>
      </c>
      <c r="C4" s="514" t="s">
        <v>1821</v>
      </c>
      <c r="D4" s="515" t="s">
        <v>1822</v>
      </c>
    </row>
    <row r="5" spans="1:4" ht="16.5" customHeight="1">
      <c r="B5" s="516" t="s">
        <v>1823</v>
      </c>
      <c r="C5" s="517">
        <v>21.452047301251014</v>
      </c>
      <c r="D5" s="518">
        <v>78.547952698748986</v>
      </c>
    </row>
    <row r="6" spans="1:4" ht="16.5" customHeight="1">
      <c r="B6" s="519" t="s">
        <v>1824</v>
      </c>
      <c r="C6" s="520">
        <v>33.098356175227892</v>
      </c>
      <c r="D6" s="521">
        <v>66.901643824772108</v>
      </c>
    </row>
    <row r="7" spans="1:4" ht="16.5" customHeight="1">
      <c r="B7" s="519" t="s">
        <v>1363</v>
      </c>
      <c r="C7" s="520">
        <v>33.032188835009066</v>
      </c>
      <c r="D7" s="521">
        <v>66.967811164990934</v>
      </c>
    </row>
    <row r="8" spans="1:4" ht="16.5" customHeight="1">
      <c r="B8" s="519" t="s">
        <v>999</v>
      </c>
      <c r="C8" s="520">
        <v>37</v>
      </c>
      <c r="D8" s="521">
        <v>63</v>
      </c>
    </row>
    <row r="9" spans="1:4" ht="16.5" customHeight="1">
      <c r="B9" s="519" t="s">
        <v>2038</v>
      </c>
      <c r="C9" s="520">
        <v>39</v>
      </c>
      <c r="D9" s="521">
        <v>61</v>
      </c>
    </row>
    <row r="10" spans="1:4" ht="16.5" customHeight="1">
      <c r="B10" s="519" t="s">
        <v>795</v>
      </c>
      <c r="C10" s="520">
        <v>39</v>
      </c>
      <c r="D10" s="521">
        <v>61</v>
      </c>
    </row>
    <row r="11" spans="1:4" ht="16.5" customHeight="1" thickBot="1">
      <c r="B11" s="522" t="s">
        <v>1000</v>
      </c>
      <c r="C11" s="523">
        <v>40</v>
      </c>
      <c r="D11" s="524">
        <v>60</v>
      </c>
    </row>
    <row r="12" spans="1:4">
      <c r="B12" s="525" t="s">
        <v>1825</v>
      </c>
      <c r="C12" s="525"/>
      <c r="D12" s="525"/>
    </row>
    <row r="13" spans="1:4" ht="13.5" customHeight="1"/>
    <row r="14" spans="1:4">
      <c r="B14" s="341" t="s">
        <v>2240</v>
      </c>
    </row>
    <row r="15" spans="1:4">
      <c r="B15" s="326" t="s">
        <v>2288</v>
      </c>
    </row>
    <row r="28" spans="2:2">
      <c r="B28" s="385" t="s">
        <v>926</v>
      </c>
    </row>
    <row r="30" spans="2:2">
      <c r="B30" s="164" t="s">
        <v>1682</v>
      </c>
    </row>
    <row r="34" spans="1:3">
      <c r="C34" s="321"/>
    </row>
    <row r="41" spans="1:3">
      <c r="A41" s="526"/>
    </row>
  </sheetData>
  <phoneticPr fontId="4" type="noConversion"/>
  <hyperlinks>
    <hyperlink ref="B30" location="'Содержание '!B118" display="к содержанию"/>
  </hyperlinks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2:E27"/>
  <sheetViews>
    <sheetView zoomScaleNormal="100" workbookViewId="0">
      <selection activeCell="BG305" sqref="BG296:BG305"/>
    </sheetView>
  </sheetViews>
  <sheetFormatPr defaultRowHeight="12.75"/>
  <cols>
    <col min="1" max="1" width="9.140625" style="74"/>
    <col min="2" max="2" width="16.28515625" style="98" bestFit="1" customWidth="1"/>
    <col min="3" max="3" width="17" style="74" customWidth="1"/>
    <col min="4" max="4" width="14.140625" style="74" bestFit="1" customWidth="1"/>
    <col min="5" max="5" width="19.140625" style="74" customWidth="1"/>
    <col min="6" max="16384" width="9.140625" style="74"/>
  </cols>
  <sheetData>
    <row r="2" spans="1:5">
      <c r="A2" s="74" t="s">
        <v>1238</v>
      </c>
      <c r="B2" s="73" t="s">
        <v>907</v>
      </c>
    </row>
    <row r="3" spans="1:5">
      <c r="B3" s="73"/>
      <c r="E3" s="1420" t="s">
        <v>504</v>
      </c>
    </row>
    <row r="4" spans="1:5" ht="13.5">
      <c r="B4" s="119" t="s">
        <v>908</v>
      </c>
      <c r="C4" s="119" t="s">
        <v>1560</v>
      </c>
      <c r="D4" s="119" t="s">
        <v>1561</v>
      </c>
      <c r="E4" s="119" t="s">
        <v>1562</v>
      </c>
    </row>
    <row r="5" spans="1:5">
      <c r="B5" s="90" t="s">
        <v>1563</v>
      </c>
      <c r="C5" s="179">
        <v>26.2</v>
      </c>
      <c r="D5" s="179">
        <v>27.9</v>
      </c>
      <c r="E5" s="179">
        <v>28.1</v>
      </c>
    </row>
    <row r="6" spans="1:5">
      <c r="B6" s="90" t="s">
        <v>1564</v>
      </c>
      <c r="C6" s="179">
        <v>8.3000000000000007</v>
      </c>
      <c r="D6" s="179">
        <v>8.8000000000000007</v>
      </c>
      <c r="E6" s="179">
        <v>8.5</v>
      </c>
    </row>
    <row r="7" spans="1:5">
      <c r="B7" s="90" t="s">
        <v>1565</v>
      </c>
      <c r="C7" s="179">
        <v>67.5</v>
      </c>
      <c r="D7" s="179">
        <v>70.2</v>
      </c>
      <c r="E7" s="179">
        <v>73.900000000000006</v>
      </c>
    </row>
    <row r="8" spans="1:5">
      <c r="B8" s="90" t="s">
        <v>1566</v>
      </c>
      <c r="C8" s="179">
        <v>41</v>
      </c>
      <c r="D8" s="179">
        <v>48.1</v>
      </c>
      <c r="E8" s="179">
        <v>57.5</v>
      </c>
    </row>
    <row r="10" spans="1:5">
      <c r="B10" s="73" t="s">
        <v>907</v>
      </c>
    </row>
    <row r="25" spans="2:2">
      <c r="B25" s="77" t="s">
        <v>905</v>
      </c>
    </row>
    <row r="27" spans="2:2">
      <c r="B27" s="172" t="s">
        <v>1682</v>
      </c>
    </row>
  </sheetData>
  <phoneticPr fontId="4" type="noConversion"/>
  <hyperlinks>
    <hyperlink ref="B27" location="'Содержание '!B12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/>
  <dimension ref="A2:J32"/>
  <sheetViews>
    <sheetView topLeftCell="A13" workbookViewId="0">
      <selection activeCell="B28" sqref="B28"/>
    </sheetView>
  </sheetViews>
  <sheetFormatPr defaultRowHeight="12.75"/>
  <cols>
    <col min="1" max="1" width="10.140625" style="340" customWidth="1"/>
    <col min="2" max="2" width="32.42578125" style="340" customWidth="1"/>
    <col min="3" max="3" width="10.42578125" style="340" customWidth="1"/>
    <col min="4" max="5" width="10.28515625" style="340" customWidth="1"/>
    <col min="6" max="6" width="10" style="340" customWidth="1"/>
    <col min="7" max="7" width="10.42578125" style="340" customWidth="1"/>
    <col min="8" max="8" width="10.140625" style="340" bestFit="1" customWidth="1"/>
    <col min="9" max="9" width="10.140625" style="340" customWidth="1"/>
    <col min="10" max="10" width="10.140625" style="340" bestFit="1" customWidth="1"/>
    <col min="11" max="16384" width="9.140625" style="340"/>
  </cols>
  <sheetData>
    <row r="2" spans="1:10">
      <c r="A2" s="340" t="s">
        <v>1238</v>
      </c>
      <c r="B2" s="341" t="s">
        <v>1826</v>
      </c>
    </row>
    <row r="3" spans="1:10" ht="13.5" thickBot="1"/>
    <row r="4" spans="1:10" ht="18" customHeight="1" thickBot="1">
      <c r="B4" s="365" t="s">
        <v>968</v>
      </c>
      <c r="C4" s="366" t="s">
        <v>995</v>
      </c>
      <c r="D4" s="366" t="s">
        <v>996</v>
      </c>
      <c r="E4" s="366" t="s">
        <v>997</v>
      </c>
      <c r="F4" s="366" t="s">
        <v>998</v>
      </c>
      <c r="G4" s="366" t="s">
        <v>999</v>
      </c>
      <c r="H4" s="366" t="s">
        <v>2038</v>
      </c>
      <c r="I4" s="366" t="s">
        <v>795</v>
      </c>
      <c r="J4" s="366" t="s">
        <v>1000</v>
      </c>
    </row>
    <row r="5" spans="1:10" ht="28.5" customHeight="1" thickBot="1">
      <c r="B5" s="381" t="s">
        <v>1827</v>
      </c>
      <c r="C5" s="527">
        <v>57.8</v>
      </c>
      <c r="D5" s="527">
        <v>56.1</v>
      </c>
      <c r="E5" s="527">
        <v>57.1</v>
      </c>
      <c r="F5" s="527">
        <v>53.7</v>
      </c>
      <c r="G5" s="527">
        <v>50.4</v>
      </c>
      <c r="H5" s="527">
        <v>50.4</v>
      </c>
      <c r="I5" s="527">
        <v>50.8</v>
      </c>
      <c r="J5" s="527">
        <v>51.6</v>
      </c>
    </row>
    <row r="6" spans="1:10" ht="42" customHeight="1" thickBot="1">
      <c r="B6" s="381" t="s">
        <v>1828</v>
      </c>
      <c r="C6" s="527">
        <v>88.8</v>
      </c>
      <c r="D6" s="527">
        <v>77.400000000000006</v>
      </c>
      <c r="E6" s="527">
        <v>79.900000000000006</v>
      </c>
      <c r="F6" s="528">
        <v>71.098894272580452</v>
      </c>
      <c r="G6" s="528">
        <v>70</v>
      </c>
      <c r="H6" s="528">
        <v>69.900000000000006</v>
      </c>
      <c r="I6" s="528">
        <v>68.8</v>
      </c>
      <c r="J6" s="528">
        <v>68.7</v>
      </c>
    </row>
    <row r="7" spans="1:10" ht="31.5" customHeight="1" thickBot="1">
      <c r="B7" s="381" t="s">
        <v>1829</v>
      </c>
      <c r="C7" s="527">
        <v>143.33000000000001</v>
      </c>
      <c r="D7" s="527">
        <v>130</v>
      </c>
      <c r="E7" s="527">
        <v>133.77000000000001</v>
      </c>
      <c r="F7" s="527">
        <v>127</v>
      </c>
      <c r="G7" s="527">
        <v>120.3</v>
      </c>
      <c r="H7" s="527">
        <v>120.69</v>
      </c>
      <c r="I7" s="527">
        <v>120.75</v>
      </c>
      <c r="J7" s="527">
        <v>119.84</v>
      </c>
    </row>
    <row r="11" spans="1:10">
      <c r="B11" s="341" t="s">
        <v>1826</v>
      </c>
    </row>
    <row r="26" spans="2:2">
      <c r="B26" s="424" t="s">
        <v>1830</v>
      </c>
    </row>
    <row r="28" spans="2:2">
      <c r="B28" s="164" t="s">
        <v>1682</v>
      </c>
    </row>
    <row r="32" spans="2:2">
      <c r="B32" s="321"/>
    </row>
  </sheetData>
  <phoneticPr fontId="4" type="noConversion"/>
  <hyperlinks>
    <hyperlink ref="B28" location="'Содержание '!B119" display="к содержанию"/>
  </hyperlinks>
  <pageMargins left="0.75" right="0.75" top="1" bottom="1" header="0.5" footer="0.5"/>
  <headerFooter alignWithMargins="0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/>
  <dimension ref="A2:I34"/>
  <sheetViews>
    <sheetView topLeftCell="A13" workbookViewId="0">
      <selection activeCell="B34" sqref="B34"/>
    </sheetView>
  </sheetViews>
  <sheetFormatPr defaultRowHeight="12.75"/>
  <cols>
    <col min="1" max="1" width="10" style="340" customWidth="1"/>
    <col min="2" max="2" width="38.140625" style="340" customWidth="1"/>
    <col min="3" max="8" width="9.140625" style="340"/>
    <col min="9" max="9" width="10.85546875" style="340" bestFit="1" customWidth="1"/>
    <col min="10" max="16384" width="9.140625" style="340"/>
  </cols>
  <sheetData>
    <row r="2" spans="1:9">
      <c r="A2" s="340" t="s">
        <v>1238</v>
      </c>
      <c r="B2" s="325" t="s">
        <v>1831</v>
      </c>
    </row>
    <row r="3" spans="1:9">
      <c r="B3" s="449" t="s">
        <v>1832</v>
      </c>
    </row>
    <row r="4" spans="1:9" ht="14.25" customHeight="1">
      <c r="B4" s="529" t="s">
        <v>1833</v>
      </c>
      <c r="C4" s="530">
        <v>25.8</v>
      </c>
      <c r="G4" s="321"/>
      <c r="I4" s="531"/>
    </row>
    <row r="5" spans="1:9" ht="15" customHeight="1">
      <c r="B5" s="529" t="s">
        <v>1834</v>
      </c>
      <c r="C5" s="530">
        <v>17.3</v>
      </c>
      <c r="I5" s="531"/>
    </row>
    <row r="6" spans="1:9" ht="13.5" customHeight="1">
      <c r="B6" s="529" t="s">
        <v>1835</v>
      </c>
      <c r="C6" s="530">
        <v>16</v>
      </c>
      <c r="I6" s="531"/>
    </row>
    <row r="7" spans="1:9" ht="14.25" customHeight="1">
      <c r="B7" s="529" t="s">
        <v>1836</v>
      </c>
      <c r="C7" s="530">
        <v>12.6</v>
      </c>
      <c r="I7" s="531"/>
    </row>
    <row r="8" spans="1:9" ht="13.5" customHeight="1">
      <c r="B8" s="529" t="s">
        <v>1837</v>
      </c>
      <c r="C8" s="530">
        <v>6.5</v>
      </c>
      <c r="I8" s="531"/>
    </row>
    <row r="9" spans="1:9" ht="14.25" customHeight="1">
      <c r="B9" s="529" t="s">
        <v>1838</v>
      </c>
      <c r="C9" s="530">
        <v>6.3</v>
      </c>
      <c r="I9" s="531"/>
    </row>
    <row r="10" spans="1:9" ht="12.75" customHeight="1">
      <c r="B10" s="529" t="s">
        <v>208</v>
      </c>
      <c r="C10" s="530">
        <v>3.8</v>
      </c>
      <c r="I10" s="531"/>
    </row>
    <row r="11" spans="1:9" ht="13.5" customHeight="1">
      <c r="B11" s="529" t="s">
        <v>1839</v>
      </c>
      <c r="C11" s="530">
        <v>3.7</v>
      </c>
      <c r="I11" s="531"/>
    </row>
    <row r="12" spans="1:9" ht="13.5" customHeight="1">
      <c r="B12" s="529" t="s">
        <v>1840</v>
      </c>
      <c r="C12" s="530">
        <v>1.7</v>
      </c>
      <c r="I12" s="531"/>
    </row>
    <row r="13" spans="1:9" ht="15" customHeight="1">
      <c r="B13" s="529" t="s">
        <v>1841</v>
      </c>
      <c r="C13" s="530">
        <v>1.5</v>
      </c>
      <c r="I13" s="531"/>
    </row>
    <row r="14" spans="1:9" ht="16.5" customHeight="1">
      <c r="B14" s="529" t="s">
        <v>1761</v>
      </c>
      <c r="C14" s="530">
        <v>4.7</v>
      </c>
    </row>
    <row r="15" spans="1:9">
      <c r="I15" s="531"/>
    </row>
    <row r="16" spans="1:9">
      <c r="B16" s="325" t="s">
        <v>1831</v>
      </c>
    </row>
    <row r="17" spans="2:2">
      <c r="B17" s="449" t="s">
        <v>1832</v>
      </c>
    </row>
    <row r="32" spans="2:2">
      <c r="B32" s="532" t="s">
        <v>926</v>
      </c>
    </row>
    <row r="34" spans="2:2">
      <c r="B34" s="164" t="s">
        <v>1682</v>
      </c>
    </row>
  </sheetData>
  <phoneticPr fontId="4" type="noConversion"/>
  <hyperlinks>
    <hyperlink ref="B34" location="'Содержание '!B120" display="к содержанию"/>
  </hyperlinks>
  <pageMargins left="0.75" right="0.75" top="1" bottom="1" header="0.5" footer="0.5"/>
  <headerFooter alignWithMargins="0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/>
  <dimension ref="A2:L24"/>
  <sheetViews>
    <sheetView workbookViewId="0">
      <selection activeCell="B24" sqref="B24"/>
    </sheetView>
  </sheetViews>
  <sheetFormatPr defaultRowHeight="12.75"/>
  <cols>
    <col min="1" max="1" width="9.140625" style="340"/>
    <col min="2" max="2" width="20.28515625" style="340" customWidth="1"/>
    <col min="3" max="12" width="10.140625" style="340" bestFit="1" customWidth="1"/>
    <col min="13" max="16384" width="9.140625" style="340"/>
  </cols>
  <sheetData>
    <row r="2" spans="1:12">
      <c r="A2" s="340" t="s">
        <v>1238</v>
      </c>
      <c r="B2" s="341" t="s">
        <v>361</v>
      </c>
    </row>
    <row r="3" spans="1:12" ht="13.5" thickBot="1"/>
    <row r="4" spans="1:12" ht="17.25" customHeight="1" thickBot="1">
      <c r="B4" s="533" t="s">
        <v>1842</v>
      </c>
      <c r="C4" s="534" t="s">
        <v>1843</v>
      </c>
      <c r="D4" s="534" t="s">
        <v>1812</v>
      </c>
      <c r="E4" s="534" t="s">
        <v>1813</v>
      </c>
      <c r="F4" s="534" t="s">
        <v>1814</v>
      </c>
      <c r="G4" s="534" t="s">
        <v>995</v>
      </c>
      <c r="H4" s="534" t="s">
        <v>996</v>
      </c>
      <c r="I4" s="534" t="s">
        <v>997</v>
      </c>
      <c r="J4" s="534" t="s">
        <v>998</v>
      </c>
      <c r="K4" s="534" t="s">
        <v>999</v>
      </c>
      <c r="L4" s="535" t="s">
        <v>1000</v>
      </c>
    </row>
    <row r="5" spans="1:12" ht="51.75" thickBot="1">
      <c r="B5" s="536" t="s">
        <v>1844</v>
      </c>
      <c r="C5" s="537">
        <v>23.1</v>
      </c>
      <c r="D5" s="537">
        <v>10.5</v>
      </c>
      <c r="E5" s="537">
        <v>10.199999999999999</v>
      </c>
      <c r="F5" s="537">
        <v>18</v>
      </c>
      <c r="G5" s="537">
        <v>17.600000000000001</v>
      </c>
      <c r="H5" s="537">
        <v>18.5</v>
      </c>
      <c r="I5" s="537">
        <v>26.5</v>
      </c>
      <c r="J5" s="537">
        <v>20.8</v>
      </c>
      <c r="K5" s="537">
        <v>23.1</v>
      </c>
      <c r="L5" s="538">
        <v>23.6</v>
      </c>
    </row>
    <row r="8" spans="1:12">
      <c r="B8" s="341" t="s">
        <v>361</v>
      </c>
    </row>
    <row r="22" spans="2:2">
      <c r="B22" s="532" t="s">
        <v>926</v>
      </c>
    </row>
    <row r="24" spans="2:2">
      <c r="B24" s="164" t="s">
        <v>1682</v>
      </c>
    </row>
  </sheetData>
  <phoneticPr fontId="4" type="noConversion"/>
  <hyperlinks>
    <hyperlink ref="B24" location="'Содержание '!B121" display="к содержанию"/>
  </hyperlinks>
  <pageMargins left="0.75" right="0.75" top="1" bottom="1" header="0.5" footer="0.5"/>
  <headerFooter alignWithMargins="0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/>
  <dimension ref="A2:H25"/>
  <sheetViews>
    <sheetView workbookViewId="0">
      <selection activeCell="B25" sqref="B25"/>
    </sheetView>
  </sheetViews>
  <sheetFormatPr defaultRowHeight="12.75"/>
  <cols>
    <col min="1" max="1" width="9.7109375" style="340" bestFit="1" customWidth="1"/>
    <col min="2" max="2" width="28.140625" style="340" customWidth="1"/>
    <col min="3" max="4" width="10.140625" style="340" bestFit="1" customWidth="1"/>
    <col min="5" max="5" width="10.28515625" style="340" customWidth="1"/>
    <col min="6" max="6" width="10.42578125" style="340" customWidth="1"/>
    <col min="7" max="16384" width="9.140625" style="340"/>
  </cols>
  <sheetData>
    <row r="2" spans="1:8">
      <c r="A2" s="340" t="s">
        <v>1238</v>
      </c>
      <c r="B2" s="341" t="s">
        <v>363</v>
      </c>
    </row>
    <row r="3" spans="1:8" ht="13.5" thickBot="1"/>
    <row r="4" spans="1:8" ht="16.5" customHeight="1" thickBot="1">
      <c r="B4" s="539" t="s">
        <v>968</v>
      </c>
      <c r="C4" s="464" t="s">
        <v>2267</v>
      </c>
      <c r="D4" s="464" t="s">
        <v>1363</v>
      </c>
      <c r="E4" s="540">
        <v>39448</v>
      </c>
      <c r="F4" s="541">
        <v>39722</v>
      </c>
    </row>
    <row r="5" spans="1:8" ht="38.25">
      <c r="B5" s="542" t="s">
        <v>1845</v>
      </c>
      <c r="C5" s="543">
        <v>13.7</v>
      </c>
      <c r="D5" s="543">
        <v>16.2</v>
      </c>
      <c r="E5" s="543">
        <v>15.9</v>
      </c>
      <c r="F5" s="544">
        <v>17.100000000000001</v>
      </c>
    </row>
    <row r="6" spans="1:8" ht="39" thickBot="1">
      <c r="B6" s="545" t="s">
        <v>1846</v>
      </c>
      <c r="C6" s="546">
        <v>46.2</v>
      </c>
      <c r="D6" s="546">
        <v>56.7</v>
      </c>
      <c r="E6" s="546">
        <v>52.3</v>
      </c>
      <c r="F6" s="547">
        <v>52.7</v>
      </c>
    </row>
    <row r="8" spans="1:8">
      <c r="B8" s="341" t="s">
        <v>363</v>
      </c>
    </row>
    <row r="11" spans="1:8">
      <c r="H11" s="548"/>
    </row>
    <row r="23" spans="2:2">
      <c r="B23" s="532" t="s">
        <v>926</v>
      </c>
    </row>
    <row r="25" spans="2:2">
      <c r="B25" s="164" t="s">
        <v>1682</v>
      </c>
    </row>
  </sheetData>
  <phoneticPr fontId="4" type="noConversion"/>
  <hyperlinks>
    <hyperlink ref="B25" location="'Содержание '!B122" display="к содержанию"/>
  </hyperlinks>
  <pageMargins left="0.75" right="0.75" top="1" bottom="1" header="0.5" footer="0.5"/>
  <headerFooter alignWithMargins="0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/>
  <dimension ref="A2:O41"/>
  <sheetViews>
    <sheetView topLeftCell="A7" workbookViewId="0">
      <selection activeCell="B29" sqref="B29"/>
    </sheetView>
  </sheetViews>
  <sheetFormatPr defaultRowHeight="12.75"/>
  <cols>
    <col min="1" max="1" width="8.85546875" style="340" bestFit="1" customWidth="1"/>
    <col min="2" max="2" width="29.42578125" style="340" customWidth="1"/>
    <col min="3" max="3" width="7.85546875" style="340" bestFit="1" customWidth="1"/>
    <col min="4" max="4" width="7" style="340" bestFit="1" customWidth="1"/>
    <col min="5" max="14" width="7.85546875" style="340" bestFit="1" customWidth="1"/>
    <col min="15" max="16384" width="9.140625" style="340"/>
  </cols>
  <sheetData>
    <row r="2" spans="1:14">
      <c r="A2" s="340" t="s">
        <v>1238</v>
      </c>
      <c r="B2" s="549" t="s">
        <v>1847</v>
      </c>
    </row>
    <row r="4" spans="1:14" ht="15.75" customHeight="1">
      <c r="B4" s="442" t="s">
        <v>968</v>
      </c>
      <c r="C4" s="550">
        <v>39264</v>
      </c>
      <c r="D4" s="551" t="s">
        <v>2296</v>
      </c>
      <c r="E4" s="552">
        <v>39448</v>
      </c>
      <c r="F4" s="552">
        <v>39479</v>
      </c>
      <c r="G4" s="552">
        <v>39508</v>
      </c>
      <c r="H4" s="552">
        <v>39539</v>
      </c>
      <c r="I4" s="552">
        <v>39569</v>
      </c>
      <c r="J4" s="552">
        <v>39600</v>
      </c>
      <c r="K4" s="552">
        <v>39630</v>
      </c>
      <c r="L4" s="552">
        <v>39661</v>
      </c>
      <c r="M4" s="552">
        <v>39692</v>
      </c>
      <c r="N4" s="552">
        <v>39722</v>
      </c>
    </row>
    <row r="5" spans="1:14" ht="29.25" customHeight="1">
      <c r="B5" s="403" t="s">
        <v>1848</v>
      </c>
      <c r="C5" s="331">
        <v>53.942058742611664</v>
      </c>
      <c r="D5" s="331">
        <v>54.279887942642546</v>
      </c>
      <c r="E5" s="331">
        <v>54.733761174975079</v>
      </c>
      <c r="F5" s="331">
        <v>55.445648764413477</v>
      </c>
      <c r="G5" s="331">
        <v>54.465247096551337</v>
      </c>
      <c r="H5" s="331">
        <v>54.040152860573244</v>
      </c>
      <c r="I5" s="331">
        <v>53.920527417467888</v>
      </c>
      <c r="J5" s="331">
        <v>52.639571987545622</v>
      </c>
      <c r="K5" s="331">
        <v>51.061431837489735</v>
      </c>
      <c r="L5" s="331">
        <v>50.701709955210951</v>
      </c>
      <c r="M5" s="331">
        <v>52.359060092422652</v>
      </c>
      <c r="N5" s="331">
        <v>51.677205361990964</v>
      </c>
    </row>
    <row r="6" spans="1:14" ht="38.25">
      <c r="B6" s="403" t="s">
        <v>1849</v>
      </c>
      <c r="C6" s="331">
        <v>59.200593468173999</v>
      </c>
      <c r="D6" s="331">
        <v>59.235235981410447</v>
      </c>
      <c r="E6" s="331">
        <v>62.17237136907935</v>
      </c>
      <c r="F6" s="331">
        <v>63.165722520071022</v>
      </c>
      <c r="G6" s="331">
        <v>62.888556448305323</v>
      </c>
      <c r="H6" s="331">
        <v>62.386836237441635</v>
      </c>
      <c r="I6" s="331">
        <v>63.48224719228066</v>
      </c>
      <c r="J6" s="331">
        <v>62.257852360077017</v>
      </c>
      <c r="K6" s="331">
        <v>60.814291656453449</v>
      </c>
      <c r="L6" s="331">
        <v>59.920996500083156</v>
      </c>
      <c r="M6" s="331">
        <v>60.305172042695062</v>
      </c>
      <c r="N6" s="331">
        <v>58.184512860840307</v>
      </c>
    </row>
    <row r="7" spans="1:14" ht="38.25">
      <c r="B7" s="403" t="s">
        <v>1850</v>
      </c>
      <c r="C7" s="331">
        <v>-5.2585347255623347</v>
      </c>
      <c r="D7" s="331">
        <v>-4.9553480387679016</v>
      </c>
      <c r="E7" s="331">
        <v>-7.438610194104271</v>
      </c>
      <c r="F7" s="331">
        <v>-7.7200737556575447</v>
      </c>
      <c r="G7" s="331">
        <v>-8.4233093517539857</v>
      </c>
      <c r="H7" s="331">
        <v>-8.3466833768683912</v>
      </c>
      <c r="I7" s="331">
        <v>-9.5617197748127722</v>
      </c>
      <c r="J7" s="331">
        <v>-9.6182803725313946</v>
      </c>
      <c r="K7" s="331">
        <v>-9.7528598189637137</v>
      </c>
      <c r="L7" s="331">
        <v>-9.2192865448722046</v>
      </c>
      <c r="M7" s="331">
        <v>-7.9461119502724102</v>
      </c>
      <c r="N7" s="331">
        <v>-6.5073074988493431</v>
      </c>
    </row>
    <row r="8" spans="1:14">
      <c r="B8" s="341"/>
    </row>
    <row r="10" spans="1:14">
      <c r="B10" s="549" t="s">
        <v>1847</v>
      </c>
    </row>
    <row r="24" spans="2:15">
      <c r="B24" s="424"/>
    </row>
    <row r="25" spans="2:15">
      <c r="B25" s="553"/>
    </row>
    <row r="27" spans="2:15">
      <c r="B27" s="532" t="s">
        <v>926</v>
      </c>
    </row>
    <row r="29" spans="2:15">
      <c r="B29" s="164" t="s">
        <v>1682</v>
      </c>
    </row>
    <row r="30" spans="2:15">
      <c r="B30" s="554"/>
      <c r="G30" s="321"/>
    </row>
    <row r="31" spans="2:15">
      <c r="C31" s="554"/>
      <c r="D31" s="554"/>
      <c r="E31" s="554"/>
      <c r="F31" s="554"/>
      <c r="G31" s="554"/>
      <c r="H31" s="554"/>
      <c r="I31" s="554"/>
      <c r="J31" s="554"/>
      <c r="K31" s="554"/>
      <c r="L31" s="554"/>
      <c r="M31" s="554"/>
      <c r="N31" s="554"/>
      <c r="O31" s="554"/>
    </row>
    <row r="32" spans="2:15">
      <c r="C32" s="554"/>
      <c r="D32" s="554"/>
      <c r="E32" s="554"/>
      <c r="F32" s="554"/>
      <c r="G32" s="554"/>
      <c r="H32" s="554"/>
      <c r="I32" s="554"/>
      <c r="J32" s="554"/>
      <c r="K32" s="554"/>
      <c r="L32" s="554"/>
      <c r="M32" s="554"/>
      <c r="N32" s="554"/>
      <c r="O32" s="554"/>
    </row>
    <row r="33" spans="2:15">
      <c r="B33" s="554"/>
    </row>
    <row r="34" spans="2:15">
      <c r="B34" s="321"/>
    </row>
    <row r="35" spans="2:15">
      <c r="B35" s="321"/>
    </row>
    <row r="36" spans="2:15">
      <c r="B36" s="321"/>
    </row>
    <row r="37" spans="2:15">
      <c r="B37" s="321"/>
      <c r="C37" s="321"/>
      <c r="D37" s="321"/>
      <c r="E37" s="321"/>
      <c r="F37" s="321"/>
      <c r="G37" s="321"/>
      <c r="H37" s="321"/>
      <c r="I37" s="321"/>
      <c r="J37" s="321"/>
      <c r="K37" s="321"/>
      <c r="L37" s="321"/>
      <c r="M37" s="321"/>
      <c r="N37" s="321"/>
      <c r="O37" s="321"/>
    </row>
    <row r="38" spans="2:15">
      <c r="B38" s="321"/>
      <c r="C38" s="321"/>
      <c r="D38" s="321"/>
      <c r="E38" s="321"/>
      <c r="F38" s="321"/>
      <c r="G38" s="321"/>
      <c r="H38" s="321"/>
      <c r="I38" s="321"/>
      <c r="J38" s="321"/>
      <c r="K38" s="321"/>
      <c r="L38" s="321"/>
      <c r="M38" s="321"/>
      <c r="N38" s="321"/>
      <c r="O38" s="321"/>
    </row>
    <row r="41" spans="2:15">
      <c r="C41" s="321"/>
    </row>
  </sheetData>
  <phoneticPr fontId="4" type="noConversion"/>
  <hyperlinks>
    <hyperlink ref="B29" location="'Содержание '!B123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/>
  <dimension ref="A2:L36"/>
  <sheetViews>
    <sheetView topLeftCell="A13" workbookViewId="0">
      <selection activeCell="B35" sqref="B35"/>
    </sheetView>
  </sheetViews>
  <sheetFormatPr defaultColWidth="8" defaultRowHeight="12.75"/>
  <cols>
    <col min="1" max="1" width="8.85546875" style="321" bestFit="1" customWidth="1"/>
    <col min="2" max="2" width="27.85546875" style="321" customWidth="1"/>
    <col min="3" max="9" width="9.85546875" style="321" bestFit="1" customWidth="1"/>
    <col min="10" max="10" width="10.28515625" style="321" bestFit="1" customWidth="1"/>
    <col min="11" max="12" width="9.85546875" style="321" bestFit="1" customWidth="1"/>
    <col min="13" max="16384" width="8" style="321"/>
  </cols>
  <sheetData>
    <row r="2" spans="1:12">
      <c r="A2" s="340" t="s">
        <v>1238</v>
      </c>
      <c r="B2" s="325" t="s">
        <v>1851</v>
      </c>
    </row>
    <row r="3" spans="1:12">
      <c r="B3" s="554"/>
      <c r="C3" s="554"/>
      <c r="D3" s="554"/>
      <c r="E3" s="554"/>
      <c r="F3" s="554"/>
      <c r="G3" s="554"/>
      <c r="H3" s="554"/>
      <c r="I3" s="554"/>
      <c r="J3" s="554"/>
      <c r="K3" s="554"/>
      <c r="L3" s="554"/>
    </row>
    <row r="4" spans="1:12" ht="18" customHeight="1">
      <c r="B4" s="442" t="s">
        <v>968</v>
      </c>
      <c r="C4" s="328">
        <v>39448</v>
      </c>
      <c r="D4" s="328">
        <v>39479</v>
      </c>
      <c r="E4" s="328">
        <v>39508</v>
      </c>
      <c r="F4" s="328">
        <v>39539</v>
      </c>
      <c r="G4" s="328">
        <v>39569</v>
      </c>
      <c r="H4" s="328">
        <v>39600</v>
      </c>
      <c r="I4" s="328">
        <v>39630</v>
      </c>
      <c r="J4" s="327" t="s">
        <v>1852</v>
      </c>
      <c r="K4" s="328">
        <v>39692</v>
      </c>
      <c r="L4" s="328">
        <v>39722</v>
      </c>
    </row>
    <row r="5" spans="1:12" ht="25.5">
      <c r="B5" s="555" t="s">
        <v>1853</v>
      </c>
      <c r="C5" s="423">
        <v>4.0019999999999998</v>
      </c>
      <c r="D5" s="423">
        <v>4.3410000000000002</v>
      </c>
      <c r="E5" s="423">
        <v>3.9910000000000001</v>
      </c>
      <c r="F5" s="423">
        <v>3.931</v>
      </c>
      <c r="G5" s="423">
        <v>3.7930000000000001</v>
      </c>
      <c r="H5" s="423">
        <v>3.9790000000000001</v>
      </c>
      <c r="I5" s="423">
        <v>3.7549999999999999</v>
      </c>
      <c r="J5" s="423"/>
      <c r="K5" s="423"/>
      <c r="L5" s="423"/>
    </row>
    <row r="6" spans="1:12" ht="25.5">
      <c r="B6" s="555" t="s">
        <v>1854</v>
      </c>
      <c r="C6" s="423">
        <v>1.401</v>
      </c>
      <c r="D6" s="423">
        <v>1.474</v>
      </c>
      <c r="E6" s="423">
        <v>1.417</v>
      </c>
      <c r="F6" s="423">
        <v>1.452</v>
      </c>
      <c r="G6" s="423">
        <v>1.4370000000000001</v>
      </c>
      <c r="H6" s="423">
        <v>1.6020000000000001</v>
      </c>
      <c r="I6" s="423">
        <v>1.3819999999999999</v>
      </c>
      <c r="J6" s="423"/>
      <c r="K6" s="423"/>
      <c r="L6" s="423"/>
    </row>
    <row r="7" spans="1:12" ht="25.5">
      <c r="B7" s="555" t="s">
        <v>1855</v>
      </c>
      <c r="C7" s="423">
        <v>0.97099999999999997</v>
      </c>
      <c r="D7" s="423">
        <v>1.0189999999999999</v>
      </c>
      <c r="E7" s="423">
        <v>0.98199999999999998</v>
      </c>
      <c r="F7" s="423">
        <v>0.98099999999999998</v>
      </c>
      <c r="G7" s="423">
        <v>1</v>
      </c>
      <c r="H7" s="423">
        <v>1.01</v>
      </c>
      <c r="I7" s="423">
        <v>0.97899999999999998</v>
      </c>
      <c r="J7" s="423"/>
      <c r="K7" s="423"/>
      <c r="L7" s="423"/>
    </row>
    <row r="8" spans="1:12" ht="25.5">
      <c r="B8" s="556" t="s">
        <v>1856</v>
      </c>
      <c r="C8" s="423"/>
      <c r="D8" s="423"/>
      <c r="E8" s="423"/>
      <c r="F8" s="423"/>
      <c r="G8" s="423"/>
      <c r="H8" s="423"/>
      <c r="I8" s="423"/>
      <c r="J8" s="423">
        <v>6.0830000000000002</v>
      </c>
      <c r="K8" s="423">
        <v>7.4210000000000003</v>
      </c>
      <c r="L8" s="423">
        <v>6.6440000000000001</v>
      </c>
    </row>
    <row r="9" spans="1:12" ht="25.5">
      <c r="B9" s="556" t="s">
        <v>1857</v>
      </c>
      <c r="C9" s="423"/>
      <c r="D9" s="423"/>
      <c r="E9" s="423"/>
      <c r="F9" s="423"/>
      <c r="G9" s="423"/>
      <c r="H9" s="423"/>
      <c r="I9" s="423"/>
      <c r="J9" s="423">
        <v>3.8540000000000001</v>
      </c>
      <c r="K9" s="423">
        <v>3.08</v>
      </c>
      <c r="L9" s="423">
        <v>4.3529999999999998</v>
      </c>
    </row>
    <row r="10" spans="1:12" ht="25.5">
      <c r="B10" s="556" t="s">
        <v>1858</v>
      </c>
      <c r="C10" s="423"/>
      <c r="D10" s="423"/>
      <c r="E10" s="423"/>
      <c r="F10" s="423"/>
      <c r="G10" s="423"/>
      <c r="H10" s="423"/>
      <c r="I10" s="423"/>
      <c r="J10" s="423">
        <v>2.0939999999999999</v>
      </c>
      <c r="K10" s="423">
        <v>2.1629999999999998</v>
      </c>
      <c r="L10" s="423">
        <v>2.0390000000000001</v>
      </c>
    </row>
    <row r="11" spans="1:12">
      <c r="B11" s="557" t="s">
        <v>1859</v>
      </c>
    </row>
    <row r="13" spans="1:12">
      <c r="A13" s="340"/>
      <c r="B13" s="325" t="s">
        <v>1851</v>
      </c>
    </row>
    <row r="20" spans="2:12">
      <c r="C20" s="554"/>
      <c r="D20" s="554"/>
      <c r="E20" s="554"/>
      <c r="F20" s="554"/>
      <c r="G20" s="554"/>
      <c r="H20" s="554"/>
      <c r="I20" s="554"/>
      <c r="J20" s="554"/>
      <c r="K20" s="554"/>
      <c r="L20" s="554"/>
    </row>
    <row r="30" spans="2:12">
      <c r="B30" s="1509" t="s">
        <v>654</v>
      </c>
      <c r="C30" s="1509"/>
      <c r="D30" s="1509"/>
      <c r="E30" s="1509"/>
      <c r="F30" s="1509"/>
      <c r="G30" s="1509"/>
      <c r="H30" s="1509"/>
      <c r="I30" s="1509"/>
      <c r="J30" s="558"/>
      <c r="K30" s="558"/>
      <c r="L30" s="558"/>
    </row>
    <row r="31" spans="2:12">
      <c r="B31" s="1509"/>
      <c r="C31" s="1509"/>
      <c r="D31" s="1509"/>
      <c r="E31" s="1509"/>
      <c r="F31" s="1509"/>
      <c r="G31" s="1509"/>
      <c r="H31" s="1509"/>
      <c r="I31" s="1509"/>
      <c r="J31" s="558"/>
      <c r="K31" s="558"/>
      <c r="L31" s="558"/>
    </row>
    <row r="32" spans="2:12">
      <c r="B32" s="557"/>
      <c r="C32" s="558"/>
      <c r="D32" s="558"/>
      <c r="E32" s="558"/>
      <c r="F32" s="558"/>
      <c r="G32" s="558"/>
      <c r="H32" s="558"/>
      <c r="I32" s="558"/>
      <c r="J32" s="558"/>
      <c r="K32" s="558"/>
      <c r="L32" s="558"/>
    </row>
    <row r="33" spans="2:12">
      <c r="B33" s="532" t="s">
        <v>926</v>
      </c>
      <c r="C33" s="554"/>
      <c r="D33" s="554"/>
      <c r="E33" s="554"/>
      <c r="F33" s="554"/>
      <c r="G33" s="554"/>
      <c r="H33" s="554"/>
      <c r="I33" s="554"/>
      <c r="J33" s="554"/>
      <c r="K33" s="554"/>
      <c r="L33" s="554"/>
    </row>
    <row r="34" spans="2:12">
      <c r="B34" s="340"/>
    </row>
    <row r="35" spans="2:12">
      <c r="B35" s="164" t="s">
        <v>1682</v>
      </c>
    </row>
    <row r="36" spans="2:12">
      <c r="B36" s="554"/>
    </row>
  </sheetData>
  <mergeCells count="1">
    <mergeCell ref="B30:I31"/>
  </mergeCells>
  <phoneticPr fontId="13" type="noConversion"/>
  <hyperlinks>
    <hyperlink ref="B35" location="'Содержание '!B124" display="к содержанию"/>
  </hyperlinks>
  <pageMargins left="0.75" right="0.75" top="1" bottom="1" header="0.5" footer="0.5"/>
  <headerFooter alignWithMargins="0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/>
  <dimension ref="A2:M29"/>
  <sheetViews>
    <sheetView workbookViewId="0">
      <selection activeCell="B25" sqref="B25"/>
    </sheetView>
  </sheetViews>
  <sheetFormatPr defaultRowHeight="12.75"/>
  <cols>
    <col min="1" max="1" width="12.140625" style="340" customWidth="1"/>
    <col min="2" max="2" width="19.85546875" style="340" customWidth="1"/>
    <col min="3" max="3" width="10.140625" style="340" customWidth="1"/>
    <col min="4" max="9" width="10" style="340" customWidth="1"/>
    <col min="10" max="13" width="9.85546875" style="340" bestFit="1" customWidth="1"/>
    <col min="14" max="16384" width="9.140625" style="340"/>
  </cols>
  <sheetData>
    <row r="2" spans="1:13">
      <c r="A2" s="340" t="s">
        <v>1238</v>
      </c>
      <c r="B2" s="341" t="s">
        <v>655</v>
      </c>
    </row>
    <row r="3" spans="1:13" ht="13.5" thickBot="1"/>
    <row r="4" spans="1:13" ht="18" customHeight="1" thickBot="1">
      <c r="B4" s="533" t="s">
        <v>908</v>
      </c>
      <c r="C4" s="534" t="s">
        <v>656</v>
      </c>
      <c r="D4" s="534" t="s">
        <v>1813</v>
      </c>
      <c r="E4" s="534" t="s">
        <v>1814</v>
      </c>
      <c r="F4" s="534" t="s">
        <v>995</v>
      </c>
      <c r="G4" s="534" t="s">
        <v>996</v>
      </c>
      <c r="H4" s="534" t="s">
        <v>997</v>
      </c>
      <c r="I4" s="534" t="s">
        <v>998</v>
      </c>
      <c r="J4" s="559">
        <v>39448</v>
      </c>
      <c r="K4" s="559">
        <v>39539</v>
      </c>
      <c r="L4" s="559">
        <v>39630</v>
      </c>
      <c r="M4" s="541">
        <v>39722</v>
      </c>
    </row>
    <row r="5" spans="1:13" ht="27" customHeight="1">
      <c r="B5" s="542" t="s">
        <v>657</v>
      </c>
      <c r="C5" s="560">
        <v>0.953206997</v>
      </c>
      <c r="D5" s="560">
        <v>0.78300418599999999</v>
      </c>
      <c r="E5" s="560">
        <v>0.259596997</v>
      </c>
      <c r="F5" s="560">
        <v>3.7061007999999999E-2</v>
      </c>
      <c r="G5" s="560">
        <v>0.28207825600000003</v>
      </c>
      <c r="H5" s="560">
        <v>4.3031847999999998E-2</v>
      </c>
      <c r="I5" s="560">
        <v>7.2690536E-2</v>
      </c>
      <c r="J5" s="560">
        <v>6.7585169793075842E-2</v>
      </c>
      <c r="K5" s="560">
        <v>-1.1611792602439944E-2</v>
      </c>
      <c r="L5" s="560">
        <v>-3.5236674677806237E-2</v>
      </c>
      <c r="M5" s="561">
        <v>4.344638756152857E-2</v>
      </c>
    </row>
    <row r="6" spans="1:13" ht="27" customHeight="1" thickBot="1">
      <c r="B6" s="545" t="s">
        <v>658</v>
      </c>
      <c r="C6" s="562">
        <v>0.206502504</v>
      </c>
      <c r="D6" s="562">
        <v>0.17369963599999999</v>
      </c>
      <c r="E6" s="562">
        <v>9.2385890999999998E-2</v>
      </c>
      <c r="F6" s="562">
        <v>1.4609221E-2</v>
      </c>
      <c r="G6" s="562">
        <v>0.13813402599999999</v>
      </c>
      <c r="H6" s="562">
        <v>1.8187267E-2</v>
      </c>
      <c r="I6" s="562">
        <v>2.6899480999999999E-2</v>
      </c>
      <c r="J6" s="562">
        <v>2.0958688901559684E-2</v>
      </c>
      <c r="K6" s="562">
        <v>-4.0518105454568345E-3</v>
      </c>
      <c r="L6" s="562">
        <v>-1.3044092270466018E-2</v>
      </c>
      <c r="M6" s="563">
        <v>1.8206144428211328E-2</v>
      </c>
    </row>
    <row r="7" spans="1:13">
      <c r="B7" s="532" t="s">
        <v>659</v>
      </c>
    </row>
    <row r="8" spans="1:13">
      <c r="B8" s="532"/>
    </row>
    <row r="9" spans="1:13">
      <c r="B9" s="341" t="s">
        <v>660</v>
      </c>
    </row>
    <row r="24" spans="2:7">
      <c r="B24" s="532" t="s">
        <v>926</v>
      </c>
      <c r="F24" s="321"/>
    </row>
    <row r="25" spans="2:7">
      <c r="B25" s="164" t="s">
        <v>1682</v>
      </c>
    </row>
    <row r="27" spans="2:7">
      <c r="B27" s="321"/>
    </row>
    <row r="29" spans="2:7">
      <c r="G29" s="321"/>
    </row>
  </sheetData>
  <phoneticPr fontId="4" type="noConversion"/>
  <hyperlinks>
    <hyperlink ref="B25" location="'Содержание '!B125" display="к содержанию"/>
  </hyperlinks>
  <pageMargins left="0.75" right="0.75" top="1" bottom="1" header="0.5" footer="0.5"/>
  <headerFooter alignWithMargins="0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/>
  <dimension ref="A1:J27"/>
  <sheetViews>
    <sheetView workbookViewId="0">
      <selection activeCell="B27" sqref="B27"/>
    </sheetView>
  </sheetViews>
  <sheetFormatPr defaultRowHeight="12.75"/>
  <cols>
    <col min="1" max="1" width="8.85546875" style="340" bestFit="1" customWidth="1"/>
    <col min="2" max="2" width="9.42578125" style="340" customWidth="1"/>
    <col min="3" max="3" width="13.42578125" style="340" customWidth="1"/>
    <col min="4" max="4" width="9.28515625" style="340" customWidth="1"/>
    <col min="5" max="5" width="9.7109375" style="340" customWidth="1"/>
    <col min="6" max="6" width="11.42578125" style="340" customWidth="1"/>
    <col min="7" max="7" width="12.140625" style="340" customWidth="1"/>
    <col min="8" max="8" width="8.140625" style="340" customWidth="1"/>
    <col min="9" max="9" width="8.85546875" style="340" customWidth="1"/>
    <col min="10" max="16384" width="9.140625" style="340"/>
  </cols>
  <sheetData>
    <row r="1" spans="1:10">
      <c r="A1" s="321"/>
      <c r="B1" s="321"/>
      <c r="C1" s="321"/>
      <c r="D1" s="321"/>
      <c r="E1" s="321"/>
      <c r="F1" s="321"/>
      <c r="G1" s="321"/>
      <c r="H1" s="321"/>
      <c r="I1" s="321"/>
    </row>
    <row r="2" spans="1:10">
      <c r="A2" s="340" t="s">
        <v>1238</v>
      </c>
      <c r="B2" s="341" t="s">
        <v>664</v>
      </c>
    </row>
    <row r="4" spans="1:10" ht="38.25">
      <c r="A4" s="321"/>
      <c r="B4" s="438" t="s">
        <v>214</v>
      </c>
      <c r="C4" s="438" t="s">
        <v>665</v>
      </c>
      <c r="D4" s="438" t="s">
        <v>666</v>
      </c>
      <c r="E4" s="438" t="s">
        <v>667</v>
      </c>
      <c r="F4" s="438" t="s">
        <v>668</v>
      </c>
      <c r="G4" s="438" t="s">
        <v>669</v>
      </c>
      <c r="H4" s="438" t="s">
        <v>670</v>
      </c>
      <c r="I4" s="438" t="s">
        <v>671</v>
      </c>
    </row>
    <row r="5" spans="1:10" ht="15.75" customHeight="1">
      <c r="B5" s="564">
        <v>39448</v>
      </c>
      <c r="C5" s="565">
        <v>3.7933242653526422</v>
      </c>
      <c r="D5" s="565">
        <v>1.8858152562005306</v>
      </c>
      <c r="E5" s="565">
        <v>0.51783974846603142</v>
      </c>
      <c r="F5" s="565">
        <v>0.66972471591697735</v>
      </c>
      <c r="G5" s="565">
        <v>0.54799334900625274</v>
      </c>
      <c r="H5" s="565">
        <v>0.953099893683656</v>
      </c>
      <c r="I5" s="565">
        <v>1.0026430978356826</v>
      </c>
    </row>
    <row r="6" spans="1:10" ht="15.75" customHeight="1">
      <c r="B6" s="564">
        <v>39539</v>
      </c>
      <c r="C6" s="565">
        <v>3.5089252370573005</v>
      </c>
      <c r="D6" s="565">
        <v>1.5293088024631225</v>
      </c>
      <c r="E6" s="565">
        <v>0.44923180095354492</v>
      </c>
      <c r="F6" s="565">
        <v>0.62507153388065417</v>
      </c>
      <c r="G6" s="565">
        <v>0.53473015508155386</v>
      </c>
      <c r="H6" s="565">
        <v>0.94475714568558056</v>
      </c>
      <c r="I6" s="565">
        <v>0.98854339726565932</v>
      </c>
    </row>
    <row r="7" spans="1:10" ht="15.75" customHeight="1">
      <c r="B7" s="564">
        <v>39630</v>
      </c>
      <c r="C7" s="565">
        <v>2.9148557290175261</v>
      </c>
      <c r="D7" s="565">
        <v>1.9128537275911217</v>
      </c>
      <c r="E7" s="565">
        <v>0.49391686654957928</v>
      </c>
      <c r="F7" s="565">
        <v>0.44715755539348867</v>
      </c>
      <c r="G7" s="565">
        <v>0.8957130897450416</v>
      </c>
      <c r="H7" s="565">
        <v>0.88930352610795738</v>
      </c>
      <c r="I7" s="565">
        <v>0.9601532886464883</v>
      </c>
    </row>
    <row r="8" spans="1:10" ht="15.75" customHeight="1">
      <c r="B8" s="564">
        <v>39722</v>
      </c>
      <c r="C8" s="565">
        <v>2.2538929003116475</v>
      </c>
      <c r="D8" s="565">
        <v>2.3797282869154883</v>
      </c>
      <c r="E8" s="565">
        <v>0.48765731386889738</v>
      </c>
      <c r="F8" s="565">
        <v>0.57715858538746234</v>
      </c>
      <c r="G8" s="565">
        <v>0.92364932710644487</v>
      </c>
      <c r="H8" s="565">
        <v>0.95603514589825189</v>
      </c>
      <c r="I8" s="565">
        <v>1.0110729504330984</v>
      </c>
    </row>
    <row r="11" spans="1:10">
      <c r="B11" s="341" t="s">
        <v>672</v>
      </c>
    </row>
    <row r="12" spans="1:10">
      <c r="B12" s="321" t="s">
        <v>673</v>
      </c>
    </row>
    <row r="14" spans="1:10">
      <c r="J14" s="321"/>
    </row>
    <row r="25" spans="2:2">
      <c r="B25" s="532" t="s">
        <v>926</v>
      </c>
    </row>
    <row r="27" spans="2:2">
      <c r="B27" s="164" t="s">
        <v>1682</v>
      </c>
    </row>
  </sheetData>
  <phoneticPr fontId="4" type="noConversion"/>
  <hyperlinks>
    <hyperlink ref="B27" location="'Содержание '!B126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/>
  <dimension ref="A2:I29"/>
  <sheetViews>
    <sheetView topLeftCell="A10" workbookViewId="0">
      <selection activeCell="B29" sqref="B29"/>
    </sheetView>
  </sheetViews>
  <sheetFormatPr defaultColWidth="8" defaultRowHeight="12.75"/>
  <cols>
    <col min="1" max="1" width="8" style="321" customWidth="1"/>
    <col min="2" max="2" width="10.7109375" style="321" customWidth="1"/>
    <col min="3" max="3" width="11.5703125" style="321" customWidth="1"/>
    <col min="4" max="5" width="8" style="321" customWidth="1"/>
    <col min="6" max="6" width="10.5703125" style="321" customWidth="1"/>
    <col min="7" max="7" width="9.85546875" style="321" customWidth="1"/>
    <col min="8" max="16384" width="8" style="321"/>
  </cols>
  <sheetData>
    <row r="2" spans="1:9">
      <c r="A2" s="340" t="s">
        <v>1238</v>
      </c>
      <c r="B2" s="325" t="s">
        <v>674</v>
      </c>
    </row>
    <row r="3" spans="1:9">
      <c r="B3" s="449" t="s">
        <v>419</v>
      </c>
    </row>
    <row r="4" spans="1:9">
      <c r="B4" s="350"/>
      <c r="C4" s="350"/>
      <c r="D4" s="350"/>
      <c r="E4" s="350"/>
      <c r="F4" s="350"/>
      <c r="G4" s="350"/>
      <c r="H4" s="350"/>
      <c r="I4" s="350"/>
    </row>
    <row r="5" spans="1:9" ht="39.75" customHeight="1">
      <c r="B5" s="438" t="s">
        <v>214</v>
      </c>
      <c r="C5" s="429" t="s">
        <v>665</v>
      </c>
      <c r="D5" s="429" t="s">
        <v>666</v>
      </c>
      <c r="E5" s="429" t="s">
        <v>667</v>
      </c>
      <c r="F5" s="429" t="s">
        <v>668</v>
      </c>
      <c r="G5" s="429" t="s">
        <v>669</v>
      </c>
      <c r="H5" s="429" t="s">
        <v>670</v>
      </c>
      <c r="I5" s="438" t="s">
        <v>671</v>
      </c>
    </row>
    <row r="6" spans="1:9" ht="18" customHeight="1">
      <c r="B6" s="566">
        <v>39356</v>
      </c>
      <c r="C6" s="567">
        <v>-414.74501099999998</v>
      </c>
      <c r="D6" s="567">
        <v>-67.316509999999994</v>
      </c>
      <c r="E6" s="567">
        <v>-9.1380160000000004</v>
      </c>
      <c r="F6" s="567">
        <v>-139.33296799999999</v>
      </c>
      <c r="G6" s="567">
        <v>-130.529664</v>
      </c>
      <c r="H6" s="567">
        <v>2062.629363</v>
      </c>
      <c r="I6" s="567">
        <v>1339.993297</v>
      </c>
    </row>
    <row r="7" spans="1:9" ht="18" customHeight="1">
      <c r="B7" s="566">
        <v>39448</v>
      </c>
      <c r="C7" s="567">
        <v>189.07501600000001</v>
      </c>
      <c r="D7" s="567">
        <v>20.804690000000001</v>
      </c>
      <c r="E7" s="567">
        <v>-287.93252699999999</v>
      </c>
      <c r="F7" s="567">
        <v>-100.78138199999999</v>
      </c>
      <c r="G7" s="567">
        <v>-312.65372300000001</v>
      </c>
      <c r="H7" s="567">
        <v>1805.0527959999999</v>
      </c>
      <c r="I7" s="567">
        <v>1425.123548</v>
      </c>
    </row>
    <row r="8" spans="1:9" ht="18" customHeight="1">
      <c r="B8" s="566">
        <v>39539</v>
      </c>
      <c r="C8" s="567">
        <v>142.168148</v>
      </c>
      <c r="D8" s="567">
        <v>206.94402299999999</v>
      </c>
      <c r="E8" s="567">
        <v>-209.53937199999999</v>
      </c>
      <c r="F8" s="567">
        <v>-149.30331899999999</v>
      </c>
      <c r="G8" s="567">
        <v>-458.05857099999997</v>
      </c>
      <c r="H8" s="567">
        <v>1804.245551</v>
      </c>
      <c r="I8" s="567">
        <v>1461.9928130000001</v>
      </c>
    </row>
    <row r="9" spans="1:9" ht="18" customHeight="1">
      <c r="B9" s="566">
        <v>39630</v>
      </c>
      <c r="C9" s="567">
        <v>-64.193438</v>
      </c>
      <c r="D9" s="567">
        <v>625.84897699999999</v>
      </c>
      <c r="E9" s="567">
        <v>-236.51191399999999</v>
      </c>
      <c r="F9" s="567">
        <v>-415.663276</v>
      </c>
      <c r="G9" s="567">
        <v>-222.71949699999999</v>
      </c>
      <c r="H9" s="567">
        <v>1578.5877390000001</v>
      </c>
      <c r="I9" s="567">
        <v>1528.0937919999999</v>
      </c>
    </row>
    <row r="10" spans="1:9" ht="18" customHeight="1">
      <c r="B10" s="566">
        <v>39722</v>
      </c>
      <c r="C10" s="567">
        <v>-101.17607700000001</v>
      </c>
      <c r="D10" s="567">
        <v>730.34596899999997</v>
      </c>
      <c r="E10" s="567">
        <v>-568.39687300000003</v>
      </c>
      <c r="F10" s="567">
        <v>-206.96451400000001</v>
      </c>
      <c r="G10" s="567">
        <v>-1.091842</v>
      </c>
      <c r="H10" s="567">
        <v>1445.89526</v>
      </c>
      <c r="I10" s="567">
        <v>1519.608346</v>
      </c>
    </row>
    <row r="12" spans="1:9">
      <c r="A12" s="340"/>
      <c r="B12" s="325" t="s">
        <v>674</v>
      </c>
    </row>
    <row r="13" spans="1:9">
      <c r="B13" s="449" t="s">
        <v>419</v>
      </c>
    </row>
    <row r="27" spans="2:3">
      <c r="B27" s="532" t="s">
        <v>926</v>
      </c>
      <c r="C27" s="340"/>
    </row>
    <row r="28" spans="2:3">
      <c r="B28" s="340"/>
      <c r="C28" s="340"/>
    </row>
    <row r="29" spans="2:3">
      <c r="B29" s="164" t="s">
        <v>1682</v>
      </c>
      <c r="C29" s="340"/>
    </row>
  </sheetData>
  <phoneticPr fontId="13" type="noConversion"/>
  <hyperlinks>
    <hyperlink ref="B29" location="'Содержание '!B127" display="к содержанию"/>
  </hyperlinks>
  <pageMargins left="0.75" right="0.75" top="1" bottom="1" header="0.5" footer="0.5"/>
  <headerFooter alignWithMargins="0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/>
  <dimension ref="A2:F18"/>
  <sheetViews>
    <sheetView workbookViewId="0">
      <selection activeCell="B16" sqref="B16"/>
    </sheetView>
  </sheetViews>
  <sheetFormatPr defaultColWidth="8" defaultRowHeight="12.75"/>
  <cols>
    <col min="1" max="1" width="8.85546875" style="321" bestFit="1" customWidth="1"/>
    <col min="2" max="2" width="22.5703125" style="321" customWidth="1"/>
    <col min="3" max="3" width="8.140625" style="321" customWidth="1"/>
    <col min="4" max="4" width="13.140625" style="321" customWidth="1"/>
    <col min="5" max="5" width="16.7109375" style="321" customWidth="1"/>
    <col min="6" max="6" width="15.42578125" style="321" customWidth="1"/>
    <col min="7" max="16384" width="8" style="321"/>
  </cols>
  <sheetData>
    <row r="2" spans="1:6">
      <c r="A2" s="340" t="s">
        <v>1238</v>
      </c>
      <c r="B2" s="325" t="s">
        <v>675</v>
      </c>
    </row>
    <row r="3" spans="1:6">
      <c r="A3" s="340"/>
      <c r="B3" s="325" t="s">
        <v>676</v>
      </c>
    </row>
    <row r="4" spans="1:6">
      <c r="B4" s="449" t="s">
        <v>419</v>
      </c>
    </row>
    <row r="5" spans="1:6" ht="38.25">
      <c r="B5" s="442"/>
      <c r="C5" s="456" t="s">
        <v>969</v>
      </c>
      <c r="D5" s="456" t="s">
        <v>677</v>
      </c>
      <c r="E5" s="438" t="s">
        <v>678</v>
      </c>
      <c r="F5" s="438" t="s">
        <v>679</v>
      </c>
    </row>
    <row r="6" spans="1:6" ht="16.5" customHeight="1">
      <c r="B6" s="329" t="s">
        <v>665</v>
      </c>
      <c r="C6" s="568">
        <v>1378.2</v>
      </c>
      <c r="D6" s="568">
        <v>1479.4</v>
      </c>
      <c r="E6" s="568">
        <v>-101.2</v>
      </c>
      <c r="F6" s="568">
        <v>-101.2</v>
      </c>
    </row>
    <row r="7" spans="1:6" ht="16.5" customHeight="1">
      <c r="B7" s="329" t="s">
        <v>666</v>
      </c>
      <c r="C7" s="568">
        <v>1583</v>
      </c>
      <c r="D7" s="568">
        <v>852.7</v>
      </c>
      <c r="E7" s="568">
        <v>730.3</v>
      </c>
      <c r="F7" s="568">
        <v>629.20000000000005</v>
      </c>
    </row>
    <row r="8" spans="1:6" ht="16.5" customHeight="1">
      <c r="B8" s="329" t="s">
        <v>667</v>
      </c>
      <c r="C8" s="568">
        <v>666.3</v>
      </c>
      <c r="D8" s="568">
        <v>1234.7</v>
      </c>
      <c r="E8" s="568">
        <v>-568.4</v>
      </c>
      <c r="F8" s="568">
        <v>60.8</v>
      </c>
    </row>
    <row r="9" spans="1:6" ht="16.5" customHeight="1">
      <c r="B9" s="329" t="s">
        <v>668</v>
      </c>
      <c r="C9" s="568">
        <v>602.4</v>
      </c>
      <c r="D9" s="568">
        <v>809.3</v>
      </c>
      <c r="E9" s="568">
        <v>-207</v>
      </c>
      <c r="F9" s="568">
        <v>-146.19999999999999</v>
      </c>
    </row>
    <row r="10" spans="1:6" ht="16.5" customHeight="1">
      <c r="B10" s="329" t="s">
        <v>669</v>
      </c>
      <c r="C10" s="568">
        <v>1065.0999999999999</v>
      </c>
      <c r="D10" s="568">
        <v>1066.2</v>
      </c>
      <c r="E10" s="568">
        <v>-1.1000000000000001</v>
      </c>
      <c r="F10" s="568">
        <v>-147.30000000000001</v>
      </c>
    </row>
    <row r="11" spans="1:6" ht="16.5" customHeight="1">
      <c r="B11" s="329" t="s">
        <v>670</v>
      </c>
      <c r="C11" s="568">
        <v>6817.3</v>
      </c>
      <c r="D11" s="568">
        <v>5371.4</v>
      </c>
      <c r="E11" s="568">
        <v>1445.9</v>
      </c>
      <c r="F11" s="568">
        <v>1298.5999999999999</v>
      </c>
    </row>
    <row r="12" spans="1:6" ht="16.5" customHeight="1">
      <c r="B12" s="329" t="s">
        <v>671</v>
      </c>
      <c r="C12" s="568">
        <v>12500.3</v>
      </c>
      <c r="D12" s="568">
        <v>10980.7</v>
      </c>
      <c r="E12" s="568">
        <v>1519.6</v>
      </c>
      <c r="F12" s="568">
        <v>1519.6</v>
      </c>
    </row>
    <row r="14" spans="1:6">
      <c r="B14" s="532" t="s">
        <v>926</v>
      </c>
    </row>
    <row r="15" spans="1:6">
      <c r="B15" s="340"/>
    </row>
    <row r="16" spans="1:6">
      <c r="B16" s="164" t="s">
        <v>1682</v>
      </c>
      <c r="C16" s="340"/>
    </row>
    <row r="17" spans="3:3">
      <c r="C17" s="340"/>
    </row>
    <row r="18" spans="3:3">
      <c r="C18" s="340"/>
    </row>
  </sheetData>
  <phoneticPr fontId="13" type="noConversion"/>
  <hyperlinks>
    <hyperlink ref="B16" location="'Содержание '!B128" display="к содержанию"/>
  </hyperlinks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2:H45"/>
  <sheetViews>
    <sheetView zoomScaleNormal="100" workbookViewId="0">
      <selection activeCell="I11" sqref="I11"/>
    </sheetView>
  </sheetViews>
  <sheetFormatPr defaultRowHeight="12.75"/>
  <cols>
    <col min="1" max="1" width="8.85546875" style="72" bestFit="1" customWidth="1"/>
    <col min="2" max="5" width="9.140625" style="72"/>
    <col min="6" max="6" width="11.85546875" style="72" customWidth="1"/>
    <col min="7" max="16384" width="9.140625" style="72"/>
  </cols>
  <sheetData>
    <row r="2" spans="1:8">
      <c r="A2" s="72" t="s">
        <v>1238</v>
      </c>
      <c r="B2" s="73" t="s">
        <v>1246</v>
      </c>
    </row>
    <row r="3" spans="1:8">
      <c r="B3" s="102"/>
      <c r="C3" s="103"/>
      <c r="D3" s="103"/>
      <c r="E3" s="103"/>
      <c r="F3" s="103"/>
      <c r="G3" s="103"/>
      <c r="H3" s="103"/>
    </row>
    <row r="4" spans="1:8">
      <c r="B4" s="1421" t="s">
        <v>214</v>
      </c>
      <c r="C4" s="1421" t="s">
        <v>226</v>
      </c>
      <c r="D4" s="1421" t="s">
        <v>221</v>
      </c>
      <c r="E4" s="1421" t="s">
        <v>1582</v>
      </c>
      <c r="F4" s="1421" t="s">
        <v>1567</v>
      </c>
      <c r="G4" s="1421" t="s">
        <v>1584</v>
      </c>
      <c r="H4" s="103"/>
    </row>
    <row r="5" spans="1:8">
      <c r="B5" s="104" t="s">
        <v>1585</v>
      </c>
      <c r="C5" s="104">
        <v>-17.899999999999999</v>
      </c>
      <c r="D5" s="104">
        <v>75</v>
      </c>
      <c r="E5" s="104">
        <v>15</v>
      </c>
      <c r="F5" s="104">
        <v>-2.2000000000000002</v>
      </c>
      <c r="G5" s="104">
        <v>128.59428585260122</v>
      </c>
      <c r="H5" s="103"/>
    </row>
    <row r="6" spans="1:8">
      <c r="B6" s="104" t="s">
        <v>1586</v>
      </c>
      <c r="C6" s="104">
        <v>-23.2</v>
      </c>
      <c r="D6" s="104">
        <v>76</v>
      </c>
      <c r="E6" s="104">
        <v>-1</v>
      </c>
      <c r="F6" s="104">
        <v>-2.2000000000000002</v>
      </c>
      <c r="G6" s="104">
        <v>130.00154872306695</v>
      </c>
      <c r="H6" s="103"/>
    </row>
    <row r="7" spans="1:8">
      <c r="B7" s="104" t="s">
        <v>1587</v>
      </c>
      <c r="C7" s="104">
        <v>-20</v>
      </c>
      <c r="D7" s="104">
        <v>74</v>
      </c>
      <c r="E7" s="104">
        <v>-4</v>
      </c>
      <c r="F7" s="104">
        <v>-2</v>
      </c>
      <c r="G7" s="104">
        <v>115.41096818639777</v>
      </c>
      <c r="H7" s="103"/>
    </row>
    <row r="8" spans="1:8">
      <c r="B8" s="104" t="s">
        <v>1588</v>
      </c>
      <c r="C8" s="104">
        <v>-21.1</v>
      </c>
      <c r="D8" s="104">
        <v>70</v>
      </c>
      <c r="E8" s="104">
        <v>-2</v>
      </c>
      <c r="F8" s="104">
        <v>-1.8</v>
      </c>
      <c r="G8" s="104">
        <v>113.97260027901675</v>
      </c>
      <c r="H8" s="103"/>
    </row>
    <row r="9" spans="1:8">
      <c r="B9" s="104" t="s">
        <v>1589</v>
      </c>
      <c r="C9" s="104">
        <v>-23.6</v>
      </c>
      <c r="D9" s="104">
        <v>81</v>
      </c>
      <c r="E9" s="104">
        <v>-10</v>
      </c>
      <c r="F9" s="104">
        <v>-2</v>
      </c>
      <c r="G9" s="104">
        <v>108.08542113513184</v>
      </c>
      <c r="H9" s="103"/>
    </row>
    <row r="10" spans="1:8">
      <c r="B10" s="104" t="s">
        <v>1590</v>
      </c>
      <c r="C10" s="104">
        <v>-24.1</v>
      </c>
      <c r="D10" s="104">
        <v>81</v>
      </c>
      <c r="E10" s="104">
        <v>-17</v>
      </c>
      <c r="F10" s="104">
        <v>-1.8</v>
      </c>
      <c r="G10" s="104">
        <v>83.532480980948407</v>
      </c>
      <c r="H10" s="103"/>
    </row>
    <row r="11" spans="1:8">
      <c r="B11" s="104" t="s">
        <v>1591</v>
      </c>
      <c r="C11" s="104">
        <v>-16.7</v>
      </c>
      <c r="D11" s="104">
        <v>78</v>
      </c>
      <c r="E11" s="104">
        <v>2</v>
      </c>
      <c r="F11" s="104">
        <v>-2</v>
      </c>
      <c r="G11" s="104">
        <v>97.329699295182195</v>
      </c>
      <c r="H11" s="103"/>
    </row>
    <row r="12" spans="1:8">
      <c r="B12" s="104" t="s">
        <v>1592</v>
      </c>
      <c r="C12" s="104">
        <v>-8.8000000000000007</v>
      </c>
      <c r="D12" s="104">
        <v>76</v>
      </c>
      <c r="E12" s="104">
        <v>-4</v>
      </c>
      <c r="F12" s="104">
        <v>-2</v>
      </c>
      <c r="G12" s="104">
        <v>89.032700568013723</v>
      </c>
      <c r="H12" s="103"/>
    </row>
    <row r="13" spans="1:8">
      <c r="B13" s="104" t="s">
        <v>1593</v>
      </c>
      <c r="C13" s="104">
        <v>-10.7</v>
      </c>
      <c r="D13" s="104">
        <v>83</v>
      </c>
      <c r="E13" s="104">
        <v>-9</v>
      </c>
      <c r="F13" s="104">
        <v>-1.8</v>
      </c>
      <c r="G13" s="104">
        <v>84.051156185305459</v>
      </c>
      <c r="H13" s="103"/>
    </row>
    <row r="14" spans="1:8">
      <c r="B14" s="104" t="s">
        <v>1594</v>
      </c>
      <c r="C14" s="104">
        <v>-12.3</v>
      </c>
      <c r="D14" s="104">
        <v>86</v>
      </c>
      <c r="E14" s="104">
        <v>1</v>
      </c>
      <c r="F14" s="104">
        <v>-2</v>
      </c>
      <c r="G14" s="104">
        <v>109.27412596007868</v>
      </c>
      <c r="H14" s="103"/>
    </row>
    <row r="15" spans="1:8">
      <c r="B15" s="104" t="s">
        <v>1595</v>
      </c>
      <c r="C15" s="104">
        <v>-8.9</v>
      </c>
      <c r="D15" s="104">
        <v>87</v>
      </c>
      <c r="E15" s="104">
        <v>1</v>
      </c>
      <c r="F15" s="104">
        <v>-2</v>
      </c>
      <c r="G15" s="104">
        <v>96.591649385495231</v>
      </c>
      <c r="H15" s="103"/>
    </row>
    <row r="16" spans="1:8">
      <c r="B16" s="104" t="s">
        <v>1596</v>
      </c>
      <c r="C16" s="104">
        <v>0</v>
      </c>
      <c r="D16" s="104">
        <v>87</v>
      </c>
      <c r="E16" s="104">
        <v>0</v>
      </c>
      <c r="F16" s="104">
        <v>-2</v>
      </c>
      <c r="G16" s="104">
        <v>93.916129982230515</v>
      </c>
      <c r="H16" s="103"/>
    </row>
    <row r="17" spans="2:8">
      <c r="B17" s="104" t="s">
        <v>1597</v>
      </c>
      <c r="C17" s="104">
        <v>0</v>
      </c>
      <c r="D17" s="104">
        <v>88</v>
      </c>
      <c r="E17" s="104">
        <v>-4</v>
      </c>
      <c r="F17" s="104">
        <v>-2</v>
      </c>
      <c r="G17" s="104">
        <v>88.400086834471963</v>
      </c>
      <c r="H17" s="103"/>
    </row>
    <row r="18" spans="2:8">
      <c r="B18" s="104" t="s">
        <v>1598</v>
      </c>
      <c r="C18" s="104">
        <v>-3.7</v>
      </c>
      <c r="D18" s="104">
        <v>91</v>
      </c>
      <c r="E18" s="104">
        <v>-3</v>
      </c>
      <c r="F18" s="104">
        <v>-1.8</v>
      </c>
      <c r="G18" s="104">
        <v>97.742712226358663</v>
      </c>
      <c r="H18" s="103"/>
    </row>
    <row r="19" spans="2:8">
      <c r="B19" s="104" t="s">
        <v>1599</v>
      </c>
      <c r="C19" s="104">
        <v>7.5</v>
      </c>
      <c r="D19" s="104">
        <v>94</v>
      </c>
      <c r="E19" s="104">
        <v>31</v>
      </c>
      <c r="F19" s="104">
        <v>-1.4</v>
      </c>
      <c r="G19" s="104">
        <v>85.127613662405267</v>
      </c>
      <c r="H19" s="103"/>
    </row>
    <row r="20" spans="2:8">
      <c r="B20" s="104" t="s">
        <v>1600</v>
      </c>
      <c r="C20" s="104">
        <v>19.2</v>
      </c>
      <c r="D20" s="104">
        <v>94</v>
      </c>
      <c r="E20" s="104">
        <v>41</v>
      </c>
      <c r="F20" s="104">
        <v>-1.4</v>
      </c>
      <c r="G20" s="104">
        <v>81.79838317055507</v>
      </c>
      <c r="H20" s="103"/>
    </row>
    <row r="21" spans="2:8">
      <c r="B21" s="104" t="s">
        <v>1601</v>
      </c>
      <c r="C21" s="104">
        <v>32.200000000000003</v>
      </c>
      <c r="D21" s="104">
        <v>97</v>
      </c>
      <c r="E21" s="104">
        <v>49</v>
      </c>
      <c r="F21" s="104">
        <v>-1.4</v>
      </c>
      <c r="G21" s="104">
        <v>96.784656356549576</v>
      </c>
      <c r="H21" s="103"/>
    </row>
    <row r="22" spans="2:8">
      <c r="B22" s="104" t="s">
        <v>1602</v>
      </c>
      <c r="C22" s="104">
        <v>55.4</v>
      </c>
      <c r="D22" s="104">
        <v>101</v>
      </c>
      <c r="E22" s="104">
        <v>43</v>
      </c>
      <c r="F22" s="104">
        <v>-1.2</v>
      </c>
      <c r="G22" s="104">
        <v>110.16050855747392</v>
      </c>
      <c r="H22" s="103"/>
    </row>
    <row r="23" spans="2:8">
      <c r="B23" s="102" t="s">
        <v>1604</v>
      </c>
      <c r="C23" s="103"/>
      <c r="D23" s="103"/>
      <c r="E23" s="103"/>
      <c r="F23" s="103"/>
      <c r="G23" s="103"/>
      <c r="H23" s="103"/>
    </row>
    <row r="25" spans="2:8">
      <c r="B25" s="73" t="s">
        <v>1246</v>
      </c>
    </row>
    <row r="43" spans="2:2">
      <c r="B43" s="105" t="s">
        <v>909</v>
      </c>
    </row>
    <row r="45" spans="2:2">
      <c r="B45" s="165" t="s">
        <v>1682</v>
      </c>
    </row>
  </sheetData>
  <phoneticPr fontId="4" type="noConversion"/>
  <hyperlinks>
    <hyperlink ref="B45" location="'Содержание '!B13" display="к содержанию"/>
  </hyperlinks>
  <pageMargins left="0.75" right="0.75" top="1" bottom="1" header="0.5" footer="0.5"/>
  <headerFooter alignWithMargins="0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4"/>
  <dimension ref="A1:F29"/>
  <sheetViews>
    <sheetView topLeftCell="A10" workbookViewId="0">
      <selection activeCell="B27" sqref="B27"/>
    </sheetView>
  </sheetViews>
  <sheetFormatPr defaultRowHeight="12.75"/>
  <cols>
    <col min="1" max="1" width="11.42578125" style="578" bestFit="1" customWidth="1"/>
    <col min="2" max="2" width="24.5703125" style="578" bestFit="1" customWidth="1"/>
    <col min="3" max="3" width="17" style="578" bestFit="1" customWidth="1"/>
    <col min="4" max="4" width="10.28515625" style="578" bestFit="1" customWidth="1"/>
    <col min="5" max="5" width="11.140625" style="578" customWidth="1"/>
    <col min="6" max="6" width="11.140625" style="578" bestFit="1" customWidth="1"/>
    <col min="7" max="16384" width="9.140625" style="578"/>
  </cols>
  <sheetData>
    <row r="1" spans="1:6">
      <c r="B1" s="1510"/>
      <c r="C1" s="1510"/>
    </row>
    <row r="2" spans="1:6">
      <c r="A2" s="308" t="s">
        <v>1238</v>
      </c>
      <c r="B2" s="579" t="s">
        <v>1878</v>
      </c>
    </row>
    <row r="4" spans="1:6" ht="38.25">
      <c r="B4" s="580" t="s">
        <v>968</v>
      </c>
      <c r="C4" s="581" t="s">
        <v>1871</v>
      </c>
      <c r="D4" s="580" t="s">
        <v>1872</v>
      </c>
      <c r="E4" s="580" t="s">
        <v>1873</v>
      </c>
      <c r="F4" s="580" t="s">
        <v>1874</v>
      </c>
    </row>
    <row r="5" spans="1:6" ht="25.5">
      <c r="B5" s="582" t="s">
        <v>1875</v>
      </c>
      <c r="C5" s="583">
        <v>1983.2</v>
      </c>
      <c r="D5" s="583">
        <v>1944.4</v>
      </c>
      <c r="E5" s="583">
        <v>1905.7</v>
      </c>
      <c r="F5" s="583">
        <v>1866.9</v>
      </c>
    </row>
    <row r="6" spans="1:6" ht="29.25" customHeight="1">
      <c r="B6" s="582" t="s">
        <v>1876</v>
      </c>
      <c r="C6" s="584">
        <v>0.11899999999999999</v>
      </c>
      <c r="D6" s="584">
        <v>0.115</v>
      </c>
      <c r="E6" s="584">
        <v>0.111</v>
      </c>
      <c r="F6" s="584">
        <v>0.107</v>
      </c>
    </row>
    <row r="7" spans="1:6" ht="29.25" customHeight="1">
      <c r="B7" s="582" t="s">
        <v>1877</v>
      </c>
      <c r="C7" s="584">
        <v>0.14899999999999999</v>
      </c>
      <c r="D7" s="584">
        <v>0.14599999999999999</v>
      </c>
      <c r="E7" s="584">
        <v>0.14299999999999999</v>
      </c>
      <c r="F7" s="584">
        <v>0.14000000000000001</v>
      </c>
    </row>
    <row r="8" spans="1:6">
      <c r="B8" s="586"/>
      <c r="C8" s="585"/>
      <c r="D8" s="585"/>
      <c r="E8" s="585"/>
      <c r="F8" s="585"/>
    </row>
    <row r="9" spans="1:6">
      <c r="B9" s="1510" t="s">
        <v>1869</v>
      </c>
      <c r="C9" s="1510"/>
      <c r="D9" s="585"/>
      <c r="E9" s="585"/>
      <c r="F9" s="585"/>
    </row>
    <row r="10" spans="1:6">
      <c r="A10" s="308"/>
      <c r="B10" s="579" t="s">
        <v>1870</v>
      </c>
      <c r="C10" s="587"/>
      <c r="D10" s="585"/>
      <c r="E10" s="585"/>
      <c r="F10" s="585"/>
    </row>
    <row r="11" spans="1:6">
      <c r="A11" s="308"/>
      <c r="B11" s="579"/>
      <c r="C11" s="587"/>
      <c r="D11" s="585"/>
      <c r="E11" s="585"/>
      <c r="F11" s="585"/>
    </row>
    <row r="25" spans="2:2">
      <c r="B25" s="320" t="s">
        <v>926</v>
      </c>
    </row>
    <row r="27" spans="2:2">
      <c r="B27" s="164" t="s">
        <v>1682</v>
      </c>
    </row>
    <row r="28" spans="2:2">
      <c r="B28" s="587"/>
    </row>
    <row r="29" spans="2:2">
      <c r="B29" s="587"/>
    </row>
  </sheetData>
  <mergeCells count="2">
    <mergeCell ref="B1:C1"/>
    <mergeCell ref="B9:C9"/>
  </mergeCells>
  <phoneticPr fontId="64" type="noConversion"/>
  <hyperlinks>
    <hyperlink ref="B27" location="'Содержание '!B129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5"/>
  <dimension ref="A1:T35"/>
  <sheetViews>
    <sheetView topLeftCell="A13" workbookViewId="0">
      <selection activeCell="B26" sqref="B26"/>
    </sheetView>
  </sheetViews>
  <sheetFormatPr defaultRowHeight="12.75"/>
  <cols>
    <col min="1" max="1" width="11.42578125" style="578" bestFit="1" customWidth="1"/>
    <col min="2" max="2" width="24.5703125" style="578" bestFit="1" customWidth="1"/>
    <col min="3" max="3" width="17.5703125" style="578" customWidth="1"/>
    <col min="4" max="5" width="10" style="578" bestFit="1" customWidth="1"/>
    <col min="6" max="6" width="10.85546875" style="578" bestFit="1" customWidth="1"/>
    <col min="7" max="16384" width="9.140625" style="578"/>
  </cols>
  <sheetData>
    <row r="1" spans="1:6">
      <c r="B1" s="1510"/>
      <c r="C1" s="1510"/>
    </row>
    <row r="2" spans="1:6">
      <c r="A2" s="308" t="s">
        <v>1238</v>
      </c>
      <c r="B2" s="579" t="s">
        <v>1881</v>
      </c>
    </row>
    <row r="4" spans="1:6" ht="25.5">
      <c r="B4" s="580" t="s">
        <v>968</v>
      </c>
      <c r="C4" s="581" t="s">
        <v>1871</v>
      </c>
      <c r="D4" s="588">
        <v>-0.05</v>
      </c>
      <c r="E4" s="588">
        <v>-0.1</v>
      </c>
      <c r="F4" s="588">
        <v>-0.15</v>
      </c>
    </row>
    <row r="5" spans="1:6" ht="25.5">
      <c r="B5" s="582" t="s">
        <v>1875</v>
      </c>
      <c r="C5" s="583">
        <v>1983.2</v>
      </c>
      <c r="D5" s="583">
        <v>1821.5</v>
      </c>
      <c r="E5" s="583">
        <v>1659.8</v>
      </c>
      <c r="F5" s="583">
        <v>1491.2</v>
      </c>
    </row>
    <row r="6" spans="1:6" ht="27" customHeight="1">
      <c r="B6" s="582" t="s">
        <v>1876</v>
      </c>
      <c r="C6" s="589">
        <v>0.11899999999999999</v>
      </c>
      <c r="D6" s="589">
        <v>0.113</v>
      </c>
      <c r="E6" s="589">
        <v>0.10100000000000001</v>
      </c>
      <c r="F6" s="589">
        <v>8.8999999999999996E-2</v>
      </c>
    </row>
    <row r="7" spans="1:6" ht="28.5" customHeight="1">
      <c r="B7" s="582" t="s">
        <v>1877</v>
      </c>
      <c r="C7" s="589">
        <v>0.14899999999999999</v>
      </c>
      <c r="D7" s="589">
        <v>0.13700000000000001</v>
      </c>
      <c r="E7" s="589">
        <v>0.124</v>
      </c>
      <c r="F7" s="589">
        <v>0.112</v>
      </c>
    </row>
    <row r="8" spans="1:6">
      <c r="B8" s="586"/>
      <c r="C8" s="585"/>
      <c r="D8" s="585"/>
      <c r="E8" s="585"/>
      <c r="F8" s="585"/>
    </row>
    <row r="9" spans="1:6">
      <c r="A9" s="308" t="s">
        <v>1880</v>
      </c>
      <c r="B9" s="579" t="s">
        <v>1869</v>
      </c>
      <c r="C9" s="587"/>
      <c r="D9" s="585"/>
      <c r="E9" s="585"/>
      <c r="F9" s="585"/>
    </row>
    <row r="10" spans="1:6">
      <c r="A10" s="308"/>
      <c r="B10" s="579" t="s">
        <v>1879</v>
      </c>
      <c r="C10" s="587"/>
      <c r="D10" s="585"/>
      <c r="E10" s="585"/>
      <c r="F10" s="585"/>
    </row>
    <row r="24" spans="2:20">
      <c r="B24" s="320" t="s">
        <v>926</v>
      </c>
    </row>
    <row r="26" spans="2:20">
      <c r="B26" s="164" t="s">
        <v>1682</v>
      </c>
    </row>
    <row r="27" spans="2:20">
      <c r="B27" s="587"/>
    </row>
    <row r="28" spans="2:20">
      <c r="B28" s="587"/>
    </row>
    <row r="29" spans="2:20">
      <c r="B29" s="586"/>
      <c r="C29" s="585"/>
      <c r="D29" s="590"/>
      <c r="E29" s="590"/>
      <c r="F29" s="590"/>
      <c r="G29" s="585"/>
      <c r="H29" s="585"/>
      <c r="I29" s="585"/>
      <c r="J29" s="585"/>
      <c r="K29" s="585"/>
      <c r="L29" s="585"/>
      <c r="M29" s="585"/>
      <c r="N29" s="585"/>
      <c r="O29" s="585"/>
      <c r="P29" s="585"/>
      <c r="Q29" s="585"/>
      <c r="R29" s="585"/>
      <c r="S29" s="585"/>
      <c r="T29" s="585"/>
    </row>
    <row r="30" spans="2:20">
      <c r="B30" s="586"/>
      <c r="C30" s="591"/>
      <c r="D30" s="591"/>
      <c r="E30" s="591"/>
      <c r="F30" s="591"/>
      <c r="G30" s="585"/>
      <c r="H30" s="585"/>
      <c r="I30" s="585"/>
      <c r="J30" s="585"/>
      <c r="K30" s="585"/>
      <c r="L30" s="585"/>
      <c r="M30" s="585"/>
      <c r="N30" s="585"/>
      <c r="O30" s="585"/>
      <c r="P30" s="585"/>
      <c r="Q30" s="585"/>
      <c r="R30" s="585"/>
      <c r="S30" s="585"/>
      <c r="T30" s="585"/>
    </row>
    <row r="31" spans="2:20">
      <c r="B31" s="586"/>
      <c r="C31" s="585"/>
      <c r="D31" s="585"/>
      <c r="E31" s="585"/>
      <c r="F31" s="585"/>
      <c r="G31" s="585"/>
      <c r="H31" s="585"/>
      <c r="I31" s="585"/>
      <c r="J31" s="585"/>
      <c r="K31" s="585"/>
      <c r="L31" s="585"/>
      <c r="M31" s="585"/>
      <c r="N31" s="585"/>
      <c r="O31" s="585"/>
      <c r="P31" s="585"/>
      <c r="Q31" s="585"/>
      <c r="R31" s="585"/>
      <c r="S31" s="585"/>
      <c r="T31" s="585"/>
    </row>
    <row r="32" spans="2:20">
      <c r="B32" s="586"/>
      <c r="C32" s="585"/>
      <c r="D32" s="585"/>
      <c r="E32" s="585"/>
      <c r="F32" s="585"/>
      <c r="G32" s="585"/>
      <c r="H32" s="585"/>
      <c r="I32" s="585"/>
      <c r="J32" s="585"/>
      <c r="K32" s="585"/>
      <c r="L32" s="585"/>
      <c r="M32" s="585"/>
      <c r="N32" s="585"/>
      <c r="O32" s="585"/>
      <c r="P32" s="585"/>
      <c r="Q32" s="585"/>
      <c r="R32" s="585"/>
      <c r="S32" s="585"/>
      <c r="T32" s="585"/>
    </row>
    <row r="33" spans="2:20">
      <c r="B33" s="586"/>
      <c r="C33" s="585"/>
      <c r="D33" s="585"/>
      <c r="E33" s="585"/>
      <c r="F33" s="585"/>
      <c r="G33" s="585"/>
      <c r="H33" s="585"/>
      <c r="I33" s="585"/>
      <c r="J33" s="585"/>
      <c r="K33" s="585"/>
      <c r="L33" s="585"/>
      <c r="M33" s="585"/>
      <c r="N33" s="585"/>
      <c r="O33" s="585"/>
      <c r="P33" s="585"/>
      <c r="Q33" s="585"/>
      <c r="R33" s="585"/>
      <c r="S33" s="585"/>
      <c r="T33" s="585"/>
    </row>
    <row r="34" spans="2:20">
      <c r="B34" s="586"/>
      <c r="C34" s="585"/>
      <c r="D34" s="585"/>
      <c r="E34" s="585"/>
      <c r="F34" s="585"/>
      <c r="G34" s="585"/>
      <c r="H34" s="585"/>
      <c r="I34" s="585"/>
      <c r="J34" s="585"/>
      <c r="K34" s="585"/>
      <c r="L34" s="585"/>
      <c r="M34" s="585"/>
      <c r="N34" s="585"/>
      <c r="O34" s="585"/>
      <c r="P34" s="585"/>
      <c r="Q34" s="585"/>
      <c r="R34" s="585"/>
      <c r="S34" s="585"/>
      <c r="T34" s="585"/>
    </row>
    <row r="35" spans="2:20">
      <c r="B35" s="586"/>
      <c r="C35" s="585"/>
      <c r="D35" s="585"/>
      <c r="E35" s="585"/>
      <c r="F35" s="585"/>
      <c r="G35" s="585"/>
      <c r="H35" s="585"/>
      <c r="I35" s="585"/>
      <c r="J35" s="585"/>
      <c r="K35" s="585"/>
      <c r="L35" s="585"/>
      <c r="M35" s="585"/>
      <c r="N35" s="585"/>
      <c r="O35" s="585"/>
      <c r="P35" s="585"/>
      <c r="Q35" s="585"/>
      <c r="R35" s="585"/>
      <c r="S35" s="585"/>
      <c r="T35" s="585"/>
    </row>
  </sheetData>
  <mergeCells count="1">
    <mergeCell ref="B1:C1"/>
  </mergeCells>
  <phoneticPr fontId="64" type="noConversion"/>
  <hyperlinks>
    <hyperlink ref="B26" location="'Содержание '!B132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6"/>
  <dimension ref="A1:T36"/>
  <sheetViews>
    <sheetView topLeftCell="A16" workbookViewId="0">
      <selection activeCell="B27" sqref="B27"/>
    </sheetView>
  </sheetViews>
  <sheetFormatPr defaultRowHeight="12.75"/>
  <cols>
    <col min="1" max="1" width="11.42578125" style="578" bestFit="1" customWidth="1"/>
    <col min="2" max="2" width="24.5703125" style="578" bestFit="1" customWidth="1"/>
    <col min="3" max="3" width="17" style="578" bestFit="1" customWidth="1"/>
    <col min="4" max="4" width="9.5703125" style="578" bestFit="1" customWidth="1"/>
    <col min="5" max="6" width="9.85546875" style="578" bestFit="1" customWidth="1"/>
    <col min="7" max="16384" width="9.140625" style="578"/>
  </cols>
  <sheetData>
    <row r="1" spans="1:6">
      <c r="B1" s="592"/>
      <c r="C1" s="592"/>
    </row>
    <row r="2" spans="1:6">
      <c r="A2" s="308" t="s">
        <v>1238</v>
      </c>
      <c r="B2" s="592" t="s">
        <v>1886</v>
      </c>
      <c r="C2" s="592"/>
      <c r="D2" s="592"/>
    </row>
    <row r="4" spans="1:6" ht="25.5">
      <c r="B4" s="580" t="s">
        <v>968</v>
      </c>
      <c r="C4" s="581" t="s">
        <v>1871</v>
      </c>
      <c r="D4" s="580" t="s">
        <v>1883</v>
      </c>
      <c r="E4" s="580" t="s">
        <v>1884</v>
      </c>
      <c r="F4" s="580" t="s">
        <v>1885</v>
      </c>
    </row>
    <row r="5" spans="1:6" ht="25.5">
      <c r="B5" s="582" t="s">
        <v>1875</v>
      </c>
      <c r="C5" s="583">
        <v>1983.2</v>
      </c>
      <c r="D5" s="583">
        <v>1967.9</v>
      </c>
      <c r="E5" s="583">
        <v>1864.5</v>
      </c>
      <c r="F5" s="583">
        <v>1688.7</v>
      </c>
    </row>
    <row r="6" spans="1:6" ht="38.25">
      <c r="B6" s="582" t="s">
        <v>1876</v>
      </c>
      <c r="C6" s="589">
        <v>0.11899999999999999</v>
      </c>
      <c r="D6" s="589">
        <v>0.11799999999999999</v>
      </c>
      <c r="E6" s="589">
        <v>0.114</v>
      </c>
      <c r="F6" s="589">
        <v>0.10299999999999999</v>
      </c>
    </row>
    <row r="7" spans="1:6" ht="38.25">
      <c r="B7" s="582" t="s">
        <v>1877</v>
      </c>
      <c r="C7" s="589">
        <v>0.14899999999999999</v>
      </c>
      <c r="D7" s="589">
        <v>0.14799999999999999</v>
      </c>
      <c r="E7" s="589">
        <v>0.14000000000000001</v>
      </c>
      <c r="F7" s="589">
        <v>0.127</v>
      </c>
    </row>
    <row r="8" spans="1:6">
      <c r="B8" s="586"/>
      <c r="C8" s="585"/>
      <c r="D8" s="585"/>
      <c r="E8" s="585"/>
      <c r="F8" s="585"/>
    </row>
    <row r="9" spans="1:6">
      <c r="B9" s="1510" t="s">
        <v>1869</v>
      </c>
      <c r="C9" s="1510"/>
      <c r="D9" s="585"/>
      <c r="E9" s="585"/>
      <c r="F9" s="585"/>
    </row>
    <row r="10" spans="1:6">
      <c r="A10" s="308"/>
      <c r="B10" s="1510" t="s">
        <v>1882</v>
      </c>
      <c r="C10" s="1510"/>
      <c r="D10" s="1510"/>
      <c r="E10" s="1510"/>
      <c r="F10" s="1510"/>
    </row>
    <row r="11" spans="1:6">
      <c r="A11" s="308"/>
      <c r="B11" s="579"/>
      <c r="C11" s="585"/>
      <c r="D11" s="585"/>
      <c r="E11" s="585"/>
      <c r="F11" s="585"/>
    </row>
    <row r="25" spans="2:20">
      <c r="B25" s="320" t="s">
        <v>926</v>
      </c>
    </row>
    <row r="27" spans="2:20">
      <c r="B27" s="164" t="s">
        <v>1682</v>
      </c>
    </row>
    <row r="28" spans="2:20">
      <c r="B28" s="587"/>
    </row>
    <row r="29" spans="2:20">
      <c r="B29" s="587"/>
    </row>
    <row r="30" spans="2:20">
      <c r="B30" s="586"/>
      <c r="C30" s="585"/>
      <c r="D30" s="590"/>
      <c r="E30" s="590"/>
      <c r="F30" s="590"/>
      <c r="G30" s="585"/>
      <c r="H30" s="585"/>
      <c r="I30" s="585"/>
      <c r="J30" s="585"/>
      <c r="K30" s="585"/>
      <c r="L30" s="585"/>
      <c r="M30" s="585"/>
      <c r="N30" s="585"/>
      <c r="O30" s="585"/>
      <c r="P30" s="585"/>
      <c r="Q30" s="585"/>
      <c r="R30" s="585"/>
      <c r="S30" s="585"/>
      <c r="T30" s="585"/>
    </row>
    <row r="31" spans="2:20">
      <c r="B31" s="586"/>
      <c r="C31" s="591"/>
      <c r="D31" s="591"/>
      <c r="E31" s="591"/>
      <c r="F31" s="591"/>
      <c r="G31" s="585"/>
      <c r="H31" s="585"/>
      <c r="I31" s="585"/>
      <c r="J31" s="585"/>
      <c r="K31" s="585"/>
      <c r="L31" s="585"/>
      <c r="M31" s="585"/>
      <c r="N31" s="585"/>
      <c r="O31" s="585"/>
      <c r="P31" s="585"/>
      <c r="Q31" s="585"/>
      <c r="R31" s="585"/>
      <c r="S31" s="585"/>
      <c r="T31" s="585"/>
    </row>
    <row r="32" spans="2:20">
      <c r="B32" s="586"/>
      <c r="C32" s="585"/>
      <c r="D32" s="585"/>
      <c r="E32" s="585"/>
      <c r="F32" s="585"/>
      <c r="G32" s="585"/>
      <c r="H32" s="585"/>
      <c r="I32" s="585"/>
      <c r="J32" s="585"/>
      <c r="K32" s="585"/>
      <c r="L32" s="585"/>
      <c r="M32" s="585"/>
      <c r="N32" s="585"/>
      <c r="O32" s="585"/>
      <c r="P32" s="585"/>
      <c r="Q32" s="585"/>
      <c r="R32" s="585"/>
      <c r="S32" s="585"/>
      <c r="T32" s="585"/>
    </row>
    <row r="33" spans="2:20">
      <c r="B33" s="586"/>
      <c r="C33" s="585"/>
      <c r="D33" s="585"/>
      <c r="E33" s="585"/>
      <c r="F33" s="585"/>
      <c r="G33" s="585"/>
      <c r="H33" s="585"/>
      <c r="I33" s="585"/>
      <c r="J33" s="585"/>
      <c r="K33" s="585"/>
      <c r="L33" s="585"/>
      <c r="M33" s="585"/>
      <c r="N33" s="585"/>
      <c r="O33" s="585"/>
      <c r="P33" s="585"/>
      <c r="Q33" s="585"/>
      <c r="R33" s="585"/>
      <c r="S33" s="585"/>
      <c r="T33" s="585"/>
    </row>
    <row r="34" spans="2:20">
      <c r="B34" s="586"/>
      <c r="C34" s="585"/>
      <c r="D34" s="585"/>
      <c r="E34" s="585"/>
      <c r="F34" s="585"/>
      <c r="G34" s="585"/>
      <c r="H34" s="585"/>
      <c r="I34" s="585"/>
      <c r="J34" s="585"/>
      <c r="K34" s="585"/>
      <c r="L34" s="585"/>
      <c r="M34" s="585"/>
      <c r="N34" s="585"/>
      <c r="O34" s="585"/>
      <c r="P34" s="585"/>
      <c r="Q34" s="585"/>
      <c r="R34" s="585"/>
      <c r="S34" s="585"/>
      <c r="T34" s="585"/>
    </row>
    <row r="35" spans="2:20">
      <c r="B35" s="586"/>
      <c r="C35" s="585"/>
      <c r="D35" s="585"/>
      <c r="E35" s="585"/>
      <c r="F35" s="585"/>
      <c r="G35" s="585"/>
      <c r="H35" s="585"/>
      <c r="I35" s="585"/>
      <c r="J35" s="585"/>
      <c r="K35" s="585"/>
      <c r="L35" s="585"/>
      <c r="M35" s="585"/>
      <c r="N35" s="585"/>
      <c r="O35" s="585"/>
      <c r="P35" s="585"/>
      <c r="Q35" s="585"/>
      <c r="R35" s="585"/>
      <c r="S35" s="585"/>
      <c r="T35" s="585"/>
    </row>
    <row r="36" spans="2:20">
      <c r="B36" s="586"/>
      <c r="C36" s="585"/>
      <c r="D36" s="585"/>
      <c r="E36" s="585"/>
      <c r="F36" s="585"/>
      <c r="G36" s="585"/>
      <c r="H36" s="585"/>
      <c r="I36" s="585"/>
      <c r="J36" s="585"/>
      <c r="K36" s="585"/>
      <c r="L36" s="585"/>
      <c r="M36" s="585"/>
      <c r="N36" s="585"/>
      <c r="O36" s="585"/>
      <c r="P36" s="585"/>
      <c r="Q36" s="585"/>
      <c r="R36" s="585"/>
      <c r="S36" s="585"/>
      <c r="T36" s="585"/>
    </row>
  </sheetData>
  <mergeCells count="2">
    <mergeCell ref="B9:C9"/>
    <mergeCell ref="B10:F10"/>
  </mergeCells>
  <phoneticPr fontId="64" type="noConversion"/>
  <hyperlinks>
    <hyperlink ref="B27" location="'Содержание '!B131" display="к содержанию"/>
  </hyperlinks>
  <pageMargins left="0.75" right="0.75" top="1" bottom="1" header="0.5" footer="0.5"/>
  <headerFooter alignWithMargins="0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2:N36"/>
  <sheetViews>
    <sheetView topLeftCell="A16" workbookViewId="0">
      <selection activeCell="B36" sqref="B36"/>
    </sheetView>
  </sheetViews>
  <sheetFormatPr defaultRowHeight="12.75"/>
  <cols>
    <col min="1" max="1" width="8.85546875" style="340" bestFit="1" customWidth="1"/>
    <col min="2" max="2" width="26.42578125" style="340" customWidth="1"/>
    <col min="3" max="11" width="9.85546875" style="340" bestFit="1" customWidth="1"/>
    <col min="12" max="12" width="8.85546875" style="340" bestFit="1" customWidth="1"/>
    <col min="13" max="14" width="9.85546875" style="340" bestFit="1" customWidth="1"/>
    <col min="15" max="16384" width="9.140625" style="340"/>
  </cols>
  <sheetData>
    <row r="2" spans="1:14">
      <c r="A2" s="569" t="s">
        <v>1238</v>
      </c>
      <c r="B2" s="341" t="s">
        <v>680</v>
      </c>
    </row>
    <row r="4" spans="1:14" ht="15.75" customHeight="1">
      <c r="B4" s="429" t="s">
        <v>908</v>
      </c>
      <c r="C4" s="451" t="s">
        <v>2290</v>
      </c>
      <c r="D4" s="451" t="s">
        <v>2294</v>
      </c>
      <c r="E4" s="570">
        <v>39448</v>
      </c>
      <c r="F4" s="571">
        <v>39479</v>
      </c>
      <c r="G4" s="571">
        <v>39508</v>
      </c>
      <c r="H4" s="571">
        <v>39539</v>
      </c>
      <c r="I4" s="571">
        <v>39569</v>
      </c>
      <c r="J4" s="571">
        <v>39600</v>
      </c>
      <c r="K4" s="571">
        <v>39630</v>
      </c>
      <c r="L4" s="570" t="s">
        <v>681</v>
      </c>
      <c r="M4" s="571">
        <v>39692</v>
      </c>
      <c r="N4" s="571">
        <v>39722</v>
      </c>
    </row>
    <row r="5" spans="1:14" ht="25.5">
      <c r="B5" s="572" t="s">
        <v>682</v>
      </c>
      <c r="C5" s="573">
        <v>1.0371503119138128</v>
      </c>
      <c r="D5" s="573">
        <v>1.4830000000000001</v>
      </c>
      <c r="E5" s="573">
        <v>1.427</v>
      </c>
      <c r="F5" s="573">
        <v>1.6120000000000001</v>
      </c>
      <c r="G5" s="573">
        <v>1.5580000000000001</v>
      </c>
      <c r="H5" s="573">
        <v>1.5</v>
      </c>
      <c r="I5" s="573">
        <v>1.4359999999999999</v>
      </c>
      <c r="J5" s="573">
        <v>1.3879999999999999</v>
      </c>
      <c r="K5" s="573">
        <v>1.3320000000000001</v>
      </c>
      <c r="L5" s="573"/>
      <c r="M5" s="573"/>
      <c r="N5" s="573"/>
    </row>
    <row r="6" spans="1:14" ht="25.5">
      <c r="B6" s="572" t="s">
        <v>683</v>
      </c>
      <c r="C6" s="573">
        <v>0.94961632728562928</v>
      </c>
      <c r="D6" s="573">
        <v>1.1779999999999999</v>
      </c>
      <c r="E6" s="573">
        <v>0.97</v>
      </c>
      <c r="F6" s="573">
        <v>1.0169999999999999</v>
      </c>
      <c r="G6" s="573">
        <v>1.0109999999999999</v>
      </c>
      <c r="H6" s="573">
        <v>1.0449999999999999</v>
      </c>
      <c r="I6" s="573">
        <v>1.034</v>
      </c>
      <c r="J6" s="573">
        <v>1.125</v>
      </c>
      <c r="K6" s="573">
        <v>1.1040000000000001</v>
      </c>
      <c r="L6" s="573"/>
      <c r="M6" s="573"/>
      <c r="N6" s="573"/>
    </row>
    <row r="7" spans="1:14">
      <c r="B7" s="323"/>
      <c r="C7" s="350"/>
      <c r="D7" s="350"/>
      <c r="E7" s="350"/>
      <c r="F7" s="350"/>
      <c r="G7" s="350"/>
      <c r="H7" s="350"/>
      <c r="I7" s="350"/>
      <c r="J7" s="350"/>
      <c r="K7" s="350"/>
    </row>
    <row r="8" spans="1:14">
      <c r="B8" s="323"/>
      <c r="C8" s="350"/>
      <c r="D8" s="350"/>
      <c r="E8" s="350"/>
      <c r="F8" s="350"/>
      <c r="G8" s="350"/>
      <c r="H8" s="350"/>
      <c r="I8" s="350"/>
      <c r="J8" s="350"/>
      <c r="K8" s="350"/>
    </row>
    <row r="9" spans="1:14">
      <c r="B9" s="429" t="s">
        <v>908</v>
      </c>
      <c r="C9" s="451" t="s">
        <v>997</v>
      </c>
      <c r="D9" s="451" t="s">
        <v>998</v>
      </c>
      <c r="E9" s="452">
        <v>39448</v>
      </c>
      <c r="F9" s="574">
        <v>39479</v>
      </c>
      <c r="G9" s="574">
        <v>39508</v>
      </c>
      <c r="H9" s="574">
        <v>39539</v>
      </c>
      <c r="I9" s="574">
        <v>39569</v>
      </c>
      <c r="J9" s="574">
        <v>39600</v>
      </c>
      <c r="K9" s="574">
        <v>39630</v>
      </c>
      <c r="L9" s="452" t="s">
        <v>681</v>
      </c>
      <c r="M9" s="574">
        <v>39692</v>
      </c>
      <c r="N9" s="574">
        <v>39722</v>
      </c>
    </row>
    <row r="10" spans="1:14" ht="25.5">
      <c r="B10" s="575" t="s">
        <v>684</v>
      </c>
      <c r="C10" s="573"/>
      <c r="D10" s="573"/>
      <c r="E10" s="573"/>
      <c r="F10" s="573"/>
      <c r="G10" s="573"/>
      <c r="H10" s="573"/>
      <c r="I10" s="573"/>
      <c r="J10" s="573"/>
      <c r="K10" s="573"/>
      <c r="L10" s="573">
        <v>4.3710000000000004</v>
      </c>
      <c r="M10" s="573">
        <v>4.5010000000000003</v>
      </c>
      <c r="N10" s="573">
        <v>4.7210000000000001</v>
      </c>
    </row>
    <row r="11" spans="1:14" ht="25.5">
      <c r="B11" s="575" t="s">
        <v>685</v>
      </c>
      <c r="C11" s="573"/>
      <c r="D11" s="573"/>
      <c r="E11" s="573"/>
      <c r="F11" s="573"/>
      <c r="G11" s="573"/>
      <c r="H11" s="573"/>
      <c r="I11" s="573"/>
      <c r="J11" s="573"/>
      <c r="K11" s="573"/>
      <c r="L11" s="573">
        <v>3.1459999999999999</v>
      </c>
      <c r="M11" s="573">
        <v>2.7130000000000001</v>
      </c>
      <c r="N11" s="573">
        <v>3.573</v>
      </c>
    </row>
    <row r="12" spans="1:14" ht="25.5">
      <c r="B12" s="575" t="s">
        <v>686</v>
      </c>
      <c r="C12" s="573"/>
      <c r="D12" s="573"/>
      <c r="E12" s="573"/>
      <c r="F12" s="573"/>
      <c r="G12" s="573"/>
      <c r="H12" s="573"/>
      <c r="I12" s="573"/>
      <c r="J12" s="573"/>
      <c r="K12" s="573"/>
      <c r="L12" s="573">
        <v>2.0041810400036089</v>
      </c>
      <c r="M12" s="573">
        <v>2.0139999999999998</v>
      </c>
      <c r="N12" s="573">
        <v>2.1030000000000002</v>
      </c>
    </row>
    <row r="14" spans="1:14">
      <c r="B14" s="576" t="s">
        <v>687</v>
      </c>
      <c r="C14" s="577"/>
      <c r="D14" s="577"/>
      <c r="E14" s="577"/>
      <c r="F14" s="577"/>
      <c r="G14" s="577"/>
      <c r="H14" s="577"/>
      <c r="I14" s="577"/>
    </row>
    <row r="15" spans="1:14">
      <c r="A15" s="350"/>
      <c r="C15" s="350"/>
      <c r="D15" s="350"/>
      <c r="E15" s="350"/>
      <c r="F15" s="350"/>
      <c r="G15" s="350"/>
      <c r="H15" s="350"/>
      <c r="I15" s="350"/>
      <c r="J15" s="350"/>
      <c r="K15" s="350"/>
      <c r="L15" s="350"/>
      <c r="M15" s="350"/>
      <c r="N15" s="350"/>
    </row>
    <row r="16" spans="1:14">
      <c r="A16" s="569" t="s">
        <v>1238</v>
      </c>
      <c r="B16" s="341" t="s">
        <v>1381</v>
      </c>
      <c r="C16" s="350"/>
      <c r="D16" s="350"/>
      <c r="E16" s="350"/>
      <c r="F16" s="350"/>
      <c r="G16" s="350"/>
      <c r="H16" s="350"/>
      <c r="I16" s="350"/>
      <c r="J16" s="350"/>
      <c r="K16" s="321"/>
      <c r="L16" s="350"/>
      <c r="M16" s="350"/>
      <c r="N16" s="350"/>
    </row>
    <row r="17" spans="1:14">
      <c r="A17" s="350"/>
      <c r="B17" s="350"/>
      <c r="C17" s="350"/>
      <c r="D17" s="350"/>
      <c r="E17" s="350"/>
      <c r="F17" s="350"/>
      <c r="G17" s="350"/>
      <c r="H17" s="350"/>
      <c r="I17" s="350"/>
      <c r="J17" s="350"/>
      <c r="K17" s="350"/>
      <c r="L17" s="350"/>
      <c r="M17" s="350"/>
      <c r="N17" s="350"/>
    </row>
    <row r="34" spans="2:2">
      <c r="B34" s="424" t="s">
        <v>926</v>
      </c>
    </row>
    <row r="36" spans="2:2">
      <c r="B36" s="164" t="s">
        <v>1682</v>
      </c>
    </row>
  </sheetData>
  <phoneticPr fontId="4" type="noConversion"/>
  <hyperlinks>
    <hyperlink ref="B36" location="'Содержание '!B132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/>
  <dimension ref="A2:L45"/>
  <sheetViews>
    <sheetView topLeftCell="A11" workbookViewId="0">
      <selection activeCell="B27" sqref="B27"/>
    </sheetView>
  </sheetViews>
  <sheetFormatPr defaultRowHeight="12.75"/>
  <cols>
    <col min="1" max="1" width="9.140625" style="340"/>
    <col min="2" max="2" width="18.5703125" style="340" customWidth="1"/>
    <col min="3" max="6" width="12.28515625" style="340" bestFit="1" customWidth="1"/>
    <col min="7" max="10" width="13.42578125" style="340" bestFit="1" customWidth="1"/>
    <col min="11" max="16384" width="9.140625" style="340"/>
  </cols>
  <sheetData>
    <row r="2" spans="1:12">
      <c r="A2" s="569" t="s">
        <v>1238</v>
      </c>
      <c r="B2" s="341" t="s">
        <v>1887</v>
      </c>
    </row>
    <row r="3" spans="1:12" ht="13.5" thickBot="1"/>
    <row r="4" spans="1:12" ht="13.5" thickBot="1">
      <c r="B4" s="533" t="s">
        <v>908</v>
      </c>
      <c r="C4" s="534" t="s">
        <v>997</v>
      </c>
      <c r="D4" s="534" t="s">
        <v>2267</v>
      </c>
      <c r="E4" s="534" t="s">
        <v>998</v>
      </c>
      <c r="F4" s="535" t="s">
        <v>1363</v>
      </c>
      <c r="G4" s="535" t="s">
        <v>999</v>
      </c>
      <c r="H4" s="535" t="s">
        <v>2038</v>
      </c>
      <c r="I4" s="535" t="s">
        <v>795</v>
      </c>
      <c r="J4" s="535" t="s">
        <v>1000</v>
      </c>
    </row>
    <row r="5" spans="1:12" ht="42" customHeight="1">
      <c r="B5" s="542" t="s">
        <v>1888</v>
      </c>
      <c r="C5" s="593">
        <v>0.11142391073091677</v>
      </c>
      <c r="D5" s="593">
        <v>0.28704501179189695</v>
      </c>
      <c r="E5" s="593">
        <v>0.1969382405259249</v>
      </c>
      <c r="F5" s="594">
        <v>0.33089892850588798</v>
      </c>
      <c r="G5" s="594">
        <v>0.22575503205094935</v>
      </c>
      <c r="H5" s="594">
        <v>0.24119421575970859</v>
      </c>
      <c r="I5" s="594">
        <v>0.2562881111213714</v>
      </c>
      <c r="J5" s="594">
        <v>0.28393162050632365</v>
      </c>
    </row>
    <row r="6" spans="1:12" ht="42" customHeight="1" thickBot="1">
      <c r="B6" s="545" t="s">
        <v>1889</v>
      </c>
      <c r="C6" s="595">
        <v>0.2886207123056152</v>
      </c>
      <c r="D6" s="595">
        <v>0.26509706060469163</v>
      </c>
      <c r="E6" s="595">
        <v>0.30741910668236949</v>
      </c>
      <c r="F6" s="596">
        <v>0.2029442881480823</v>
      </c>
      <c r="G6" s="596">
        <v>0.13895392441836982</v>
      </c>
      <c r="H6" s="596">
        <v>0.14234828610449154</v>
      </c>
      <c r="I6" s="596">
        <v>0.13712713632152934</v>
      </c>
      <c r="J6" s="596">
        <v>0.15787866073280168</v>
      </c>
    </row>
    <row r="7" spans="1:12">
      <c r="B7" s="597" t="s">
        <v>1890</v>
      </c>
      <c r="C7" s="470"/>
      <c r="D7" s="470"/>
      <c r="E7" s="470"/>
      <c r="F7" s="470"/>
      <c r="G7" s="470"/>
      <c r="H7" s="598"/>
      <c r="I7" s="470"/>
      <c r="J7" s="470"/>
      <c r="K7" s="390"/>
      <c r="L7" s="390"/>
    </row>
    <row r="8" spans="1:12">
      <c r="B8" s="599" t="s">
        <v>1891</v>
      </c>
      <c r="C8" s="470"/>
      <c r="D8" s="470"/>
      <c r="E8" s="470"/>
      <c r="F8" s="470"/>
      <c r="G8" s="470"/>
      <c r="H8" s="598"/>
      <c r="I8" s="470"/>
      <c r="J8" s="470"/>
      <c r="K8" s="390"/>
      <c r="L8" s="390"/>
    </row>
    <row r="9" spans="1:12">
      <c r="G9" s="600"/>
      <c r="H9" s="601"/>
      <c r="I9" s="390"/>
      <c r="J9" s="390"/>
      <c r="K9" s="390"/>
      <c r="L9" s="390"/>
    </row>
    <row r="10" spans="1:12">
      <c r="A10" s="569" t="s">
        <v>1238</v>
      </c>
      <c r="B10" s="341" t="s">
        <v>1892</v>
      </c>
      <c r="G10" s="600"/>
      <c r="H10" s="601"/>
      <c r="I10" s="390"/>
      <c r="J10" s="390"/>
      <c r="K10" s="390"/>
      <c r="L10" s="390"/>
    </row>
    <row r="11" spans="1:12">
      <c r="G11" s="600"/>
      <c r="H11" s="601"/>
      <c r="I11" s="390"/>
      <c r="J11" s="390"/>
      <c r="K11" s="390"/>
      <c r="L11" s="390"/>
    </row>
    <row r="12" spans="1:12">
      <c r="G12" s="600"/>
      <c r="H12" s="601"/>
      <c r="I12" s="390"/>
      <c r="J12" s="390"/>
      <c r="K12" s="390"/>
      <c r="L12" s="390"/>
    </row>
    <row r="13" spans="1:12">
      <c r="G13" s="600"/>
      <c r="H13" s="601"/>
      <c r="I13" s="390"/>
      <c r="J13" s="390"/>
      <c r="K13" s="390"/>
      <c r="L13" s="390"/>
    </row>
    <row r="14" spans="1:12">
      <c r="G14" s="600"/>
      <c r="H14" s="601"/>
      <c r="I14" s="390"/>
      <c r="J14" s="390"/>
      <c r="K14" s="390"/>
      <c r="L14" s="390"/>
    </row>
    <row r="15" spans="1:12">
      <c r="G15" s="600"/>
      <c r="H15" s="601"/>
      <c r="I15" s="390"/>
      <c r="J15" s="390"/>
      <c r="K15" s="390"/>
      <c r="L15" s="390"/>
    </row>
    <row r="16" spans="1:12">
      <c r="G16" s="600"/>
      <c r="H16" s="601"/>
      <c r="I16" s="390"/>
      <c r="J16" s="390"/>
      <c r="K16" s="390"/>
      <c r="L16" s="390"/>
    </row>
    <row r="17" spans="2:12">
      <c r="G17" s="600"/>
      <c r="H17" s="321"/>
      <c r="I17" s="390"/>
      <c r="J17" s="390"/>
      <c r="K17" s="390"/>
      <c r="L17" s="390"/>
    </row>
    <row r="18" spans="2:12">
      <c r="G18" s="390"/>
      <c r="H18" s="390"/>
      <c r="I18" s="390"/>
      <c r="J18" s="390"/>
      <c r="K18" s="390"/>
      <c r="L18" s="390"/>
    </row>
    <row r="24" spans="2:12">
      <c r="B24" s="599" t="s">
        <v>1893</v>
      </c>
    </row>
    <row r="25" spans="2:12">
      <c r="B25" s="599" t="s">
        <v>1891</v>
      </c>
    </row>
    <row r="27" spans="2:12">
      <c r="B27" s="164" t="s">
        <v>1682</v>
      </c>
    </row>
    <row r="39" spans="7:10">
      <c r="G39" s="526"/>
      <c r="H39" s="526"/>
      <c r="I39" s="526"/>
    </row>
    <row r="40" spans="7:10">
      <c r="G40" s="531"/>
      <c r="H40" s="531"/>
      <c r="I40" s="531"/>
      <c r="J40" s="531"/>
    </row>
    <row r="42" spans="7:10">
      <c r="G42" s="602"/>
      <c r="H42" s="602"/>
      <c r="I42" s="602"/>
      <c r="J42" s="602"/>
    </row>
    <row r="45" spans="7:10">
      <c r="G45" s="602"/>
      <c r="H45" s="602"/>
      <c r="I45" s="602"/>
      <c r="J45" s="602"/>
    </row>
  </sheetData>
  <phoneticPr fontId="4" type="noConversion"/>
  <hyperlinks>
    <hyperlink ref="B27" location="'Содержание '!B133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/>
  <dimension ref="A2:N34"/>
  <sheetViews>
    <sheetView topLeftCell="A8" workbookViewId="0">
      <selection activeCell="B34" sqref="B34"/>
    </sheetView>
  </sheetViews>
  <sheetFormatPr defaultRowHeight="12.75"/>
  <cols>
    <col min="1" max="1" width="10.42578125" style="340" bestFit="1" customWidth="1"/>
    <col min="2" max="2" width="11.85546875" style="340" customWidth="1"/>
    <col min="3" max="14" width="9.85546875" style="340" bestFit="1" customWidth="1"/>
    <col min="15" max="16384" width="9.140625" style="340"/>
  </cols>
  <sheetData>
    <row r="2" spans="1:14">
      <c r="A2" s="569" t="s">
        <v>1238</v>
      </c>
      <c r="B2" s="341" t="s">
        <v>1894</v>
      </c>
      <c r="C2" s="603"/>
      <c r="D2" s="603"/>
      <c r="E2" s="603"/>
      <c r="F2" s="603"/>
      <c r="G2" s="603"/>
      <c r="H2" s="603"/>
      <c r="I2" s="603"/>
      <c r="J2" s="603"/>
    </row>
    <row r="3" spans="1:14">
      <c r="A3" s="569"/>
      <c r="B3" s="340" t="s">
        <v>1406</v>
      </c>
      <c r="C3" s="603"/>
      <c r="D3" s="603"/>
      <c r="E3" s="603"/>
      <c r="F3" s="603"/>
      <c r="G3" s="603"/>
      <c r="H3" s="603"/>
      <c r="I3" s="603"/>
      <c r="J3" s="603"/>
    </row>
    <row r="4" spans="1:14" ht="13.5" thickBot="1">
      <c r="A4" s="569"/>
      <c r="C4" s="603"/>
      <c r="D4" s="603"/>
      <c r="E4" s="603"/>
      <c r="F4" s="603"/>
      <c r="G4" s="603"/>
      <c r="H4" s="603"/>
      <c r="I4" s="603"/>
      <c r="J4" s="603"/>
    </row>
    <row r="5" spans="1:14" ht="15" customHeight="1" thickBot="1">
      <c r="B5" s="412"/>
      <c r="C5" s="534" t="s">
        <v>997</v>
      </c>
      <c r="D5" s="534" t="s">
        <v>2267</v>
      </c>
      <c r="E5" s="534" t="s">
        <v>998</v>
      </c>
      <c r="F5" s="534" t="s">
        <v>1823</v>
      </c>
      <c r="G5" s="534" t="s">
        <v>1824</v>
      </c>
      <c r="H5" s="534" t="s">
        <v>1328</v>
      </c>
      <c r="I5" s="534" t="s">
        <v>1407</v>
      </c>
      <c r="J5" s="535" t="s">
        <v>1363</v>
      </c>
      <c r="K5" s="534" t="s">
        <v>999</v>
      </c>
      <c r="L5" s="534" t="s">
        <v>2038</v>
      </c>
      <c r="M5" s="534" t="s">
        <v>795</v>
      </c>
      <c r="N5" s="535" t="s">
        <v>1000</v>
      </c>
    </row>
    <row r="6" spans="1:14" ht="14.25" customHeight="1">
      <c r="B6" s="416" t="s">
        <v>1408</v>
      </c>
      <c r="C6" s="604">
        <v>4</v>
      </c>
      <c r="D6" s="604">
        <v>3</v>
      </c>
      <c r="E6" s="604">
        <v>3</v>
      </c>
      <c r="F6" s="604">
        <v>3</v>
      </c>
      <c r="G6" s="604">
        <v>5</v>
      </c>
      <c r="H6" s="604">
        <v>4</v>
      </c>
      <c r="I6" s="604">
        <v>5</v>
      </c>
      <c r="J6" s="605">
        <v>3</v>
      </c>
      <c r="K6" s="604">
        <v>15</v>
      </c>
      <c r="L6" s="604">
        <v>14</v>
      </c>
      <c r="M6" s="604">
        <v>14</v>
      </c>
      <c r="N6" s="605">
        <v>13</v>
      </c>
    </row>
    <row r="7" spans="1:14" ht="15.75" customHeight="1">
      <c r="B7" s="606" t="s">
        <v>1409</v>
      </c>
      <c r="C7" s="607">
        <v>18</v>
      </c>
      <c r="D7" s="607">
        <v>16</v>
      </c>
      <c r="E7" s="607">
        <v>18</v>
      </c>
      <c r="F7" s="607">
        <v>16</v>
      </c>
      <c r="G7" s="607">
        <v>12</v>
      </c>
      <c r="H7" s="607">
        <v>15</v>
      </c>
      <c r="I7" s="607">
        <v>14</v>
      </c>
      <c r="J7" s="511">
        <v>15</v>
      </c>
      <c r="K7" s="607">
        <v>10</v>
      </c>
      <c r="L7" s="607">
        <v>14</v>
      </c>
      <c r="M7" s="607">
        <v>14</v>
      </c>
      <c r="N7" s="511">
        <v>15</v>
      </c>
    </row>
    <row r="8" spans="1:14" ht="15.75" customHeight="1">
      <c r="B8" s="606" t="s">
        <v>2057</v>
      </c>
      <c r="C8" s="607">
        <v>10</v>
      </c>
      <c r="D8" s="607">
        <v>11</v>
      </c>
      <c r="E8" s="607">
        <v>6</v>
      </c>
      <c r="F8" s="607">
        <v>7</v>
      </c>
      <c r="G8" s="607">
        <v>8</v>
      </c>
      <c r="H8" s="607">
        <v>6</v>
      </c>
      <c r="I8" s="607">
        <v>5</v>
      </c>
      <c r="J8" s="511">
        <v>6</v>
      </c>
      <c r="K8" s="607">
        <v>5</v>
      </c>
      <c r="L8" s="607">
        <v>5</v>
      </c>
      <c r="M8" s="607">
        <v>3</v>
      </c>
      <c r="N8" s="511">
        <v>5</v>
      </c>
    </row>
    <row r="9" spans="1:14" ht="15.75" customHeight="1" thickBot="1">
      <c r="B9" s="608" t="s">
        <v>2058</v>
      </c>
      <c r="C9" s="609">
        <v>2</v>
      </c>
      <c r="D9" s="609">
        <v>4</v>
      </c>
      <c r="E9" s="609">
        <v>6</v>
      </c>
      <c r="F9" s="609">
        <v>7</v>
      </c>
      <c r="G9" s="609">
        <v>8</v>
      </c>
      <c r="H9" s="609">
        <v>8</v>
      </c>
      <c r="I9" s="609">
        <v>9</v>
      </c>
      <c r="J9" s="512">
        <v>9</v>
      </c>
      <c r="K9" s="609">
        <v>5</v>
      </c>
      <c r="L9" s="609">
        <v>2</v>
      </c>
      <c r="M9" s="609">
        <v>4</v>
      </c>
      <c r="N9" s="512">
        <v>3</v>
      </c>
    </row>
    <row r="10" spans="1:14">
      <c r="B10" s="610" t="s">
        <v>2059</v>
      </c>
    </row>
    <row r="11" spans="1:14">
      <c r="C11" s="577"/>
      <c r="D11" s="577"/>
    </row>
    <row r="13" spans="1:14">
      <c r="B13" s="341" t="s">
        <v>2060</v>
      </c>
    </row>
    <row r="26" spans="1:13">
      <c r="M26" s="321"/>
    </row>
    <row r="30" spans="1:13">
      <c r="A30" s="390"/>
    </row>
    <row r="32" spans="1:13">
      <c r="B32" s="532" t="s">
        <v>926</v>
      </c>
      <c r="C32" s="576"/>
    </row>
    <row r="34" spans="2:2">
      <c r="B34" s="164" t="s">
        <v>1682</v>
      </c>
    </row>
  </sheetData>
  <phoneticPr fontId="4" type="noConversion"/>
  <hyperlinks>
    <hyperlink ref="B34" location="'Содержание '!B134" display="к содержанию"/>
  </hyperlinks>
  <pageMargins left="0.75" right="0.75" top="1" bottom="1" header="0.5" footer="0.5"/>
  <headerFooter alignWithMargins="0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/>
  <dimension ref="A1:K28"/>
  <sheetViews>
    <sheetView workbookViewId="0">
      <selection activeCell="B27" sqref="B27"/>
    </sheetView>
  </sheetViews>
  <sheetFormatPr defaultRowHeight="12.75"/>
  <cols>
    <col min="1" max="1" width="9.140625" style="340"/>
    <col min="2" max="2" width="25.7109375" style="340" customWidth="1"/>
    <col min="3" max="3" width="10.140625" style="340" bestFit="1" customWidth="1"/>
    <col min="4" max="4" width="9.85546875" style="340" bestFit="1" customWidth="1"/>
    <col min="5" max="5" width="10" style="340" customWidth="1"/>
    <col min="6" max="7" width="10.28515625" style="340" bestFit="1" customWidth="1"/>
    <col min="8" max="16384" width="9.140625" style="340"/>
  </cols>
  <sheetData>
    <row r="1" spans="1:11">
      <c r="A1" s="321"/>
      <c r="B1" s="321"/>
      <c r="C1" s="321"/>
      <c r="D1" s="321"/>
      <c r="E1" s="321"/>
      <c r="F1" s="321"/>
    </row>
    <row r="2" spans="1:11">
      <c r="A2" s="569" t="s">
        <v>1238</v>
      </c>
      <c r="B2" s="341" t="s">
        <v>2061</v>
      </c>
    </row>
    <row r="3" spans="1:11" ht="13.5" thickBot="1">
      <c r="B3" s="340" t="s">
        <v>2266</v>
      </c>
    </row>
    <row r="4" spans="1:11" ht="13.5" thickBot="1">
      <c r="B4" s="365" t="s">
        <v>908</v>
      </c>
      <c r="C4" s="426">
        <v>39083</v>
      </c>
      <c r="D4" s="426">
        <v>39448</v>
      </c>
      <c r="E4" s="426">
        <v>39539</v>
      </c>
      <c r="F4" s="611" t="s">
        <v>2062</v>
      </c>
      <c r="G4" s="612" t="s">
        <v>2063</v>
      </c>
    </row>
    <row r="5" spans="1:11" ht="38.25">
      <c r="B5" s="613" t="s">
        <v>2064</v>
      </c>
      <c r="C5" s="614">
        <v>6.5852295431638046</v>
      </c>
      <c r="D5" s="614">
        <v>13.625042146392378</v>
      </c>
      <c r="E5" s="614">
        <v>11.64630219701643</v>
      </c>
      <c r="F5" s="614">
        <v>11.175992925809346</v>
      </c>
      <c r="G5" s="615">
        <v>10.529512998070322</v>
      </c>
    </row>
    <row r="6" spans="1:11" ht="18" customHeight="1">
      <c r="B6" s="616" t="s">
        <v>2065</v>
      </c>
      <c r="C6" s="617">
        <v>33.704776772361633</v>
      </c>
      <c r="D6" s="617">
        <v>35.436987633252329</v>
      </c>
      <c r="E6" s="617">
        <v>37.71487854948257</v>
      </c>
      <c r="F6" s="617">
        <v>40.723605102388923</v>
      </c>
      <c r="G6" s="618">
        <v>39.621988859994566</v>
      </c>
    </row>
    <row r="7" spans="1:11" ht="15" customHeight="1">
      <c r="B7" s="616" t="s">
        <v>2066</v>
      </c>
      <c r="C7" s="617">
        <v>19.382131356056135</v>
      </c>
      <c r="D7" s="617">
        <v>18.502943751498325</v>
      </c>
      <c r="E7" s="617">
        <v>18.836342813029631</v>
      </c>
      <c r="F7" s="617">
        <v>21.212349246139141</v>
      </c>
      <c r="G7" s="618">
        <v>11.305449676993078</v>
      </c>
    </row>
    <row r="8" spans="1:11" ht="17.25" customHeight="1" thickBot="1">
      <c r="B8" s="619" t="s">
        <v>1761</v>
      </c>
      <c r="C8" s="620">
        <v>40.327862328418433</v>
      </c>
      <c r="D8" s="620">
        <v>32.435026468856968</v>
      </c>
      <c r="E8" s="620">
        <v>31.802476440471377</v>
      </c>
      <c r="F8" s="620">
        <v>26.888052725662586</v>
      </c>
      <c r="G8" s="621">
        <v>38.543048464942032</v>
      </c>
    </row>
    <row r="9" spans="1:11">
      <c r="B9" s="340" t="s">
        <v>1202</v>
      </c>
      <c r="C9" s="622"/>
      <c r="D9" s="622"/>
      <c r="E9" s="622"/>
    </row>
    <row r="10" spans="1:11">
      <c r="B10" s="341" t="s">
        <v>2061</v>
      </c>
    </row>
    <row r="11" spans="1:11">
      <c r="A11" s="321"/>
      <c r="B11" s="321"/>
      <c r="C11" s="321"/>
      <c r="D11" s="321"/>
      <c r="E11" s="321"/>
      <c r="F11" s="321"/>
    </row>
    <row r="12" spans="1:11">
      <c r="A12" s="321"/>
      <c r="B12" s="321"/>
      <c r="C12" s="321"/>
      <c r="D12" s="321"/>
      <c r="E12" s="321"/>
      <c r="F12" s="321"/>
    </row>
    <row r="13" spans="1:11">
      <c r="A13" s="321"/>
      <c r="B13" s="321"/>
      <c r="C13" s="321"/>
      <c r="D13" s="321"/>
      <c r="E13" s="321"/>
      <c r="F13" s="321"/>
      <c r="K13" s="321"/>
    </row>
    <row r="14" spans="1:11">
      <c r="A14" s="321"/>
      <c r="B14" s="321"/>
      <c r="C14" s="321"/>
      <c r="D14" s="321"/>
      <c r="E14" s="321"/>
      <c r="F14" s="321"/>
    </row>
    <row r="15" spans="1:11">
      <c r="A15" s="321"/>
      <c r="B15" s="321"/>
      <c r="C15" s="321"/>
      <c r="D15" s="321"/>
      <c r="E15" s="321"/>
      <c r="F15" s="321"/>
    </row>
    <row r="16" spans="1:11">
      <c r="A16" s="321"/>
      <c r="B16" s="321"/>
      <c r="C16" s="321"/>
      <c r="D16" s="321"/>
      <c r="E16" s="321"/>
      <c r="F16" s="321"/>
    </row>
    <row r="17" spans="1:6">
      <c r="A17" s="321"/>
      <c r="B17" s="321"/>
      <c r="C17" s="321"/>
      <c r="D17" s="321"/>
      <c r="E17" s="321"/>
      <c r="F17" s="321"/>
    </row>
    <row r="18" spans="1:6">
      <c r="A18" s="321"/>
      <c r="B18" s="321"/>
      <c r="C18" s="321"/>
      <c r="D18" s="321"/>
      <c r="E18" s="321"/>
      <c r="F18" s="321"/>
    </row>
    <row r="19" spans="1:6">
      <c r="A19" s="321"/>
      <c r="B19" s="321"/>
      <c r="C19" s="321"/>
      <c r="D19" s="321"/>
      <c r="E19" s="321"/>
      <c r="F19" s="321"/>
    </row>
    <row r="20" spans="1:6">
      <c r="A20" s="321"/>
      <c r="B20" s="321"/>
      <c r="C20" s="321"/>
      <c r="D20" s="321"/>
      <c r="E20" s="321"/>
      <c r="F20" s="321"/>
    </row>
    <row r="21" spans="1:6">
      <c r="A21" s="321"/>
      <c r="B21" s="321"/>
      <c r="C21" s="321"/>
      <c r="D21" s="321"/>
      <c r="E21" s="321"/>
      <c r="F21" s="321"/>
    </row>
    <row r="22" spans="1:6">
      <c r="A22" s="321"/>
      <c r="B22" s="321"/>
      <c r="C22" s="321"/>
      <c r="D22" s="321"/>
      <c r="E22" s="321"/>
      <c r="F22" s="321"/>
    </row>
    <row r="23" spans="1:6">
      <c r="A23" s="321"/>
      <c r="B23" s="321"/>
      <c r="C23" s="321"/>
      <c r="D23" s="321"/>
      <c r="E23" s="321"/>
      <c r="F23" s="321"/>
    </row>
    <row r="24" spans="1:6">
      <c r="A24" s="321"/>
      <c r="B24" s="321"/>
      <c r="C24" s="321"/>
      <c r="D24" s="321"/>
      <c r="E24" s="321"/>
      <c r="F24" s="321"/>
    </row>
    <row r="25" spans="1:6">
      <c r="A25" s="321"/>
      <c r="B25" s="623" t="s">
        <v>926</v>
      </c>
      <c r="C25" s="321"/>
      <c r="D25" s="321"/>
      <c r="E25" s="321"/>
      <c r="F25" s="321"/>
    </row>
    <row r="26" spans="1:6">
      <c r="A26" s="321"/>
      <c r="C26" s="321"/>
      <c r="D26" s="321"/>
      <c r="E26" s="321"/>
      <c r="F26" s="321"/>
    </row>
    <row r="27" spans="1:6">
      <c r="A27" s="321"/>
      <c r="B27" s="164" t="s">
        <v>1682</v>
      </c>
      <c r="C27" s="321"/>
      <c r="D27" s="321"/>
      <c r="E27" s="321"/>
      <c r="F27" s="321"/>
    </row>
    <row r="28" spans="1:6">
      <c r="B28" s="164"/>
    </row>
  </sheetData>
  <phoneticPr fontId="4" type="noConversion"/>
  <hyperlinks>
    <hyperlink ref="B27" location="'Содержание '!B135" display="к содержанию"/>
  </hyperlinks>
  <pageMargins left="0.75" right="0.75" top="1" bottom="1" header="0.5" footer="0.5"/>
  <headerFooter alignWithMargins="0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/>
  <dimension ref="A2:L31"/>
  <sheetViews>
    <sheetView topLeftCell="A16" workbookViewId="0">
      <selection activeCell="B31" sqref="B31"/>
    </sheetView>
  </sheetViews>
  <sheetFormatPr defaultColWidth="8" defaultRowHeight="12.75"/>
  <cols>
    <col min="1" max="1" width="8.85546875" style="321" bestFit="1" customWidth="1"/>
    <col min="2" max="2" width="29.85546875" style="321" customWidth="1"/>
    <col min="3" max="12" width="9.85546875" style="321" bestFit="1" customWidth="1"/>
    <col min="13" max="16384" width="8" style="321"/>
  </cols>
  <sheetData>
    <row r="2" spans="1:12">
      <c r="A2" s="569" t="s">
        <v>1238</v>
      </c>
      <c r="B2" s="341" t="s">
        <v>2067</v>
      </c>
    </row>
    <row r="3" spans="1:12">
      <c r="B3" s="321" t="s">
        <v>419</v>
      </c>
    </row>
    <row r="4" spans="1:12" ht="18.75" customHeight="1">
      <c r="B4" s="453" t="s">
        <v>1546</v>
      </c>
      <c r="C4" s="452">
        <v>39448</v>
      </c>
      <c r="D4" s="452">
        <v>39479</v>
      </c>
      <c r="E4" s="452">
        <v>39508</v>
      </c>
      <c r="F4" s="452">
        <v>39539</v>
      </c>
      <c r="G4" s="452">
        <v>39569</v>
      </c>
      <c r="H4" s="452">
        <v>39600</v>
      </c>
      <c r="I4" s="452">
        <v>39630</v>
      </c>
      <c r="J4" s="452">
        <v>39661</v>
      </c>
      <c r="K4" s="452">
        <v>39692</v>
      </c>
      <c r="L4" s="452">
        <v>39722</v>
      </c>
    </row>
    <row r="5" spans="1:12" ht="18.75" customHeight="1">
      <c r="B5" s="453" t="s">
        <v>2068</v>
      </c>
      <c r="C5" s="443">
        <v>1073.896974</v>
      </c>
      <c r="D5" s="443">
        <v>1034.5372</v>
      </c>
      <c r="E5" s="443">
        <v>1090.8272159999999</v>
      </c>
      <c r="F5" s="443">
        <v>1213.626996</v>
      </c>
      <c r="G5" s="443">
        <v>1160.902053</v>
      </c>
      <c r="H5" s="443">
        <v>1256.3573260000001</v>
      </c>
      <c r="I5" s="443">
        <v>1356.8283710000001</v>
      </c>
      <c r="J5" s="443">
        <v>1384.4679160000001</v>
      </c>
      <c r="K5" s="443">
        <v>1267.771923</v>
      </c>
      <c r="L5" s="443">
        <v>1479.373513</v>
      </c>
    </row>
    <row r="6" spans="1:12" ht="18.75" customHeight="1">
      <c r="B6" s="453" t="s">
        <v>2069</v>
      </c>
      <c r="C6" s="443">
        <v>1623.6248639999999</v>
      </c>
      <c r="D6" s="443">
        <v>1620.909807</v>
      </c>
      <c r="E6" s="443">
        <v>1692.360457</v>
      </c>
      <c r="F6" s="443">
        <v>1681.710016</v>
      </c>
      <c r="G6" s="443">
        <v>1674.7457890000001</v>
      </c>
      <c r="H6" s="443">
        <v>1634.178132</v>
      </c>
      <c r="I6" s="443">
        <v>1669.3167840000001</v>
      </c>
      <c r="J6" s="443">
        <v>1778.764819</v>
      </c>
      <c r="K6" s="443">
        <v>1869.360099</v>
      </c>
      <c r="L6" s="443">
        <v>1973.526181</v>
      </c>
    </row>
    <row r="7" spans="1:12" ht="18.75" customHeight="1">
      <c r="B7" s="453" t="s">
        <v>2070</v>
      </c>
      <c r="C7" s="443">
        <v>4911.8968009999999</v>
      </c>
      <c r="D7" s="443">
        <v>4846.3132230000001</v>
      </c>
      <c r="E7" s="443">
        <v>4869.6816250000002</v>
      </c>
      <c r="F7" s="443">
        <v>5012.9858260000001</v>
      </c>
      <c r="G7" s="443">
        <v>4939.6899199999998</v>
      </c>
      <c r="H7" s="443">
        <v>5150.7001909999999</v>
      </c>
      <c r="I7" s="443">
        <v>5221.5730329999997</v>
      </c>
      <c r="J7" s="443">
        <v>5287.7728420000003</v>
      </c>
      <c r="K7" s="443">
        <v>5567.802506</v>
      </c>
      <c r="L7" s="443">
        <v>5442.2291429999996</v>
      </c>
    </row>
    <row r="8" spans="1:12" ht="25.5">
      <c r="B8" s="453" t="s">
        <v>2071</v>
      </c>
      <c r="C8" s="443">
        <v>151.19000270132057</v>
      </c>
      <c r="D8" s="443">
        <v>156.6797024795242</v>
      </c>
      <c r="E8" s="443">
        <v>155.14468581062616</v>
      </c>
      <c r="F8" s="443">
        <v>138.56893605224317</v>
      </c>
      <c r="G8" s="443">
        <v>144.26245389713338</v>
      </c>
      <c r="H8" s="443">
        <v>130.07271881821302</v>
      </c>
      <c r="I8" s="443">
        <v>123.0307988599687</v>
      </c>
      <c r="J8" s="443">
        <v>128.48003181895331</v>
      </c>
      <c r="K8" s="443">
        <v>147.45239779221708</v>
      </c>
      <c r="L8" s="443">
        <v>133.40283327081576</v>
      </c>
    </row>
    <row r="9" spans="1:12" ht="25.5">
      <c r="B9" s="453" t="s">
        <v>2072</v>
      </c>
      <c r="C9" s="443">
        <v>33.054946587425263</v>
      </c>
      <c r="D9" s="443">
        <v>33.44624526758534</v>
      </c>
      <c r="E9" s="443">
        <v>34.753000038272518</v>
      </c>
      <c r="F9" s="443">
        <v>33.547073029366267</v>
      </c>
      <c r="G9" s="443">
        <v>33.903864738942971</v>
      </c>
      <c r="H9" s="443">
        <v>31.727300588286173</v>
      </c>
      <c r="I9" s="443">
        <v>31.969614777961109</v>
      </c>
      <c r="J9" s="443">
        <v>33.63920637572653</v>
      </c>
      <c r="K9" s="443">
        <v>33.574468508635711</v>
      </c>
      <c r="L9" s="443">
        <v>36.263195266932549</v>
      </c>
    </row>
    <row r="11" spans="1:12">
      <c r="B11" s="624" t="s">
        <v>926</v>
      </c>
    </row>
    <row r="13" spans="1:12">
      <c r="A13" s="569" t="s">
        <v>1238</v>
      </c>
      <c r="B13" s="341" t="s">
        <v>2067</v>
      </c>
    </row>
    <row r="29" spans="2:2">
      <c r="B29" s="623" t="s">
        <v>926</v>
      </c>
    </row>
    <row r="30" spans="2:2">
      <c r="B30" s="340"/>
    </row>
    <row r="31" spans="2:2">
      <c r="B31" s="164" t="s">
        <v>1682</v>
      </c>
    </row>
  </sheetData>
  <phoneticPr fontId="13" type="noConversion"/>
  <hyperlinks>
    <hyperlink ref="B31" location="'Содержание '!B136" display="к содержанию"/>
  </hyperlinks>
  <pageMargins left="0.75" right="0.75" top="1" bottom="1" header="0.5" footer="0.5"/>
  <headerFooter alignWithMargins="0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/>
  <dimension ref="A2:L32"/>
  <sheetViews>
    <sheetView topLeftCell="A11" workbookViewId="0">
      <selection activeCell="B32" sqref="B32"/>
    </sheetView>
  </sheetViews>
  <sheetFormatPr defaultColWidth="8" defaultRowHeight="12.75"/>
  <cols>
    <col min="1" max="1" width="8.85546875" style="321" bestFit="1" customWidth="1"/>
    <col min="2" max="2" width="40.28515625" style="321" customWidth="1"/>
    <col min="3" max="8" width="9.85546875" style="321" bestFit="1" customWidth="1"/>
    <col min="9" max="9" width="10.28515625" style="321" bestFit="1" customWidth="1"/>
    <col min="10" max="12" width="9.85546875" style="321" bestFit="1" customWidth="1"/>
    <col min="13" max="16384" width="8" style="321"/>
  </cols>
  <sheetData>
    <row r="2" spans="1:12">
      <c r="A2" s="569" t="s">
        <v>1238</v>
      </c>
      <c r="B2" s="341" t="s">
        <v>2073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</row>
    <row r="3" spans="1:12" ht="13.5" thickBot="1">
      <c r="A3" s="340"/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</row>
    <row r="4" spans="1:12" ht="17.25" customHeight="1" thickBot="1">
      <c r="A4" s="340"/>
      <c r="B4" s="539" t="s">
        <v>908</v>
      </c>
      <c r="C4" s="534" t="s">
        <v>996</v>
      </c>
      <c r="D4" s="534" t="s">
        <v>997</v>
      </c>
      <c r="E4" s="534" t="s">
        <v>998</v>
      </c>
      <c r="F4" s="534" t="s">
        <v>1823</v>
      </c>
      <c r="G4" s="534" t="s">
        <v>1824</v>
      </c>
      <c r="H4" s="534" t="s">
        <v>1363</v>
      </c>
      <c r="I4" s="534" t="s">
        <v>2074</v>
      </c>
      <c r="J4" s="534" t="s">
        <v>2038</v>
      </c>
      <c r="K4" s="534" t="s">
        <v>795</v>
      </c>
      <c r="L4" s="535" t="s">
        <v>1000</v>
      </c>
    </row>
    <row r="5" spans="1:12" ht="17.25" customHeight="1">
      <c r="A5" s="340"/>
      <c r="B5" s="625" t="s">
        <v>2075</v>
      </c>
      <c r="C5" s="626">
        <v>65.28478279366297</v>
      </c>
      <c r="D5" s="626">
        <v>64.479382373660727</v>
      </c>
      <c r="E5" s="626">
        <v>66.857521305482763</v>
      </c>
      <c r="F5" s="626">
        <v>64.439951796337837</v>
      </c>
      <c r="G5" s="626">
        <v>63.3487119619491</v>
      </c>
      <c r="H5" s="626">
        <v>62.165889128543569</v>
      </c>
      <c r="I5" s="604">
        <v>61.8</v>
      </c>
      <c r="J5" s="604">
        <v>62.7</v>
      </c>
      <c r="K5" s="604">
        <v>65.7</v>
      </c>
      <c r="L5" s="605">
        <v>68.5</v>
      </c>
    </row>
    <row r="6" spans="1:12" ht="17.25" customHeight="1">
      <c r="A6" s="340"/>
      <c r="B6" s="627" t="s">
        <v>2076</v>
      </c>
      <c r="C6" s="628">
        <v>34.715217206337016</v>
      </c>
      <c r="D6" s="628">
        <v>35.520617626339281</v>
      </c>
      <c r="E6" s="628">
        <v>33.142478694517251</v>
      </c>
      <c r="F6" s="628">
        <v>35.56004820366217</v>
      </c>
      <c r="G6" s="628">
        <v>36.6512880380509</v>
      </c>
      <c r="H6" s="628">
        <v>37.834110871456431</v>
      </c>
      <c r="I6" s="607">
        <v>38.200000000000003</v>
      </c>
      <c r="J6" s="607">
        <v>37.299999999999997</v>
      </c>
      <c r="K6" s="607">
        <v>34.299999999999997</v>
      </c>
      <c r="L6" s="511">
        <v>31.5</v>
      </c>
    </row>
    <row r="7" spans="1:12" ht="17.25" customHeight="1">
      <c r="A7" s="340"/>
      <c r="B7" s="627" t="s">
        <v>2077</v>
      </c>
      <c r="C7" s="628">
        <v>52.597487345858255</v>
      </c>
      <c r="D7" s="628">
        <v>40.588905713023905</v>
      </c>
      <c r="E7" s="628">
        <v>38.451256326823362</v>
      </c>
      <c r="F7" s="628">
        <v>38.088254796616575</v>
      </c>
      <c r="G7" s="628">
        <v>36.985395583183717</v>
      </c>
      <c r="H7" s="628">
        <v>36.356306955537612</v>
      </c>
      <c r="I7" s="607">
        <v>36.200000000000003</v>
      </c>
      <c r="J7" s="607">
        <v>38</v>
      </c>
      <c r="K7" s="607">
        <v>39.5</v>
      </c>
      <c r="L7" s="511">
        <v>43.6</v>
      </c>
    </row>
    <row r="8" spans="1:12" ht="17.25" customHeight="1" thickBot="1">
      <c r="A8" s="340"/>
      <c r="B8" s="629" t="s">
        <v>2078</v>
      </c>
      <c r="C8" s="630">
        <v>56.770243979749516</v>
      </c>
      <c r="D8" s="630">
        <v>58.103227926861209</v>
      </c>
      <c r="E8" s="630">
        <v>64.801606449177513</v>
      </c>
      <c r="F8" s="630">
        <v>70.889490328316199</v>
      </c>
      <c r="G8" s="630">
        <v>75.972573868711649</v>
      </c>
      <c r="H8" s="630">
        <v>69.372780063643262</v>
      </c>
      <c r="I8" s="609">
        <v>68.2</v>
      </c>
      <c r="J8" s="609">
        <v>66</v>
      </c>
      <c r="K8" s="609">
        <v>66.3</v>
      </c>
      <c r="L8" s="512">
        <v>63.2</v>
      </c>
    </row>
    <row r="9" spans="1:12">
      <c r="A9" s="340"/>
      <c r="B9" s="576" t="s">
        <v>2079</v>
      </c>
      <c r="C9" s="340"/>
      <c r="D9" s="340"/>
      <c r="E9" s="340"/>
      <c r="F9" s="340"/>
      <c r="G9" s="340"/>
      <c r="H9" s="340"/>
      <c r="I9" s="340"/>
      <c r="J9" s="340"/>
      <c r="K9" s="340"/>
      <c r="L9" s="340"/>
    </row>
    <row r="10" spans="1:12">
      <c r="A10" s="340"/>
      <c r="B10" s="623" t="s">
        <v>926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0"/>
    </row>
    <row r="13" spans="1:12">
      <c r="A13" s="569" t="s">
        <v>1238</v>
      </c>
      <c r="B13" s="341" t="s">
        <v>2073</v>
      </c>
    </row>
    <row r="14" spans="1:12">
      <c r="A14" s="340"/>
      <c r="B14" s="340"/>
    </row>
    <row r="29" spans="2:2">
      <c r="B29" s="576" t="s">
        <v>2079</v>
      </c>
    </row>
    <row r="30" spans="2:2">
      <c r="B30" s="623" t="s">
        <v>926</v>
      </c>
    </row>
    <row r="32" spans="2:2">
      <c r="B32" s="164" t="s">
        <v>1682</v>
      </c>
    </row>
  </sheetData>
  <phoneticPr fontId="13" type="noConversion"/>
  <hyperlinks>
    <hyperlink ref="B32" location="'Содержание '!B137" display="к содержанию"/>
  </hyperlinks>
  <pageMargins left="0.75" right="0.75" top="1" bottom="1" header="0.5" footer="0.5"/>
  <headerFooter alignWithMargins="0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/>
  <dimension ref="A2:I28"/>
  <sheetViews>
    <sheetView workbookViewId="0">
      <selection activeCell="B28" sqref="B28"/>
    </sheetView>
  </sheetViews>
  <sheetFormatPr defaultRowHeight="12.75"/>
  <cols>
    <col min="1" max="1" width="10" style="340" customWidth="1"/>
    <col min="2" max="2" width="26" style="340" customWidth="1"/>
    <col min="3" max="5" width="11" style="340" customWidth="1"/>
    <col min="6" max="6" width="10.5703125" style="340" customWidth="1"/>
    <col min="7" max="7" width="11" style="340" customWidth="1"/>
    <col min="8" max="8" width="10.5703125" style="340" customWidth="1"/>
    <col min="9" max="9" width="10.85546875" style="340" customWidth="1"/>
    <col min="10" max="16384" width="9.140625" style="340"/>
  </cols>
  <sheetData>
    <row r="2" spans="1:9">
      <c r="A2" s="569" t="s">
        <v>1238</v>
      </c>
      <c r="B2" s="341" t="s">
        <v>373</v>
      </c>
    </row>
    <row r="3" spans="1:9">
      <c r="B3" s="340" t="s">
        <v>2266</v>
      </c>
    </row>
    <row r="4" spans="1:9" ht="13.5" thickBot="1"/>
    <row r="5" spans="1:9" ht="13.5" thickBot="1">
      <c r="B5" s="502" t="s">
        <v>908</v>
      </c>
      <c r="C5" s="505">
        <v>39173</v>
      </c>
      <c r="D5" s="631">
        <v>39264</v>
      </c>
      <c r="E5" s="505">
        <v>39356</v>
      </c>
      <c r="F5" s="505">
        <v>39448</v>
      </c>
      <c r="G5" s="631">
        <v>39539</v>
      </c>
      <c r="H5" s="631">
        <v>39630</v>
      </c>
      <c r="I5" s="505">
        <v>39722</v>
      </c>
    </row>
    <row r="6" spans="1:9" ht="17.25" customHeight="1">
      <c r="B6" s="632" t="s">
        <v>2080</v>
      </c>
      <c r="C6" s="633">
        <v>3.0846491270040537</v>
      </c>
      <c r="D6" s="633">
        <v>2.8110633966042995</v>
      </c>
      <c r="E6" s="633">
        <v>2.1976923451300596</v>
      </c>
      <c r="F6" s="633">
        <v>1.9</v>
      </c>
      <c r="G6" s="633">
        <v>1.7</v>
      </c>
      <c r="H6" s="633">
        <v>1.6</v>
      </c>
      <c r="I6" s="634">
        <v>1.4</v>
      </c>
    </row>
    <row r="7" spans="1:9" ht="15" customHeight="1">
      <c r="B7" s="635" t="s">
        <v>801</v>
      </c>
      <c r="C7" s="636">
        <v>85.429828956799625</v>
      </c>
      <c r="D7" s="636">
        <v>84.773621304325374</v>
      </c>
      <c r="E7" s="636">
        <v>86.583696066826789</v>
      </c>
      <c r="F7" s="636">
        <v>86.7</v>
      </c>
      <c r="G7" s="636">
        <v>88</v>
      </c>
      <c r="H7" s="636">
        <v>86.9</v>
      </c>
      <c r="I7" s="637">
        <v>87.5</v>
      </c>
    </row>
    <row r="8" spans="1:9" ht="39.75" customHeight="1">
      <c r="B8" s="635" t="s">
        <v>802</v>
      </c>
      <c r="C8" s="636">
        <v>11.485521916196312</v>
      </c>
      <c r="D8" s="636">
        <v>12.415315299070324</v>
      </c>
      <c r="E8" s="636">
        <v>11.218611588043153</v>
      </c>
      <c r="F8" s="636">
        <v>11.4</v>
      </c>
      <c r="G8" s="636">
        <v>10.3</v>
      </c>
      <c r="H8" s="636">
        <v>11.6</v>
      </c>
      <c r="I8" s="637">
        <v>11.1</v>
      </c>
    </row>
    <row r="9" spans="1:9" ht="16.5" customHeight="1" thickBot="1">
      <c r="B9" s="638" t="s">
        <v>803</v>
      </c>
      <c r="C9" s="639">
        <v>27.828179082677341</v>
      </c>
      <c r="D9" s="639">
        <v>7.8504354588591365</v>
      </c>
      <c r="E9" s="639">
        <v>34.033538648554533</v>
      </c>
      <c r="F9" s="639">
        <v>41.1</v>
      </c>
      <c r="G9" s="639">
        <v>41.4</v>
      </c>
      <c r="H9" s="639">
        <v>40.9</v>
      </c>
      <c r="I9" s="640">
        <v>38.700000000000003</v>
      </c>
    </row>
    <row r="11" spans="1:9">
      <c r="B11" s="341" t="s">
        <v>373</v>
      </c>
    </row>
    <row r="13" spans="1:9">
      <c r="I13" s="321"/>
    </row>
    <row r="26" spans="2:2">
      <c r="B26" s="424" t="s">
        <v>804</v>
      </c>
    </row>
    <row r="28" spans="2:2">
      <c r="B28" s="164" t="s">
        <v>1682</v>
      </c>
    </row>
  </sheetData>
  <phoneticPr fontId="4" type="noConversion"/>
  <hyperlinks>
    <hyperlink ref="B28" location="'Содержание '!B138" display="к содержанию"/>
  </hyperlink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2:AH35"/>
  <sheetViews>
    <sheetView zoomScaleNormal="100" workbookViewId="0">
      <selection activeCell="EC213" sqref="EC213"/>
    </sheetView>
  </sheetViews>
  <sheetFormatPr defaultRowHeight="12.75"/>
  <cols>
    <col min="1" max="1" width="9.140625" style="74"/>
    <col min="2" max="2" width="16.42578125" style="74" bestFit="1" customWidth="1"/>
    <col min="3" max="5" width="10.140625" style="74" bestFit="1" customWidth="1"/>
    <col min="6" max="68" width="9.140625" style="74"/>
    <col min="69" max="71" width="10.85546875" style="74" bestFit="1" customWidth="1"/>
    <col min="72" max="16384" width="9.140625" style="74"/>
  </cols>
  <sheetData>
    <row r="2" spans="1:34">
      <c r="A2" s="74" t="s">
        <v>1238</v>
      </c>
      <c r="B2" s="73" t="s">
        <v>910</v>
      </c>
    </row>
    <row r="4" spans="1:34">
      <c r="B4" s="173" t="s">
        <v>211</v>
      </c>
      <c r="C4" s="174">
        <v>38777</v>
      </c>
      <c r="D4" s="174">
        <v>38869</v>
      </c>
      <c r="E4" s="174">
        <v>38961</v>
      </c>
      <c r="F4" s="174">
        <v>39052</v>
      </c>
      <c r="G4" s="174">
        <v>39142</v>
      </c>
      <c r="H4" s="174">
        <v>39234</v>
      </c>
      <c r="I4" s="174">
        <v>39326</v>
      </c>
      <c r="J4" s="174">
        <v>39417</v>
      </c>
      <c r="K4" s="174">
        <v>39508</v>
      </c>
      <c r="L4" s="174">
        <v>39600</v>
      </c>
      <c r="M4" s="174">
        <v>39692</v>
      </c>
      <c r="O4" s="106"/>
      <c r="P4" s="106"/>
      <c r="R4" s="106"/>
      <c r="S4" s="106"/>
      <c r="U4" s="106"/>
      <c r="V4" s="106"/>
      <c r="X4" s="106"/>
      <c r="Y4" s="106"/>
      <c r="AD4" s="106"/>
      <c r="AE4" s="106"/>
      <c r="AG4" s="106"/>
      <c r="AH4" s="106"/>
    </row>
    <row r="5" spans="1:34">
      <c r="B5" s="90" t="s">
        <v>184</v>
      </c>
      <c r="C5" s="107">
        <v>21.726076978013211</v>
      </c>
      <c r="D5" s="107">
        <v>25.069009175871628</v>
      </c>
      <c r="E5" s="107">
        <v>25.672941533262584</v>
      </c>
      <c r="F5" s="107">
        <v>31.68743470743842</v>
      </c>
      <c r="G5" s="107">
        <v>22.729475900134322</v>
      </c>
      <c r="H5" s="107">
        <v>30.043765906948707</v>
      </c>
      <c r="I5" s="107">
        <v>22.56095038473207</v>
      </c>
      <c r="J5" s="107">
        <v>14.436267422134863</v>
      </c>
      <c r="K5" s="107">
        <v>10.225096692772029</v>
      </c>
      <c r="L5" s="107">
        <v>7.0585581682572673</v>
      </c>
      <c r="M5" s="107">
        <v>12.086409856124213</v>
      </c>
    </row>
    <row r="6" spans="1:34">
      <c r="B6" s="90" t="s">
        <v>206</v>
      </c>
      <c r="C6" s="107">
        <v>19.900555079141768</v>
      </c>
      <c r="D6" s="107">
        <v>20.475338849067892</v>
      </c>
      <c r="E6" s="107">
        <v>20.366575968930345</v>
      </c>
      <c r="F6" s="107">
        <v>20.478215660743217</v>
      </c>
      <c r="G6" s="107">
        <v>13.661241617717845</v>
      </c>
      <c r="H6" s="107">
        <v>22.066827343876682</v>
      </c>
      <c r="I6" s="107">
        <v>24.173354293606163</v>
      </c>
      <c r="J6" s="107">
        <v>26.594547774424871</v>
      </c>
      <c r="K6" s="107">
        <v>25.01981176396777</v>
      </c>
      <c r="L6" s="107">
        <v>23.740161614840915</v>
      </c>
      <c r="M6" s="107">
        <v>21.252123283699365</v>
      </c>
    </row>
    <row r="7" spans="1:34">
      <c r="B7" s="90" t="s">
        <v>197</v>
      </c>
      <c r="C7" s="107">
        <v>8.2813316796670691</v>
      </c>
      <c r="D7" s="107">
        <v>-8.755484189436924</v>
      </c>
      <c r="E7" s="107">
        <v>-0.73520411755892967</v>
      </c>
      <c r="F7" s="107">
        <v>-14.001693046032649</v>
      </c>
      <c r="G7" s="107">
        <v>-12.20393171064501</v>
      </c>
      <c r="H7" s="107">
        <v>-3.3287493023769543</v>
      </c>
      <c r="I7" s="107">
        <v>0.13054320637346795</v>
      </c>
      <c r="J7" s="107">
        <v>-4.7730224901183842</v>
      </c>
      <c r="K7" s="107">
        <v>21.110339863947548</v>
      </c>
      <c r="L7" s="107">
        <v>12.367348795826349</v>
      </c>
      <c r="M7" s="107">
        <v>-9.2669442125222758</v>
      </c>
    </row>
    <row r="8" spans="1:34">
      <c r="B8" s="90" t="s">
        <v>185</v>
      </c>
      <c r="C8" s="107">
        <v>11.476563416255114</v>
      </c>
      <c r="D8" s="107">
        <v>10.850358218779267</v>
      </c>
      <c r="E8" s="107">
        <v>11.235023269630663</v>
      </c>
      <c r="F8" s="107">
        <v>10.642635686969948</v>
      </c>
      <c r="G8" s="107">
        <v>7.8425103341174474</v>
      </c>
      <c r="H8" s="107">
        <v>10.583049763628495</v>
      </c>
      <c r="I8" s="107">
        <v>10.701131647175345</v>
      </c>
      <c r="J8" s="107">
        <v>10.956768249468452</v>
      </c>
      <c r="K8" s="107">
        <v>10.76004320111814</v>
      </c>
      <c r="L8" s="107">
        <v>9.7881084653352879</v>
      </c>
      <c r="M8" s="107">
        <v>8.7369077056068001</v>
      </c>
    </row>
    <row r="9" spans="1:34">
      <c r="B9" s="90" t="s">
        <v>148</v>
      </c>
      <c r="C9" s="107">
        <v>0.19921993164413454</v>
      </c>
      <c r="D9" s="107">
        <v>1.7920254587791007</v>
      </c>
      <c r="E9" s="107">
        <v>1.5534042947524584</v>
      </c>
      <c r="F9" s="107">
        <v>1.7622196610819429</v>
      </c>
      <c r="G9" s="107">
        <v>1.9795080039510138</v>
      </c>
      <c r="H9" s="107">
        <v>0.71573038992802651</v>
      </c>
      <c r="I9" s="107">
        <v>0.68054404119557432</v>
      </c>
      <c r="J9" s="107">
        <v>0.13821574456276409</v>
      </c>
      <c r="K9" s="107">
        <v>1.2088567326557831</v>
      </c>
      <c r="L9" s="107">
        <v>1.9592657456054985</v>
      </c>
      <c r="M9" s="107">
        <v>1.8166701598504975</v>
      </c>
    </row>
    <row r="10" spans="1:34">
      <c r="B10" s="90" t="s">
        <v>218</v>
      </c>
      <c r="C10" s="107">
        <v>11.261109012465953</v>
      </c>
      <c r="D10" s="107">
        <v>11.483698494798622</v>
      </c>
      <c r="E10" s="107">
        <v>10.127365834443157</v>
      </c>
      <c r="F10" s="107">
        <v>11.903889153623393</v>
      </c>
      <c r="G10" s="107">
        <v>7.2008201706372121</v>
      </c>
      <c r="H10" s="107">
        <v>10.01407496220612</v>
      </c>
      <c r="I10" s="107">
        <v>11.965593595639579</v>
      </c>
      <c r="J10" s="107">
        <v>11.079810668719393</v>
      </c>
      <c r="K10" s="107">
        <v>12.105101064950642</v>
      </c>
      <c r="L10" s="107">
        <v>9.0251453121051419</v>
      </c>
      <c r="M10" s="107">
        <v>7.1073248649882181</v>
      </c>
    </row>
    <row r="11" spans="1:34">
      <c r="B11" s="90" t="s">
        <v>186</v>
      </c>
      <c r="C11" s="107">
        <v>41.888591638546259</v>
      </c>
      <c r="D11" s="107">
        <v>43.556059550968129</v>
      </c>
      <c r="E11" s="107">
        <v>46.478139135254295</v>
      </c>
      <c r="F11" s="107">
        <v>46.595671262810434</v>
      </c>
      <c r="G11" s="107">
        <v>34.789259813407433</v>
      </c>
      <c r="H11" s="107">
        <v>50.569405204923633</v>
      </c>
      <c r="I11" s="107">
        <v>53.215118359395674</v>
      </c>
      <c r="J11" s="107">
        <v>52.175141472719446</v>
      </c>
      <c r="K11" s="107">
        <v>61.359226455652419</v>
      </c>
      <c r="L11" s="107">
        <v>58.390520213843679</v>
      </c>
      <c r="M11" s="107">
        <v>48.607892078070122</v>
      </c>
    </row>
    <row r="12" spans="1:34">
      <c r="B12" s="90" t="s">
        <v>227</v>
      </c>
      <c r="C12" s="107">
        <v>11.828548681684081</v>
      </c>
      <c r="D12" s="107">
        <v>11.491236211513399</v>
      </c>
      <c r="E12" s="107">
        <v>11.447575125115005</v>
      </c>
      <c r="F12" s="107">
        <v>10.610157237796614</v>
      </c>
      <c r="G12" s="107">
        <v>11.169057400741501</v>
      </c>
      <c r="H12" s="107">
        <v>14.080126204038423</v>
      </c>
      <c r="I12" s="107">
        <v>16.903619971234352</v>
      </c>
      <c r="J12" s="107">
        <v>17.625604943456462</v>
      </c>
      <c r="K12" s="107">
        <v>16.116493814628853</v>
      </c>
      <c r="L12" s="107">
        <v>12.025429920425657</v>
      </c>
      <c r="M12" s="107">
        <v>9.5077018478406004</v>
      </c>
    </row>
    <row r="13" spans="1:34">
      <c r="B13" s="90" t="s">
        <v>1583</v>
      </c>
      <c r="C13" s="107">
        <v>28.736657336685802</v>
      </c>
      <c r="D13" s="107">
        <v>27.289685829702414</v>
      </c>
      <c r="E13" s="107">
        <v>25.504746901040587</v>
      </c>
      <c r="F13" s="107">
        <v>22.783509137977664</v>
      </c>
      <c r="G13" s="107">
        <v>13.729355557326329</v>
      </c>
      <c r="H13" s="107">
        <v>18.756084632254357</v>
      </c>
      <c r="I13" s="107">
        <v>18.954844250652393</v>
      </c>
      <c r="J13" s="107">
        <v>18.572831176677916</v>
      </c>
      <c r="K13" s="107">
        <v>17.082235389091128</v>
      </c>
      <c r="L13" s="107">
        <v>14.634423847783085</v>
      </c>
      <c r="M13" s="107">
        <v>10.952981294708319</v>
      </c>
    </row>
    <row r="14" spans="1:34">
      <c r="B14" s="90" t="s">
        <v>209</v>
      </c>
      <c r="C14" s="107">
        <v>14.610810459488066</v>
      </c>
      <c r="D14" s="107">
        <v>14.468160649509731</v>
      </c>
      <c r="E14" s="107">
        <v>14.381693683911468</v>
      </c>
      <c r="F14" s="107">
        <v>13.226315383002895</v>
      </c>
      <c r="G14" s="107">
        <v>9.3726898354309807</v>
      </c>
      <c r="H14" s="107">
        <v>13.460808752751529</v>
      </c>
      <c r="I14" s="107">
        <v>15.807384240985911</v>
      </c>
      <c r="J14" s="107">
        <v>19.651515387733465</v>
      </c>
      <c r="K14" s="107">
        <v>19.479980526447637</v>
      </c>
      <c r="L14" s="107">
        <v>20.438861475234305</v>
      </c>
      <c r="M14" s="107">
        <v>18.347941917635026</v>
      </c>
    </row>
    <row r="16" spans="1:34">
      <c r="B16" s="73" t="s">
        <v>910</v>
      </c>
    </row>
    <row r="33" spans="2:2">
      <c r="B33" s="111" t="s">
        <v>1689</v>
      </c>
    </row>
    <row r="35" spans="2:2">
      <c r="B35" s="164" t="s">
        <v>1682</v>
      </c>
    </row>
  </sheetData>
  <phoneticPr fontId="4" type="noConversion"/>
  <hyperlinks>
    <hyperlink ref="B35" location="'Содержание '!B14" display="к содержанию"/>
  </hyperlinks>
  <pageMargins left="0.75" right="0.75" top="1" bottom="1" header="0.5" footer="0.5"/>
  <headerFooter alignWithMargins="0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/>
  <dimension ref="A2:L26"/>
  <sheetViews>
    <sheetView topLeftCell="A5" workbookViewId="0">
      <selection activeCell="B26" sqref="B26"/>
    </sheetView>
  </sheetViews>
  <sheetFormatPr defaultColWidth="8" defaultRowHeight="12.75"/>
  <cols>
    <col min="1" max="1" width="8.85546875" style="321" bestFit="1" customWidth="1"/>
    <col min="2" max="2" width="16.7109375" style="321" customWidth="1"/>
    <col min="3" max="12" width="9.5703125" style="321" bestFit="1" customWidth="1"/>
    <col min="13" max="16384" width="8" style="321"/>
  </cols>
  <sheetData>
    <row r="2" spans="1:12">
      <c r="A2" s="569" t="s">
        <v>1238</v>
      </c>
      <c r="B2" s="325" t="s">
        <v>805</v>
      </c>
    </row>
    <row r="3" spans="1:12">
      <c r="B3" s="321" t="s">
        <v>673</v>
      </c>
    </row>
    <row r="4" spans="1:12" ht="18.75" customHeight="1">
      <c r="B4" s="641" t="s">
        <v>806</v>
      </c>
      <c r="C4" s="642">
        <v>39448</v>
      </c>
      <c r="D4" s="642">
        <v>39479</v>
      </c>
      <c r="E4" s="642">
        <v>39508</v>
      </c>
      <c r="F4" s="642">
        <v>39539</v>
      </c>
      <c r="G4" s="642">
        <v>39569</v>
      </c>
      <c r="H4" s="642">
        <v>39600</v>
      </c>
      <c r="I4" s="642">
        <v>39630</v>
      </c>
      <c r="J4" s="642">
        <v>39661</v>
      </c>
      <c r="K4" s="642">
        <v>39692</v>
      </c>
      <c r="L4" s="642">
        <v>39722</v>
      </c>
    </row>
    <row r="5" spans="1:12" ht="22.5" customHeight="1">
      <c r="B5" s="329" t="s">
        <v>972</v>
      </c>
      <c r="C5" s="474">
        <v>3894.9468649999999</v>
      </c>
      <c r="D5" s="474">
        <v>3913.473712</v>
      </c>
      <c r="E5" s="474">
        <v>3971.568217</v>
      </c>
      <c r="F5" s="474">
        <v>4125.5722299999998</v>
      </c>
      <c r="G5" s="474">
        <v>4140.6168989999996</v>
      </c>
      <c r="H5" s="474">
        <v>4319.5520260000003</v>
      </c>
      <c r="I5" s="474">
        <v>4361.4132929999996</v>
      </c>
      <c r="J5" s="474">
        <v>4517.4312030000001</v>
      </c>
      <c r="K5" s="474">
        <v>4958.658891</v>
      </c>
      <c r="L5" s="474">
        <v>4962.4021419999999</v>
      </c>
    </row>
    <row r="6" spans="1:12" ht="53.25" customHeight="1">
      <c r="B6" s="453" t="s">
        <v>807</v>
      </c>
      <c r="C6" s="457">
        <v>2.2768746905614075</v>
      </c>
      <c r="D6" s="457">
        <v>2.2585203153141813</v>
      </c>
      <c r="E6" s="457">
        <v>2.2245411392363352</v>
      </c>
      <c r="F6" s="457">
        <v>2.1479407939004864</v>
      </c>
      <c r="G6" s="457">
        <v>2.1388691929308576</v>
      </c>
      <c r="H6" s="457">
        <v>2.0483935208423856</v>
      </c>
      <c r="I6" s="457">
        <v>2.0489771424191421</v>
      </c>
      <c r="J6" s="457">
        <v>1.9823914369858751</v>
      </c>
      <c r="K6" s="457">
        <v>1.823354129966509</v>
      </c>
      <c r="L6" s="457">
        <v>1.832581384332314</v>
      </c>
    </row>
    <row r="7" spans="1:12">
      <c r="B7" s="424" t="s">
        <v>808</v>
      </c>
    </row>
    <row r="9" spans="1:12">
      <c r="A9" s="569"/>
      <c r="B9" s="325" t="s">
        <v>805</v>
      </c>
    </row>
    <row r="23" spans="2:3">
      <c r="B23" s="424" t="s">
        <v>808</v>
      </c>
    </row>
    <row r="24" spans="2:3">
      <c r="B24" s="424" t="s">
        <v>926</v>
      </c>
    </row>
    <row r="25" spans="2:3">
      <c r="B25" s="340"/>
      <c r="C25" s="340"/>
    </row>
    <row r="26" spans="2:3">
      <c r="B26" s="164" t="s">
        <v>1682</v>
      </c>
      <c r="C26" s="340"/>
    </row>
  </sheetData>
  <phoneticPr fontId="13" type="noConversion"/>
  <hyperlinks>
    <hyperlink ref="B26" location="'Содержание '!B139" display="к содержанию"/>
  </hyperlinks>
  <pageMargins left="0.75" right="0.75" top="1" bottom="1" header="0.5" footer="0.5"/>
  <headerFooter alignWithMargins="0"/>
  <drawing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5"/>
  <dimension ref="A2:N26"/>
  <sheetViews>
    <sheetView workbookViewId="0">
      <selection activeCell="B26" sqref="B26"/>
    </sheetView>
  </sheetViews>
  <sheetFormatPr defaultColWidth="8" defaultRowHeight="12.75"/>
  <cols>
    <col min="1" max="1" width="8.85546875" style="321" bestFit="1" customWidth="1"/>
    <col min="2" max="2" width="11.85546875" style="321" customWidth="1"/>
    <col min="3" max="3" width="8.7109375" style="321" customWidth="1"/>
    <col min="4" max="16384" width="8" style="321"/>
  </cols>
  <sheetData>
    <row r="2" spans="1:3">
      <c r="A2" s="569" t="s">
        <v>1238</v>
      </c>
      <c r="B2" s="325" t="s">
        <v>809</v>
      </c>
    </row>
    <row r="3" spans="1:3">
      <c r="B3" s="321" t="s">
        <v>2288</v>
      </c>
    </row>
    <row r="4" spans="1:3">
      <c r="B4" s="327" t="s">
        <v>224</v>
      </c>
      <c r="C4" s="643">
        <f>1/10.5*50+100</f>
        <v>104.76190476190476</v>
      </c>
    </row>
    <row r="5" spans="1:3">
      <c r="B5" s="327" t="s">
        <v>197</v>
      </c>
      <c r="C5" s="643">
        <f>7/10.5*50+100</f>
        <v>133.33333333333331</v>
      </c>
    </row>
    <row r="6" spans="1:3">
      <c r="B6" s="327" t="s">
        <v>1584</v>
      </c>
      <c r="C6" s="643">
        <f>10/12*50</f>
        <v>41.666666666666671</v>
      </c>
    </row>
    <row r="7" spans="1:3">
      <c r="B7" s="327" t="s">
        <v>209</v>
      </c>
      <c r="C7" s="643">
        <v>148.13333333333335</v>
      </c>
    </row>
    <row r="8" spans="1:3">
      <c r="B8" s="327" t="s">
        <v>810</v>
      </c>
      <c r="C8" s="643">
        <v>51.67</v>
      </c>
    </row>
    <row r="9" spans="1:3">
      <c r="B9" s="327" t="s">
        <v>1076</v>
      </c>
      <c r="C9" s="643">
        <v>93.8</v>
      </c>
    </row>
    <row r="10" spans="1:3">
      <c r="B10" s="327" t="s">
        <v>1218</v>
      </c>
      <c r="C10" s="643">
        <v>183.26</v>
      </c>
    </row>
    <row r="12" spans="1:3">
      <c r="A12" s="569"/>
      <c r="B12" s="325" t="s">
        <v>809</v>
      </c>
    </row>
    <row r="24" spans="2:14">
      <c r="B24" s="424" t="s">
        <v>811</v>
      </c>
      <c r="C24" s="364"/>
      <c r="D24" s="364"/>
      <c r="E24" s="364"/>
      <c r="F24" s="364"/>
      <c r="G24" s="364"/>
      <c r="H24" s="364"/>
      <c r="I24" s="364"/>
      <c r="J24" s="364"/>
      <c r="K24" s="364"/>
      <c r="L24" s="364"/>
      <c r="M24" s="364"/>
      <c r="N24" s="364"/>
    </row>
    <row r="26" spans="2:14">
      <c r="B26" s="164" t="s">
        <v>1682</v>
      </c>
    </row>
  </sheetData>
  <phoneticPr fontId="13" type="noConversion"/>
  <hyperlinks>
    <hyperlink ref="B26" location="'Содержание '!B140" display="к содержанию"/>
  </hyperlinks>
  <pageMargins left="0.75" right="0.75" top="1" bottom="1" header="0.5" footer="0.5"/>
  <headerFooter alignWithMargins="0"/>
  <drawing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/>
  <dimension ref="A2:G31"/>
  <sheetViews>
    <sheetView topLeftCell="A7" workbookViewId="0">
      <selection activeCell="B26" sqref="B26"/>
    </sheetView>
  </sheetViews>
  <sheetFormatPr defaultRowHeight="12.75"/>
  <cols>
    <col min="1" max="1" width="11.28515625" style="340" customWidth="1"/>
    <col min="2" max="2" width="21.28515625" style="340" customWidth="1"/>
    <col min="3" max="3" width="20.28515625" style="340" customWidth="1"/>
    <col min="4" max="4" width="16.140625" style="340" customWidth="1"/>
    <col min="5" max="5" width="17.7109375" style="340" customWidth="1"/>
    <col min="6" max="6" width="18" style="340" customWidth="1"/>
    <col min="7" max="7" width="16.85546875" style="340" customWidth="1"/>
    <col min="8" max="8" width="15.7109375" style="340" bestFit="1" customWidth="1"/>
    <col min="9" max="9" width="10" style="340" bestFit="1" customWidth="1"/>
    <col min="10" max="16384" width="9.140625" style="340"/>
  </cols>
  <sheetData>
    <row r="2" spans="1:7">
      <c r="A2" s="569" t="s">
        <v>1238</v>
      </c>
      <c r="B2" s="644" t="s">
        <v>1421</v>
      </c>
    </row>
    <row r="3" spans="1:7" ht="13.5" thickBot="1">
      <c r="A3" s="569"/>
      <c r="B3" s="644"/>
    </row>
    <row r="4" spans="1:7" ht="89.25">
      <c r="B4" s="645" t="s">
        <v>214</v>
      </c>
      <c r="C4" s="646" t="s">
        <v>812</v>
      </c>
      <c r="D4" s="646" t="s">
        <v>813</v>
      </c>
      <c r="E4" s="646" t="s">
        <v>814</v>
      </c>
      <c r="F4" s="646" t="s">
        <v>815</v>
      </c>
      <c r="G4" s="646" t="s">
        <v>1420</v>
      </c>
    </row>
    <row r="5" spans="1:7">
      <c r="B5" s="647">
        <v>39448</v>
      </c>
      <c r="C5" s="520">
        <v>20.6</v>
      </c>
      <c r="D5" s="520">
        <v>13.8</v>
      </c>
      <c r="E5" s="520">
        <v>84.9</v>
      </c>
      <c r="F5" s="520">
        <v>11</v>
      </c>
      <c r="G5" s="521">
        <v>47.3</v>
      </c>
    </row>
    <row r="6" spans="1:7">
      <c r="B6" s="647">
        <v>39539</v>
      </c>
      <c r="C6" s="520">
        <v>21</v>
      </c>
      <c r="D6" s="520">
        <v>14.8</v>
      </c>
      <c r="E6" s="520">
        <v>83.5</v>
      </c>
      <c r="F6" s="520">
        <v>9.9</v>
      </c>
      <c r="G6" s="521">
        <v>51.3</v>
      </c>
    </row>
    <row r="7" spans="1:7">
      <c r="B7" s="647">
        <v>39630</v>
      </c>
      <c r="C7" s="520">
        <v>19.399999999999999</v>
      </c>
      <c r="D7" s="520">
        <v>14.5</v>
      </c>
      <c r="E7" s="520">
        <v>82.5</v>
      </c>
      <c r="F7" s="520">
        <v>9.8000000000000007</v>
      </c>
      <c r="G7" s="521">
        <v>49.6</v>
      </c>
    </row>
    <row r="8" spans="1:7" ht="13.5" thickBot="1">
      <c r="B8" s="648">
        <v>39722</v>
      </c>
      <c r="C8" s="523">
        <v>16.7</v>
      </c>
      <c r="D8" s="523">
        <v>14.6</v>
      </c>
      <c r="E8" s="523">
        <v>86.1</v>
      </c>
      <c r="F8" s="523">
        <v>8.1999999999999993</v>
      </c>
      <c r="G8" s="524">
        <v>47.6</v>
      </c>
    </row>
    <row r="10" spans="1:7">
      <c r="B10" s="644" t="s">
        <v>1421</v>
      </c>
    </row>
    <row r="24" spans="2:3">
      <c r="B24" s="649" t="s">
        <v>926</v>
      </c>
    </row>
    <row r="26" spans="2:3">
      <c r="B26" s="164" t="s">
        <v>1682</v>
      </c>
    </row>
    <row r="31" spans="2:3">
      <c r="C31" s="321"/>
    </row>
  </sheetData>
  <phoneticPr fontId="1" type="noConversion"/>
  <hyperlinks>
    <hyperlink ref="B26" location="'Содержание '!B141" display="к содержанию"/>
  </hyperlinks>
  <pageMargins left="0.24" right="0.17" top="0.39" bottom="0.22" header="0.5" footer="0.5"/>
  <pageSetup paperSize="9" scale="85" orientation="landscape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/>
  <dimension ref="A2:I25"/>
  <sheetViews>
    <sheetView workbookViewId="0">
      <selection activeCell="B25" sqref="B25"/>
    </sheetView>
  </sheetViews>
  <sheetFormatPr defaultRowHeight="12.75"/>
  <cols>
    <col min="1" max="1" width="8.85546875" style="340" bestFit="1" customWidth="1"/>
    <col min="2" max="2" width="28.140625" style="340" customWidth="1"/>
    <col min="3" max="7" width="9.85546875" style="340" bestFit="1" customWidth="1"/>
    <col min="8" max="8" width="9.85546875" style="340" customWidth="1"/>
    <col min="9" max="9" width="9.85546875" style="340" bestFit="1" customWidth="1"/>
    <col min="10" max="10" width="7.42578125" style="340" bestFit="1" customWidth="1"/>
    <col min="11" max="16384" width="9.140625" style="340"/>
  </cols>
  <sheetData>
    <row r="2" spans="1:9">
      <c r="A2" s="569" t="s">
        <v>1238</v>
      </c>
      <c r="B2" s="341" t="s">
        <v>1422</v>
      </c>
    </row>
    <row r="3" spans="1:9" ht="13.5" thickBot="1"/>
    <row r="4" spans="1:9" ht="13.5" thickBot="1">
      <c r="B4" s="365" t="s">
        <v>968</v>
      </c>
      <c r="C4" s="650" t="s">
        <v>1814</v>
      </c>
      <c r="D4" s="650" t="s">
        <v>995</v>
      </c>
      <c r="E4" s="650" t="s">
        <v>1423</v>
      </c>
      <c r="F4" s="650" t="s">
        <v>997</v>
      </c>
      <c r="G4" s="651" t="s">
        <v>998</v>
      </c>
      <c r="H4" s="651" t="s">
        <v>999</v>
      </c>
      <c r="I4" s="650" t="s">
        <v>1000</v>
      </c>
    </row>
    <row r="5" spans="1:9" ht="26.25" thickBot="1">
      <c r="B5" s="383" t="s">
        <v>1424</v>
      </c>
      <c r="C5" s="652">
        <v>279.2</v>
      </c>
      <c r="D5" s="653">
        <v>570.9</v>
      </c>
      <c r="E5" s="652">
        <v>989.6</v>
      </c>
      <c r="F5" s="654">
        <v>2066.8000000000002</v>
      </c>
      <c r="G5" s="654">
        <v>4129.6000000000004</v>
      </c>
      <c r="H5" s="655">
        <v>5463.8</v>
      </c>
      <c r="I5" s="655">
        <v>4911.2</v>
      </c>
    </row>
    <row r="6" spans="1:9" ht="39" thickBot="1">
      <c r="B6" s="656" t="s">
        <v>1425</v>
      </c>
      <c r="C6" s="657">
        <v>27.63</v>
      </c>
      <c r="D6" s="657">
        <v>38.28</v>
      </c>
      <c r="E6" s="657">
        <v>40.96</v>
      </c>
      <c r="F6" s="657">
        <v>50.73</v>
      </c>
      <c r="G6" s="478">
        <v>51.6</v>
      </c>
      <c r="H6" s="478">
        <v>53.3</v>
      </c>
      <c r="I6" s="658">
        <v>44.7</v>
      </c>
    </row>
    <row r="8" spans="1:9">
      <c r="A8" s="569"/>
      <c r="B8" s="341" t="s">
        <v>1422</v>
      </c>
    </row>
    <row r="13" spans="1:9">
      <c r="B13" s="321"/>
    </row>
    <row r="23" spans="2:2">
      <c r="B23" s="424" t="s">
        <v>926</v>
      </c>
    </row>
    <row r="25" spans="2:2">
      <c r="B25" s="164" t="s">
        <v>1682</v>
      </c>
    </row>
  </sheetData>
  <phoneticPr fontId="4" type="noConversion"/>
  <hyperlinks>
    <hyperlink ref="B25" location="'Содержание '!B142" display="к содержанию"/>
  </hyperlinks>
  <pageMargins left="0.75" right="0.75" top="1" bottom="1" header="0.5" footer="0.5"/>
  <headerFooter alignWithMargins="0"/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/>
  <dimension ref="A2:F27"/>
  <sheetViews>
    <sheetView topLeftCell="A16" workbookViewId="0">
      <selection activeCell="B27" sqref="B27"/>
    </sheetView>
  </sheetViews>
  <sheetFormatPr defaultColWidth="8" defaultRowHeight="12.75"/>
  <cols>
    <col min="1" max="1" width="8.85546875" style="321" bestFit="1" customWidth="1"/>
    <col min="2" max="2" width="25.42578125" style="321" customWidth="1"/>
    <col min="3" max="4" width="8" style="321" customWidth="1"/>
    <col min="5" max="5" width="23.85546875" style="321" customWidth="1"/>
    <col min="6" max="16384" width="8" style="321"/>
  </cols>
  <sheetData>
    <row r="2" spans="1:6">
      <c r="A2" s="569" t="s">
        <v>1238</v>
      </c>
      <c r="B2" s="406" t="s">
        <v>1426</v>
      </c>
    </row>
    <row r="3" spans="1:6">
      <c r="B3" s="340" t="s">
        <v>2288</v>
      </c>
    </row>
    <row r="4" spans="1:6" ht="13.5" thickBot="1">
      <c r="A4" s="340"/>
      <c r="B4" s="1511" t="s">
        <v>1427</v>
      </c>
      <c r="C4" s="1511"/>
      <c r="E4" s="1511" t="s">
        <v>1428</v>
      </c>
      <c r="F4" s="1511"/>
    </row>
    <row r="5" spans="1:6" ht="28.5" customHeight="1">
      <c r="A5" s="340"/>
      <c r="B5" s="342" t="s">
        <v>1429</v>
      </c>
      <c r="C5" s="659">
        <v>5.8</v>
      </c>
      <c r="E5" s="342" t="s">
        <v>1429</v>
      </c>
      <c r="F5" s="659">
        <v>5.7</v>
      </c>
    </row>
    <row r="6" spans="1:6" ht="18" customHeight="1">
      <c r="A6" s="340"/>
      <c r="B6" s="344" t="s">
        <v>1430</v>
      </c>
      <c r="C6" s="660">
        <v>1.7</v>
      </c>
      <c r="E6" s="344" t="s">
        <v>1430</v>
      </c>
      <c r="F6" s="660">
        <v>1.9</v>
      </c>
    </row>
    <row r="7" spans="1:6" ht="15" customHeight="1">
      <c r="A7" s="340"/>
      <c r="B7" s="344" t="s">
        <v>1761</v>
      </c>
      <c r="C7" s="660">
        <v>12</v>
      </c>
      <c r="E7" s="344" t="s">
        <v>1761</v>
      </c>
      <c r="F7" s="660">
        <v>13.1</v>
      </c>
    </row>
    <row r="8" spans="1:6" ht="14.25" customHeight="1">
      <c r="A8" s="340"/>
      <c r="B8" s="344" t="s">
        <v>1431</v>
      </c>
      <c r="C8" s="660">
        <v>31.8</v>
      </c>
      <c r="E8" s="344" t="s">
        <v>1431</v>
      </c>
      <c r="F8" s="660">
        <v>31.5</v>
      </c>
    </row>
    <row r="9" spans="1:6" ht="42.75" customHeight="1" thickBot="1">
      <c r="A9" s="340"/>
      <c r="B9" s="346" t="s">
        <v>1432</v>
      </c>
      <c r="C9" s="661">
        <v>48.7</v>
      </c>
      <c r="E9" s="346" t="s">
        <v>1432</v>
      </c>
      <c r="F9" s="661">
        <v>47.8</v>
      </c>
    </row>
    <row r="11" spans="1:6">
      <c r="A11" s="569"/>
      <c r="B11" s="406" t="s">
        <v>1426</v>
      </c>
    </row>
    <row r="25" spans="2:2">
      <c r="B25" s="424" t="s">
        <v>926</v>
      </c>
    </row>
    <row r="26" spans="2:2">
      <c r="B26" s="340"/>
    </row>
    <row r="27" spans="2:2">
      <c r="B27" s="164" t="s">
        <v>1682</v>
      </c>
    </row>
  </sheetData>
  <mergeCells count="2">
    <mergeCell ref="B4:C4"/>
    <mergeCell ref="E4:F4"/>
  </mergeCells>
  <phoneticPr fontId="13" type="noConversion"/>
  <hyperlinks>
    <hyperlink ref="B27" location="'Содержание '!B143" display="к содержанию"/>
  </hyperlinks>
  <pageMargins left="0.75" right="0.75" top="1" bottom="1" header="0.5" footer="0.5"/>
  <headerFooter alignWithMargins="0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/>
  <dimension ref="A1:G19"/>
  <sheetViews>
    <sheetView workbookViewId="0">
      <selection activeCell="B19" sqref="B19"/>
    </sheetView>
  </sheetViews>
  <sheetFormatPr defaultRowHeight="12.75"/>
  <cols>
    <col min="1" max="1" width="8.85546875" style="340" bestFit="1" customWidth="1"/>
    <col min="2" max="2" width="46.5703125" style="340" customWidth="1"/>
    <col min="3" max="5" width="9.85546875" style="340" bestFit="1" customWidth="1"/>
    <col min="6" max="6" width="17.5703125" style="340" bestFit="1" customWidth="1"/>
    <col min="7" max="16384" width="9.140625" style="340"/>
  </cols>
  <sheetData>
    <row r="1" spans="1:7">
      <c r="A1" s="321"/>
    </row>
    <row r="2" spans="1:7">
      <c r="A2" s="569" t="s">
        <v>1238</v>
      </c>
      <c r="B2" s="341" t="s">
        <v>378</v>
      </c>
    </row>
    <row r="3" spans="1:7" ht="13.5" thickBot="1">
      <c r="B3" s="321" t="s">
        <v>419</v>
      </c>
    </row>
    <row r="4" spans="1:7" ht="26.25" thickBot="1">
      <c r="B4" s="356" t="s">
        <v>806</v>
      </c>
      <c r="C4" s="662">
        <v>38991</v>
      </c>
      <c r="D4" s="662">
        <v>39356</v>
      </c>
      <c r="E4" s="662">
        <v>39722</v>
      </c>
      <c r="F4" s="357" t="s">
        <v>1436</v>
      </c>
    </row>
    <row r="5" spans="1:7" ht="13.5" thickBot="1">
      <c r="B5" s="663" t="s">
        <v>1437</v>
      </c>
      <c r="C5" s="664">
        <v>422.4</v>
      </c>
      <c r="D5" s="664">
        <v>886.7</v>
      </c>
      <c r="E5" s="665">
        <v>1097.9000000000001</v>
      </c>
      <c r="F5" s="664">
        <v>23.8</v>
      </c>
      <c r="G5" s="52"/>
    </row>
    <row r="6" spans="1:7" ht="13.5" thickBot="1">
      <c r="B6" s="663" t="s">
        <v>1438</v>
      </c>
      <c r="C6" s="664">
        <v>230.4</v>
      </c>
      <c r="D6" s="664">
        <v>469.9</v>
      </c>
      <c r="E6" s="664">
        <v>589.9</v>
      </c>
      <c r="F6" s="664">
        <v>25.5</v>
      </c>
      <c r="G6" s="52"/>
    </row>
    <row r="7" spans="1:7" ht="26.25" thickBot="1">
      <c r="B7" s="666" t="s">
        <v>1439</v>
      </c>
      <c r="C7" s="667">
        <v>192</v>
      </c>
      <c r="D7" s="667">
        <v>416.8</v>
      </c>
      <c r="E7" s="667">
        <v>508</v>
      </c>
      <c r="F7" s="667">
        <v>21.9</v>
      </c>
      <c r="G7" s="52"/>
    </row>
    <row r="8" spans="1:7" ht="13.5" thickBot="1">
      <c r="B8" s="663" t="s">
        <v>1440</v>
      </c>
      <c r="C8" s="664">
        <v>189.4</v>
      </c>
      <c r="D8" s="664">
        <v>382.7</v>
      </c>
      <c r="E8" s="664">
        <v>909.3</v>
      </c>
      <c r="F8" s="664" t="s">
        <v>1441</v>
      </c>
      <c r="G8" s="52"/>
    </row>
    <row r="9" spans="1:7" ht="13.5" thickBot="1">
      <c r="B9" s="663" t="s">
        <v>1442</v>
      </c>
      <c r="C9" s="664">
        <v>281.3</v>
      </c>
      <c r="D9" s="664">
        <v>578</v>
      </c>
      <c r="E9" s="665">
        <v>1320.2</v>
      </c>
      <c r="F9" s="664" t="s">
        <v>1443</v>
      </c>
      <c r="G9" s="52"/>
    </row>
    <row r="10" spans="1:7" ht="13.5" thickBot="1">
      <c r="B10" s="668" t="s">
        <v>1444</v>
      </c>
      <c r="C10" s="669">
        <v>92.5</v>
      </c>
      <c r="D10" s="669">
        <v>158.30000000000001</v>
      </c>
      <c r="E10" s="669">
        <v>819.9</v>
      </c>
      <c r="F10" s="669" t="s">
        <v>1445</v>
      </c>
      <c r="G10" s="52"/>
    </row>
    <row r="11" spans="1:7" ht="26.25" thickBot="1">
      <c r="B11" s="666" t="s">
        <v>1446</v>
      </c>
      <c r="C11" s="667">
        <v>-91.9</v>
      </c>
      <c r="D11" s="667">
        <v>-195.3</v>
      </c>
      <c r="E11" s="667">
        <v>-410.9</v>
      </c>
      <c r="F11" s="667" t="s">
        <v>1447</v>
      </c>
      <c r="G11" s="52"/>
    </row>
    <row r="12" spans="1:7" ht="13.5" thickBot="1">
      <c r="B12" s="666" t="s">
        <v>1448</v>
      </c>
      <c r="C12" s="667">
        <v>0.9</v>
      </c>
      <c r="D12" s="667">
        <v>0.2</v>
      </c>
      <c r="E12" s="667" t="s">
        <v>1449</v>
      </c>
      <c r="F12" s="667" t="s">
        <v>1449</v>
      </c>
      <c r="G12" s="52"/>
    </row>
    <row r="13" spans="1:7" ht="13.5" thickBot="1">
      <c r="B13" s="663" t="s">
        <v>1450</v>
      </c>
      <c r="C13" s="664">
        <v>101</v>
      </c>
      <c r="D13" s="664">
        <v>221.7</v>
      </c>
      <c r="E13" s="664">
        <v>97.1</v>
      </c>
      <c r="F13" s="664">
        <v>-56.2</v>
      </c>
      <c r="G13" s="52"/>
    </row>
    <row r="14" spans="1:7" ht="13.5" thickBot="1">
      <c r="B14" s="663" t="s">
        <v>1451</v>
      </c>
      <c r="C14" s="664">
        <v>12.9</v>
      </c>
      <c r="D14" s="664">
        <v>37.299999999999997</v>
      </c>
      <c r="E14" s="664">
        <v>26</v>
      </c>
      <c r="F14" s="664">
        <v>-30.3</v>
      </c>
      <c r="G14" s="52"/>
    </row>
    <row r="15" spans="1:7" ht="13.5" thickBot="1">
      <c r="B15" s="663" t="s">
        <v>1452</v>
      </c>
      <c r="C15" s="664">
        <v>88.1</v>
      </c>
      <c r="D15" s="664">
        <v>184.4</v>
      </c>
      <c r="E15" s="664">
        <v>71.099999999999994</v>
      </c>
      <c r="F15" s="664">
        <v>-61.4</v>
      </c>
      <c r="G15" s="52"/>
    </row>
    <row r="16" spans="1:7">
      <c r="A16" s="321"/>
    </row>
    <row r="17" spans="2:2">
      <c r="B17" s="348" t="s">
        <v>926</v>
      </c>
    </row>
    <row r="19" spans="2:2">
      <c r="B19" s="164" t="s">
        <v>1682</v>
      </c>
    </row>
  </sheetData>
  <phoneticPr fontId="4" type="noConversion"/>
  <hyperlinks>
    <hyperlink ref="B19" location="'Содержание '!B144" display="к содержанию"/>
  </hyperlinks>
  <pageMargins left="0.75" right="0.75" top="1" bottom="1" header="0.5" footer="0.5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7"/>
  <dimension ref="A1:N27"/>
  <sheetViews>
    <sheetView workbookViewId="0">
      <selection activeCell="B24" sqref="B24"/>
    </sheetView>
  </sheetViews>
  <sheetFormatPr defaultRowHeight="12.75"/>
  <cols>
    <col min="1" max="2" width="9.140625" style="340"/>
    <col min="3" max="3" width="10.5703125" style="340" customWidth="1"/>
    <col min="4" max="10" width="10.140625" style="340" bestFit="1" customWidth="1"/>
    <col min="11" max="14" width="9.85546875" style="340" bestFit="1" customWidth="1"/>
    <col min="15" max="16384" width="9.140625" style="340"/>
  </cols>
  <sheetData>
    <row r="1" spans="1:14">
      <c r="A1" s="321"/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</row>
    <row r="2" spans="1:14">
      <c r="A2" s="569" t="s">
        <v>1238</v>
      </c>
      <c r="B2" s="341" t="s">
        <v>1453</v>
      </c>
    </row>
    <row r="3" spans="1:14" ht="13.5" thickBot="1"/>
    <row r="4" spans="1:14" ht="15" customHeight="1" thickBot="1">
      <c r="B4" s="412"/>
      <c r="C4" s="534" t="s">
        <v>997</v>
      </c>
      <c r="D4" s="534" t="s">
        <v>1454</v>
      </c>
      <c r="E4" s="534" t="s">
        <v>1455</v>
      </c>
      <c r="F4" s="534" t="s">
        <v>2267</v>
      </c>
      <c r="G4" s="534" t="s">
        <v>998</v>
      </c>
      <c r="H4" s="534" t="s">
        <v>1823</v>
      </c>
      <c r="I4" s="534" t="s">
        <v>1824</v>
      </c>
      <c r="J4" s="535" t="s">
        <v>1363</v>
      </c>
      <c r="K4" s="535" t="s">
        <v>999</v>
      </c>
      <c r="L4" s="535" t="s">
        <v>2038</v>
      </c>
      <c r="M4" s="535" t="s">
        <v>795</v>
      </c>
      <c r="N4" s="535" t="s">
        <v>1000</v>
      </c>
    </row>
    <row r="5" spans="1:14" ht="15.75" customHeight="1">
      <c r="B5" s="416" t="s">
        <v>1456</v>
      </c>
      <c r="C5" s="604">
        <v>1.83</v>
      </c>
      <c r="D5" s="604">
        <v>1.73</v>
      </c>
      <c r="E5" s="604">
        <v>2.72</v>
      </c>
      <c r="F5" s="604">
        <v>2.04</v>
      </c>
      <c r="G5" s="604">
        <v>1.44</v>
      </c>
      <c r="H5" s="604">
        <v>2.69</v>
      </c>
      <c r="I5" s="604">
        <v>2.48</v>
      </c>
      <c r="J5" s="605">
        <v>2.57</v>
      </c>
      <c r="K5" s="605">
        <v>2.25</v>
      </c>
      <c r="L5" s="605">
        <v>2.21</v>
      </c>
      <c r="M5" s="605">
        <v>1.83</v>
      </c>
      <c r="N5" s="670">
        <v>1.1506622234235004</v>
      </c>
    </row>
    <row r="6" spans="1:14" ht="17.25" customHeight="1" thickBot="1">
      <c r="B6" s="420" t="s">
        <v>1457</v>
      </c>
      <c r="C6" s="609">
        <v>18.72</v>
      </c>
      <c r="D6" s="609">
        <v>18.100000000000001</v>
      </c>
      <c r="E6" s="609">
        <v>27.42</v>
      </c>
      <c r="F6" s="609">
        <v>21.49</v>
      </c>
      <c r="G6" s="609">
        <v>14.56</v>
      </c>
      <c r="H6" s="609">
        <v>27.06</v>
      </c>
      <c r="I6" s="609">
        <v>23.52</v>
      </c>
      <c r="J6" s="512">
        <v>22</v>
      </c>
      <c r="K6" s="512">
        <v>18.41</v>
      </c>
      <c r="L6" s="512">
        <v>19.600000000000001</v>
      </c>
      <c r="M6" s="512">
        <v>15.77</v>
      </c>
      <c r="N6" s="671">
        <v>9.6450299878359669</v>
      </c>
    </row>
    <row r="7" spans="1:14">
      <c r="A7" s="321"/>
      <c r="B7" s="321"/>
      <c r="C7" s="321"/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</row>
    <row r="8" spans="1:14">
      <c r="B8" s="341" t="s">
        <v>380</v>
      </c>
    </row>
    <row r="9" spans="1:14">
      <c r="A9" s="321"/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</row>
    <row r="10" spans="1:14">
      <c r="A10" s="321"/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</row>
    <row r="11" spans="1:14">
      <c r="A11" s="321"/>
      <c r="B11" s="321"/>
      <c r="C11" s="321"/>
      <c r="D11" s="321"/>
      <c r="E11" s="321"/>
      <c r="F11" s="321"/>
      <c r="G11" s="321"/>
      <c r="H11" s="321"/>
      <c r="I11" s="321"/>
      <c r="J11" s="321"/>
      <c r="K11" s="321"/>
      <c r="L11" s="321"/>
      <c r="M11" s="321"/>
      <c r="N11" s="321"/>
    </row>
    <row r="12" spans="1:14">
      <c r="A12" s="321"/>
      <c r="B12" s="321"/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321"/>
      <c r="N12" s="321"/>
    </row>
    <row r="13" spans="1:14">
      <c r="A13" s="321"/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</row>
    <row r="14" spans="1:14">
      <c r="A14" s="321"/>
      <c r="B14" s="321"/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</row>
    <row r="15" spans="1:14">
      <c r="A15" s="321"/>
      <c r="B15" s="321"/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</row>
    <row r="16" spans="1:14">
      <c r="A16" s="321"/>
      <c r="B16" s="321"/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</row>
    <row r="17" spans="1:14">
      <c r="A17" s="321"/>
      <c r="B17" s="321"/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</row>
    <row r="18" spans="1:14">
      <c r="A18" s="321"/>
      <c r="B18" s="321"/>
      <c r="C18" s="321"/>
      <c r="D18" s="321"/>
      <c r="E18" s="321"/>
      <c r="F18" s="321"/>
      <c r="G18" s="321"/>
      <c r="H18" s="321"/>
      <c r="I18" s="321"/>
      <c r="J18" s="321"/>
      <c r="K18" s="321"/>
      <c r="L18" s="321"/>
      <c r="M18" s="321"/>
      <c r="N18" s="321"/>
    </row>
    <row r="19" spans="1:14">
      <c r="A19" s="321"/>
      <c r="B19" s="321"/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</row>
    <row r="20" spans="1:14">
      <c r="A20" s="321"/>
      <c r="B20" s="321"/>
      <c r="C20" s="321"/>
      <c r="D20" s="321"/>
      <c r="E20" s="321"/>
      <c r="F20" s="321"/>
      <c r="G20" s="321"/>
      <c r="H20" s="321"/>
      <c r="I20" s="321"/>
      <c r="J20" s="321"/>
      <c r="K20" s="321"/>
      <c r="L20" s="321"/>
      <c r="M20" s="321"/>
      <c r="N20" s="321"/>
    </row>
    <row r="21" spans="1:14">
      <c r="A21" s="321"/>
      <c r="B21" s="321"/>
      <c r="C21" s="321"/>
      <c r="D21" s="321"/>
      <c r="E21" s="321"/>
      <c r="F21" s="321"/>
      <c r="G21" s="321"/>
      <c r="H21" s="321"/>
      <c r="I21" s="321"/>
      <c r="J21" s="321"/>
      <c r="K21" s="321"/>
      <c r="L21" s="321"/>
      <c r="M21" s="321"/>
      <c r="N21" s="321"/>
    </row>
    <row r="22" spans="1:14">
      <c r="A22" s="321"/>
      <c r="B22" s="672" t="s">
        <v>926</v>
      </c>
      <c r="C22" s="321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</row>
    <row r="23" spans="1:14">
      <c r="A23" s="321"/>
      <c r="B23" s="321"/>
      <c r="C23" s="321"/>
      <c r="D23" s="321"/>
      <c r="E23" s="321"/>
      <c r="F23" s="321"/>
      <c r="G23" s="321"/>
      <c r="H23" s="321"/>
      <c r="I23" s="321"/>
      <c r="J23" s="321"/>
      <c r="K23" s="321"/>
      <c r="L23" s="321"/>
      <c r="M23" s="321"/>
      <c r="N23" s="321"/>
    </row>
    <row r="24" spans="1:14">
      <c r="A24" s="321"/>
      <c r="B24" s="164" t="s">
        <v>1682</v>
      </c>
      <c r="C24" s="321"/>
      <c r="D24" s="321"/>
      <c r="E24" s="321"/>
      <c r="F24" s="321"/>
      <c r="G24" s="321"/>
      <c r="H24" s="321"/>
      <c r="I24" s="321"/>
      <c r="J24" s="321"/>
      <c r="K24" s="321"/>
      <c r="L24" s="321"/>
      <c r="M24" s="321"/>
      <c r="N24" s="321"/>
    </row>
    <row r="27" spans="1:14">
      <c r="D27" s="321"/>
    </row>
  </sheetData>
  <phoneticPr fontId="4" type="noConversion"/>
  <hyperlinks>
    <hyperlink ref="B24" location="'Содержание '!B145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/>
  <dimension ref="A2:N22"/>
  <sheetViews>
    <sheetView workbookViewId="0">
      <selection activeCell="B21" sqref="B21"/>
    </sheetView>
  </sheetViews>
  <sheetFormatPr defaultColWidth="8" defaultRowHeight="12.75"/>
  <cols>
    <col min="1" max="1" width="8.85546875" style="321" bestFit="1" customWidth="1"/>
    <col min="2" max="2" width="11.85546875" style="321" customWidth="1"/>
    <col min="3" max="16384" width="8" style="321"/>
  </cols>
  <sheetData>
    <row r="2" spans="1:14">
      <c r="A2" s="569" t="s">
        <v>1238</v>
      </c>
      <c r="B2" s="325" t="s">
        <v>1458</v>
      </c>
    </row>
    <row r="3" spans="1:14" ht="13.5" thickBot="1"/>
    <row r="4" spans="1:14" ht="18.75" customHeight="1" thickBot="1">
      <c r="B4" s="673"/>
      <c r="C4" s="1512">
        <v>2003</v>
      </c>
      <c r="D4" s="1512"/>
      <c r="E4" s="1512">
        <v>2004</v>
      </c>
      <c r="F4" s="1512"/>
      <c r="G4" s="1512">
        <v>2005</v>
      </c>
      <c r="H4" s="1512"/>
      <c r="I4" s="1512">
        <v>2006</v>
      </c>
      <c r="J4" s="1512"/>
      <c r="K4" s="1512">
        <v>2007</v>
      </c>
      <c r="L4" s="1512"/>
      <c r="M4" s="1512">
        <v>2008</v>
      </c>
      <c r="N4" s="1512"/>
    </row>
    <row r="5" spans="1:14" ht="18.75" customHeight="1" thickBot="1">
      <c r="B5" s="350"/>
      <c r="C5" s="554" t="s">
        <v>1456</v>
      </c>
      <c r="D5" s="554" t="s">
        <v>1457</v>
      </c>
      <c r="E5" s="554" t="s">
        <v>1456</v>
      </c>
      <c r="F5" s="554" t="s">
        <v>1457</v>
      </c>
      <c r="G5" s="554" t="s">
        <v>1456</v>
      </c>
      <c r="H5" s="554" t="s">
        <v>1457</v>
      </c>
      <c r="I5" s="554" t="s">
        <v>1456</v>
      </c>
      <c r="J5" s="554" t="s">
        <v>1457</v>
      </c>
      <c r="K5" s="554" t="s">
        <v>1456</v>
      </c>
      <c r="L5" s="674" t="s">
        <v>1457</v>
      </c>
      <c r="M5" s="674" t="s">
        <v>1456</v>
      </c>
      <c r="N5" s="674" t="s">
        <v>1457</v>
      </c>
    </row>
    <row r="6" spans="1:14">
      <c r="B6" s="449" t="s">
        <v>411</v>
      </c>
      <c r="C6" s="675">
        <v>2.4</v>
      </c>
      <c r="D6" s="675">
        <v>19.600000000000001</v>
      </c>
      <c r="E6" s="675">
        <v>2.1</v>
      </c>
      <c r="F6" s="675">
        <v>21.4</v>
      </c>
      <c r="G6" s="675">
        <v>2.1</v>
      </c>
      <c r="H6" s="675">
        <v>25</v>
      </c>
      <c r="I6" s="675">
        <v>2.2000000000000002</v>
      </c>
      <c r="J6" s="675">
        <v>24.8</v>
      </c>
      <c r="K6" s="675">
        <v>2.4</v>
      </c>
      <c r="L6" s="501">
        <v>24.6</v>
      </c>
      <c r="M6" s="501">
        <v>2.5</v>
      </c>
      <c r="N6" s="501">
        <v>28.6</v>
      </c>
    </row>
    <row r="7" spans="1:14">
      <c r="B7" s="449" t="s">
        <v>412</v>
      </c>
      <c r="C7" s="501">
        <v>1.2</v>
      </c>
      <c r="D7" s="501">
        <v>23.8</v>
      </c>
      <c r="E7" s="501">
        <v>1.3</v>
      </c>
      <c r="F7" s="501">
        <v>23.3</v>
      </c>
      <c r="G7" s="501">
        <v>1.4</v>
      </c>
      <c r="H7" s="501">
        <v>25.2</v>
      </c>
      <c r="I7" s="501">
        <v>1.2</v>
      </c>
      <c r="J7" s="501">
        <v>22.5</v>
      </c>
      <c r="K7" s="501">
        <v>1.3</v>
      </c>
      <c r="L7" s="501">
        <v>24.5</v>
      </c>
      <c r="M7" s="501">
        <v>1.4</v>
      </c>
      <c r="N7" s="501">
        <v>26</v>
      </c>
    </row>
    <row r="8" spans="1:14">
      <c r="B8" s="449" t="s">
        <v>184</v>
      </c>
      <c r="C8" s="501">
        <v>1.6</v>
      </c>
      <c r="D8" s="501">
        <v>14.1</v>
      </c>
      <c r="E8" s="501">
        <v>1.7</v>
      </c>
      <c r="F8" s="501">
        <v>16.100000000000001</v>
      </c>
      <c r="G8" s="501">
        <v>1.6</v>
      </c>
      <c r="H8" s="501">
        <v>15.1</v>
      </c>
      <c r="I8" s="501">
        <v>1.5</v>
      </c>
      <c r="J8" s="501">
        <v>13</v>
      </c>
      <c r="K8" s="501">
        <v>1.6</v>
      </c>
      <c r="L8" s="501">
        <v>11.1</v>
      </c>
      <c r="M8" s="501">
        <v>1.6</v>
      </c>
      <c r="N8" s="501">
        <v>10</v>
      </c>
    </row>
    <row r="9" spans="1:14">
      <c r="B9" s="449" t="s">
        <v>197</v>
      </c>
      <c r="C9" s="501">
        <v>1.5</v>
      </c>
      <c r="D9" s="501">
        <v>19.3</v>
      </c>
      <c r="E9" s="501">
        <v>2</v>
      </c>
      <c r="F9" s="501">
        <v>25.3</v>
      </c>
      <c r="G9" s="501">
        <v>2</v>
      </c>
      <c r="H9" s="501">
        <v>24.7</v>
      </c>
      <c r="I9" s="501">
        <v>1.8</v>
      </c>
      <c r="J9" s="501">
        <v>24</v>
      </c>
      <c r="K9" s="501">
        <v>1.4</v>
      </c>
      <c r="L9" s="501">
        <v>18.100000000000001</v>
      </c>
      <c r="M9" s="501" t="s">
        <v>413</v>
      </c>
      <c r="N9" s="501" t="s">
        <v>413</v>
      </c>
    </row>
    <row r="10" spans="1:14">
      <c r="B10" s="449" t="s">
        <v>990</v>
      </c>
      <c r="C10" s="501">
        <v>2.7</v>
      </c>
      <c r="D10" s="501">
        <v>20</v>
      </c>
      <c r="E10" s="501">
        <v>2.5</v>
      </c>
      <c r="F10" s="501">
        <v>19.3</v>
      </c>
      <c r="G10" s="501">
        <v>1.9</v>
      </c>
      <c r="H10" s="501">
        <v>15.4</v>
      </c>
      <c r="I10" s="501">
        <v>1.7</v>
      </c>
      <c r="J10" s="501">
        <v>13.6</v>
      </c>
      <c r="K10" s="501">
        <v>1.3</v>
      </c>
      <c r="L10" s="501">
        <v>11.5</v>
      </c>
      <c r="M10" s="501">
        <v>1.5</v>
      </c>
      <c r="N10" s="501">
        <v>15.4</v>
      </c>
    </row>
    <row r="11" spans="1:14">
      <c r="B11" s="449" t="s">
        <v>984</v>
      </c>
      <c r="C11" s="501">
        <v>0.4</v>
      </c>
      <c r="D11" s="501">
        <v>8.5</v>
      </c>
      <c r="E11" s="501">
        <v>0.5</v>
      </c>
      <c r="F11" s="501">
        <v>10.6</v>
      </c>
      <c r="G11" s="501">
        <v>0.6</v>
      </c>
      <c r="H11" s="501">
        <v>11.8</v>
      </c>
      <c r="I11" s="501">
        <v>0.7</v>
      </c>
      <c r="J11" s="501">
        <v>15.5</v>
      </c>
      <c r="K11" s="501">
        <v>0.4</v>
      </c>
      <c r="L11" s="501">
        <v>9.8000000000000007</v>
      </c>
      <c r="M11" s="501" t="s">
        <v>413</v>
      </c>
      <c r="N11" s="501" t="s">
        <v>413</v>
      </c>
    </row>
    <row r="12" spans="1:14">
      <c r="B12" s="449" t="s">
        <v>414</v>
      </c>
      <c r="C12" s="501">
        <v>2.6</v>
      </c>
      <c r="D12" s="501" t="s">
        <v>413</v>
      </c>
      <c r="E12" s="501">
        <v>3.5</v>
      </c>
      <c r="F12" s="501">
        <v>22.9</v>
      </c>
      <c r="G12" s="501">
        <v>2.5</v>
      </c>
      <c r="H12" s="501">
        <v>16.5</v>
      </c>
      <c r="I12" s="501">
        <v>2.6</v>
      </c>
      <c r="J12" s="501">
        <v>16.399999999999999</v>
      </c>
      <c r="K12" s="501">
        <v>2.8</v>
      </c>
      <c r="L12" s="501">
        <v>17.7</v>
      </c>
      <c r="M12" s="501">
        <v>2.7</v>
      </c>
      <c r="N12" s="501">
        <v>19.2</v>
      </c>
    </row>
    <row r="13" spans="1:14">
      <c r="B13" s="449" t="s">
        <v>1077</v>
      </c>
      <c r="C13" s="501">
        <v>0.2</v>
      </c>
      <c r="D13" s="501">
        <v>3.4</v>
      </c>
      <c r="E13" s="501">
        <v>0.9</v>
      </c>
      <c r="F13" s="501">
        <v>15.2</v>
      </c>
      <c r="G13" s="501">
        <v>1</v>
      </c>
      <c r="H13" s="501">
        <v>18.399999999999999</v>
      </c>
      <c r="I13" s="501">
        <v>1.1000000000000001</v>
      </c>
      <c r="J13" s="501">
        <v>14.6</v>
      </c>
      <c r="K13" s="501">
        <v>1.1000000000000001</v>
      </c>
      <c r="L13" s="501">
        <v>14.6</v>
      </c>
      <c r="M13" s="501">
        <v>0.9</v>
      </c>
      <c r="N13" s="501" t="s">
        <v>413</v>
      </c>
    </row>
    <row r="14" spans="1:14">
      <c r="B14" s="449" t="s">
        <v>415</v>
      </c>
      <c r="C14" s="501">
        <v>1.3</v>
      </c>
      <c r="D14" s="501">
        <v>15.6</v>
      </c>
      <c r="E14" s="501">
        <v>1.4</v>
      </c>
      <c r="F14" s="501">
        <v>16.7</v>
      </c>
      <c r="G14" s="501">
        <v>1.4</v>
      </c>
      <c r="H14" s="501">
        <v>16.7</v>
      </c>
      <c r="I14" s="501">
        <v>1.3</v>
      </c>
      <c r="J14" s="501">
        <v>16.2</v>
      </c>
      <c r="K14" s="501">
        <v>1.5</v>
      </c>
      <c r="L14" s="501">
        <v>19.7</v>
      </c>
      <c r="M14" s="501" t="s">
        <v>413</v>
      </c>
      <c r="N14" s="501" t="s">
        <v>413</v>
      </c>
    </row>
    <row r="15" spans="1:14">
      <c r="B15" s="449" t="s">
        <v>416</v>
      </c>
      <c r="C15" s="501">
        <v>1.1000000000000001</v>
      </c>
      <c r="D15" s="501">
        <v>8.5</v>
      </c>
      <c r="E15" s="501">
        <v>0.9</v>
      </c>
      <c r="F15" s="501">
        <v>7.1</v>
      </c>
      <c r="G15" s="501">
        <v>1.1000000000000001</v>
      </c>
      <c r="H15" s="501">
        <v>8.6999999999999993</v>
      </c>
      <c r="I15" s="501">
        <v>1</v>
      </c>
      <c r="J15" s="501">
        <v>10.6</v>
      </c>
      <c r="K15" s="501">
        <v>1.4</v>
      </c>
      <c r="L15" s="501">
        <v>11.8</v>
      </c>
      <c r="M15" s="501" t="s">
        <v>413</v>
      </c>
      <c r="N15" s="501" t="s">
        <v>413</v>
      </c>
    </row>
    <row r="16" spans="1:14">
      <c r="B16" s="449" t="s">
        <v>1075</v>
      </c>
      <c r="C16" s="501">
        <v>1</v>
      </c>
      <c r="D16" s="501">
        <v>8.6999999999999993</v>
      </c>
      <c r="E16" s="501">
        <v>1.2</v>
      </c>
      <c r="F16" s="501">
        <v>11.6</v>
      </c>
      <c r="G16" s="501">
        <v>1.2</v>
      </c>
      <c r="H16" s="501">
        <v>11.2</v>
      </c>
      <c r="I16" s="501">
        <v>1.4</v>
      </c>
      <c r="J16" s="501">
        <v>13.7</v>
      </c>
      <c r="K16" s="501">
        <v>1.4</v>
      </c>
      <c r="L16" s="501">
        <v>13.4</v>
      </c>
      <c r="M16" s="501" t="s">
        <v>413</v>
      </c>
      <c r="N16" s="501" t="s">
        <v>413</v>
      </c>
    </row>
    <row r="17" spans="2:14" ht="13.5" thickBot="1">
      <c r="B17" s="676" t="s">
        <v>1076</v>
      </c>
      <c r="C17" s="677">
        <v>0.6</v>
      </c>
      <c r="D17" s="677">
        <v>10.3</v>
      </c>
      <c r="E17" s="677">
        <v>1.2</v>
      </c>
      <c r="F17" s="677">
        <v>16.8</v>
      </c>
      <c r="G17" s="677">
        <v>1.4</v>
      </c>
      <c r="H17" s="677">
        <v>14.2</v>
      </c>
      <c r="I17" s="677">
        <v>0.8</v>
      </c>
      <c r="J17" s="677">
        <v>8.8000000000000007</v>
      </c>
      <c r="K17" s="677">
        <v>0.1</v>
      </c>
      <c r="L17" s="677">
        <v>7.3</v>
      </c>
      <c r="M17" s="677" t="s">
        <v>413</v>
      </c>
      <c r="N17" s="677" t="s">
        <v>413</v>
      </c>
    </row>
    <row r="19" spans="2:14">
      <c r="B19" s="363" t="s">
        <v>1459</v>
      </c>
    </row>
    <row r="21" spans="2:14">
      <c r="B21" s="164" t="s">
        <v>1682</v>
      </c>
    </row>
    <row r="22" spans="2:14">
      <c r="B22" s="340"/>
    </row>
  </sheetData>
  <mergeCells count="6">
    <mergeCell ref="K4:L4"/>
    <mergeCell ref="M4:N4"/>
    <mergeCell ref="C4:D4"/>
    <mergeCell ref="E4:F4"/>
    <mergeCell ref="G4:H4"/>
    <mergeCell ref="I4:J4"/>
  </mergeCells>
  <phoneticPr fontId="13" type="noConversion"/>
  <hyperlinks>
    <hyperlink ref="B21" location="'Содержание '!B146" display="к содержанию"/>
  </hyperlinks>
  <pageMargins left="0.75" right="0.75" top="1" bottom="1" header="0.5" footer="0.5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9"/>
  <dimension ref="A2:N26"/>
  <sheetViews>
    <sheetView workbookViewId="0">
      <selection activeCell="B24" sqref="B24"/>
    </sheetView>
  </sheetViews>
  <sheetFormatPr defaultRowHeight="12.75"/>
  <cols>
    <col min="1" max="1" width="9.140625" style="340"/>
    <col min="2" max="2" width="23.5703125" style="340" customWidth="1"/>
    <col min="3" max="3" width="10.140625" style="340" customWidth="1"/>
    <col min="4" max="4" width="10.28515625" style="340" customWidth="1"/>
    <col min="5" max="6" width="10" style="340" customWidth="1"/>
    <col min="7" max="8" width="10.28515625" style="340" customWidth="1"/>
    <col min="9" max="14" width="9.85546875" style="340" bestFit="1" customWidth="1"/>
    <col min="15" max="16384" width="9.140625" style="340"/>
  </cols>
  <sheetData>
    <row r="2" spans="1:14">
      <c r="A2" s="569" t="s">
        <v>1238</v>
      </c>
      <c r="B2" s="341" t="s">
        <v>2125</v>
      </c>
    </row>
    <row r="3" spans="1:14">
      <c r="A3" s="569"/>
    </row>
    <row r="4" spans="1:14" ht="16.5" customHeight="1">
      <c r="B4" s="678" t="s">
        <v>806</v>
      </c>
      <c r="C4" s="679" t="s">
        <v>997</v>
      </c>
      <c r="D4" s="679" t="s">
        <v>1454</v>
      </c>
      <c r="E4" s="679" t="s">
        <v>1455</v>
      </c>
      <c r="F4" s="679" t="s">
        <v>2267</v>
      </c>
      <c r="G4" s="679" t="s">
        <v>998</v>
      </c>
      <c r="H4" s="679" t="s">
        <v>1823</v>
      </c>
      <c r="I4" s="679" t="s">
        <v>1824</v>
      </c>
      <c r="J4" s="680" t="s">
        <v>1363</v>
      </c>
      <c r="K4" s="678" t="s">
        <v>999</v>
      </c>
      <c r="L4" s="678" t="s">
        <v>2038</v>
      </c>
      <c r="M4" s="678" t="s">
        <v>795</v>
      </c>
      <c r="N4" s="678" t="s">
        <v>1000</v>
      </c>
    </row>
    <row r="5" spans="1:14" ht="16.5" customHeight="1">
      <c r="B5" s="681" t="s">
        <v>2126</v>
      </c>
      <c r="C5" s="682">
        <v>2.5373182424087255</v>
      </c>
      <c r="D5" s="682">
        <v>2.3153116645067735</v>
      </c>
      <c r="E5" s="682">
        <v>2.242074530137335</v>
      </c>
      <c r="F5" s="682">
        <v>2.3062345441570775</v>
      </c>
      <c r="G5" s="682">
        <v>2.0629222730235242</v>
      </c>
      <c r="H5" s="682">
        <v>2.1816135482170425</v>
      </c>
      <c r="I5" s="682">
        <v>2.204667450334723</v>
      </c>
      <c r="J5" s="683">
        <v>2.4495288470003542</v>
      </c>
      <c r="K5" s="683">
        <v>2.9313511758608786</v>
      </c>
      <c r="L5" s="683">
        <v>2.8817517550705394</v>
      </c>
      <c r="M5" s="683">
        <v>2.9771151885165588</v>
      </c>
      <c r="N5" s="683">
        <v>3.1472130244223391</v>
      </c>
    </row>
    <row r="6" spans="1:14" ht="16.5" customHeight="1">
      <c r="B6" s="529" t="s">
        <v>2127</v>
      </c>
      <c r="C6" s="683">
        <v>2.3251847466186479</v>
      </c>
      <c r="D6" s="683">
        <v>2.1202297502406995</v>
      </c>
      <c r="E6" s="683">
        <v>2.0451272200583395</v>
      </c>
      <c r="F6" s="683">
        <v>2.1114428772606191</v>
      </c>
      <c r="G6" s="683">
        <v>1.8536937746653375</v>
      </c>
      <c r="H6" s="683">
        <v>1.9898583194977024</v>
      </c>
      <c r="I6" s="683">
        <v>2.003254752423731</v>
      </c>
      <c r="J6" s="683">
        <v>2.2054115803636636</v>
      </c>
      <c r="K6" s="683">
        <v>2.6217003644684609</v>
      </c>
      <c r="L6" s="683">
        <v>2.5743576348397101</v>
      </c>
      <c r="M6" s="683">
        <v>2.6724262604140141</v>
      </c>
      <c r="N6" s="683">
        <v>2.8443667028486308</v>
      </c>
    </row>
    <row r="8" spans="1:14">
      <c r="B8" s="341" t="s">
        <v>2125</v>
      </c>
    </row>
    <row r="17" spans="2:8">
      <c r="B17" s="340" t="s">
        <v>2128</v>
      </c>
    </row>
    <row r="18" spans="2:8">
      <c r="H18" s="321"/>
    </row>
    <row r="22" spans="2:8">
      <c r="B22" s="424" t="s">
        <v>926</v>
      </c>
    </row>
    <row r="24" spans="2:8">
      <c r="B24" s="164" t="s">
        <v>1682</v>
      </c>
    </row>
    <row r="26" spans="2:8">
      <c r="B26" s="321"/>
    </row>
  </sheetData>
  <phoneticPr fontId="4" type="noConversion"/>
  <hyperlinks>
    <hyperlink ref="B24" location="'Содержание '!B147" display="к содержанию"/>
  </hyperlinks>
  <pageMargins left="0.75" right="0.75" top="1" bottom="1" header="0.5" footer="0.5"/>
  <headerFooter alignWithMargins="0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0"/>
  <dimension ref="A2:E17"/>
  <sheetViews>
    <sheetView workbookViewId="0">
      <selection activeCell="B17" sqref="B17"/>
    </sheetView>
  </sheetViews>
  <sheetFormatPr defaultRowHeight="12.75"/>
  <cols>
    <col min="1" max="1" width="8.85546875" style="340" bestFit="1" customWidth="1"/>
    <col min="2" max="2" width="28.5703125" style="340" customWidth="1"/>
    <col min="3" max="4" width="10.140625" style="340" bestFit="1" customWidth="1"/>
    <col min="5" max="16384" width="9.140625" style="340"/>
  </cols>
  <sheetData>
    <row r="2" spans="1:5">
      <c r="A2" s="569" t="s">
        <v>1238</v>
      </c>
      <c r="B2" s="341" t="s">
        <v>384</v>
      </c>
    </row>
    <row r="3" spans="1:5" ht="13.5" thickBot="1"/>
    <row r="4" spans="1:5" ht="26.25" thickBot="1">
      <c r="B4" s="684" t="s">
        <v>908</v>
      </c>
      <c r="C4" s="685">
        <v>39448</v>
      </c>
      <c r="D4" s="685">
        <v>39722</v>
      </c>
      <c r="E4" s="686" t="s">
        <v>2129</v>
      </c>
    </row>
    <row r="5" spans="1:5">
      <c r="B5" s="542" t="s">
        <v>2130</v>
      </c>
      <c r="C5" s="687" t="s">
        <v>2131</v>
      </c>
      <c r="D5" s="687">
        <v>1530.8</v>
      </c>
      <c r="E5" s="688">
        <v>19.2</v>
      </c>
    </row>
    <row r="6" spans="1:5">
      <c r="B6" s="689" t="s">
        <v>2132</v>
      </c>
      <c r="C6" s="690">
        <v>940.2</v>
      </c>
      <c r="D6" s="687">
        <v>985.5</v>
      </c>
      <c r="E6" s="691">
        <v>4.8</v>
      </c>
    </row>
    <row r="7" spans="1:5">
      <c r="B7" s="689" t="s">
        <v>2133</v>
      </c>
      <c r="C7" s="690">
        <v>3.8</v>
      </c>
      <c r="D7" s="687">
        <v>4.8</v>
      </c>
      <c r="E7" s="691">
        <v>26.3</v>
      </c>
    </row>
    <row r="8" spans="1:5" ht="25.5">
      <c r="B8" s="689" t="s">
        <v>2134</v>
      </c>
      <c r="C8" s="690">
        <v>204.9</v>
      </c>
      <c r="D8" s="687">
        <v>232.8</v>
      </c>
      <c r="E8" s="691">
        <v>13.6</v>
      </c>
    </row>
    <row r="9" spans="1:5">
      <c r="B9" s="689" t="s">
        <v>2135</v>
      </c>
      <c r="C9" s="690">
        <v>558.9</v>
      </c>
      <c r="D9" s="687">
        <v>524.4</v>
      </c>
      <c r="E9" s="691">
        <v>-6.2</v>
      </c>
    </row>
    <row r="10" spans="1:5">
      <c r="B10" s="689" t="s">
        <v>816</v>
      </c>
      <c r="C10" s="690">
        <v>216.7</v>
      </c>
      <c r="D10" s="687">
        <v>71.2</v>
      </c>
      <c r="E10" s="691">
        <v>-67.099999999999994</v>
      </c>
    </row>
    <row r="11" spans="1:5">
      <c r="B11" s="689" t="s">
        <v>817</v>
      </c>
      <c r="C11" s="690">
        <v>460.9</v>
      </c>
      <c r="D11" s="687">
        <v>543.70000000000005</v>
      </c>
      <c r="E11" s="692">
        <f>D11/C11*100-100</f>
        <v>17.964851377739222</v>
      </c>
    </row>
    <row r="12" spans="1:5">
      <c r="B12" s="689" t="s">
        <v>818</v>
      </c>
      <c r="C12" s="690">
        <v>1.7</v>
      </c>
      <c r="D12" s="687">
        <v>1.2</v>
      </c>
      <c r="E12" s="691">
        <v>-29.4</v>
      </c>
    </row>
    <row r="13" spans="1:5" ht="26.25" thickBot="1">
      <c r="B13" s="545" t="s">
        <v>819</v>
      </c>
      <c r="C13" s="693">
        <v>1780.2</v>
      </c>
      <c r="D13" s="694">
        <v>1983.2</v>
      </c>
      <c r="E13" s="695">
        <v>11.4</v>
      </c>
    </row>
    <row r="14" spans="1:5">
      <c r="D14" s="696"/>
    </row>
    <row r="15" spans="1:5">
      <c r="B15" s="385" t="s">
        <v>926</v>
      </c>
    </row>
    <row r="17" spans="2:2">
      <c r="B17" s="164" t="s">
        <v>1682</v>
      </c>
    </row>
  </sheetData>
  <phoneticPr fontId="4" type="noConversion"/>
  <hyperlinks>
    <hyperlink ref="B17" location="'Содержание '!B148" display="к содержанию"/>
  </hyperlinks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2:G483"/>
  <sheetViews>
    <sheetView zoomScaleNormal="100" workbookViewId="0">
      <selection activeCell="AC47" sqref="AC47"/>
    </sheetView>
  </sheetViews>
  <sheetFormatPr defaultRowHeight="12.75"/>
  <cols>
    <col min="1" max="1" width="9.140625" style="86"/>
    <col min="2" max="2" width="12.7109375" style="86" bestFit="1" customWidth="1"/>
    <col min="3" max="3" width="8.7109375" style="86" bestFit="1" customWidth="1"/>
    <col min="4" max="5" width="5.7109375" style="86" customWidth="1"/>
    <col min="6" max="7" width="9.140625" style="108"/>
    <col min="8" max="16384" width="9.140625" style="86"/>
  </cols>
  <sheetData>
    <row r="2" spans="1:7">
      <c r="A2" s="86" t="s">
        <v>1238</v>
      </c>
      <c r="B2" s="88" t="s">
        <v>1247</v>
      </c>
      <c r="G2" s="88" t="s">
        <v>1247</v>
      </c>
    </row>
    <row r="3" spans="1:7" ht="38.25">
      <c r="B3" s="109" t="s">
        <v>214</v>
      </c>
      <c r="C3" s="109" t="s">
        <v>1569</v>
      </c>
      <c r="D3" s="109" t="s">
        <v>1568</v>
      </c>
      <c r="E3" s="109" t="s">
        <v>1570</v>
      </c>
    </row>
    <row r="4" spans="1:7">
      <c r="B4" s="110">
        <v>39083</v>
      </c>
      <c r="C4" s="109">
        <v>8.030000000000026E-2</v>
      </c>
      <c r="D4" s="109">
        <v>3.6999999999999922E-2</v>
      </c>
      <c r="E4" s="109">
        <v>8.1500000000000128E-2</v>
      </c>
    </row>
    <row r="5" spans="1:7">
      <c r="B5" s="110">
        <v>39084</v>
      </c>
      <c r="C5" s="109">
        <v>0.20300000000000029</v>
      </c>
      <c r="D5" s="109">
        <v>0.12699999999999978</v>
      </c>
      <c r="E5" s="109">
        <v>8.7000000000000632E-2</v>
      </c>
    </row>
    <row r="6" spans="1:7">
      <c r="B6" s="110">
        <v>39085</v>
      </c>
      <c r="C6" s="109">
        <v>0.20329999999999959</v>
      </c>
      <c r="D6" s="109">
        <v>0.12699999999999978</v>
      </c>
      <c r="E6" s="109">
        <v>8.2000000000000739E-2</v>
      </c>
    </row>
    <row r="7" spans="1:7">
      <c r="B7" s="110">
        <v>39086</v>
      </c>
      <c r="C7" s="109">
        <v>0.20910000000000029</v>
      </c>
      <c r="D7" s="109">
        <v>0.13300000000000001</v>
      </c>
      <c r="E7" s="109">
        <v>8.5000000000000006E-2</v>
      </c>
    </row>
    <row r="8" spans="1:7">
      <c r="B8" s="110">
        <v>39087</v>
      </c>
      <c r="C8" s="109">
        <v>0.2134999999999998</v>
      </c>
      <c r="D8" s="109">
        <v>0.1431</v>
      </c>
      <c r="E8" s="109">
        <v>8.6500000000000021E-2</v>
      </c>
    </row>
    <row r="9" spans="1:7">
      <c r="B9" s="110">
        <v>39090</v>
      </c>
      <c r="C9" s="109">
        <v>0.2286999999999999</v>
      </c>
      <c r="D9" s="109">
        <v>0.15910000000000002</v>
      </c>
      <c r="E9" s="109">
        <v>8.2000000000000739E-2</v>
      </c>
    </row>
    <row r="10" spans="1:7">
      <c r="B10" s="110">
        <v>39091</v>
      </c>
      <c r="C10" s="109">
        <v>0.23939999999999984</v>
      </c>
      <c r="D10" s="109">
        <v>0.18149999999999977</v>
      </c>
      <c r="E10" s="109">
        <v>8.6000000000000298E-2</v>
      </c>
    </row>
    <row r="11" spans="1:7">
      <c r="B11" s="110">
        <v>39092</v>
      </c>
      <c r="C11" s="109">
        <v>0.33</v>
      </c>
      <c r="D11" s="109">
        <v>0.21560000000000024</v>
      </c>
      <c r="E11" s="109">
        <v>8.4500000000000242E-2</v>
      </c>
    </row>
    <row r="12" spans="1:7">
      <c r="B12" s="110">
        <v>39093</v>
      </c>
      <c r="C12" s="109">
        <v>0.1554000000000002</v>
      </c>
      <c r="D12" s="109">
        <v>0.23780000000000001</v>
      </c>
      <c r="E12" s="109">
        <v>8.2500000000000462E-2</v>
      </c>
    </row>
    <row r="13" spans="1:7">
      <c r="B13" s="110">
        <v>39094</v>
      </c>
      <c r="C13" s="109">
        <v>0.19489999999999963</v>
      </c>
      <c r="D13" s="109">
        <v>0.24379999999999979</v>
      </c>
      <c r="E13" s="109">
        <v>8.4500000000000242E-2</v>
      </c>
    </row>
    <row r="14" spans="1:7">
      <c r="B14" s="110">
        <v>39097</v>
      </c>
      <c r="C14" s="109">
        <v>0.18770000000000042</v>
      </c>
      <c r="D14" s="109">
        <v>0.22699999999999987</v>
      </c>
      <c r="E14" s="109">
        <v>8.4799999999999542E-2</v>
      </c>
    </row>
    <row r="15" spans="1:7">
      <c r="B15" s="110">
        <v>39098</v>
      </c>
      <c r="C15" s="109">
        <v>0.20589999999999975</v>
      </c>
      <c r="D15" s="109">
        <v>0.24699999999999989</v>
      </c>
      <c r="E15" s="109">
        <v>7.6999999999999957E-2</v>
      </c>
    </row>
    <row r="16" spans="1:7">
      <c r="B16" s="110">
        <v>39099</v>
      </c>
      <c r="C16" s="109">
        <v>0.20849999999999991</v>
      </c>
      <c r="D16" s="109">
        <v>0.17779999999999996</v>
      </c>
      <c r="E16" s="109">
        <v>7.8500000000000014E-2</v>
      </c>
      <c r="G16" s="111" t="s">
        <v>2251</v>
      </c>
    </row>
    <row r="17" spans="2:7">
      <c r="B17" s="110">
        <v>39100</v>
      </c>
      <c r="C17" s="109">
        <v>0.23869999999999969</v>
      </c>
      <c r="D17" s="109">
        <v>0.18490000000000029</v>
      </c>
      <c r="E17" s="109">
        <v>7.9000000000000625E-2</v>
      </c>
    </row>
    <row r="18" spans="2:7">
      <c r="B18" s="110">
        <v>39101</v>
      </c>
      <c r="C18" s="109">
        <v>0.25380000000000003</v>
      </c>
      <c r="D18" s="109">
        <v>0.18490000000000029</v>
      </c>
      <c r="E18" s="109">
        <v>8.0000000000000071E-2</v>
      </c>
      <c r="G18" s="175" t="s">
        <v>1682</v>
      </c>
    </row>
    <row r="19" spans="2:7">
      <c r="B19" s="110">
        <v>39104</v>
      </c>
      <c r="C19" s="109">
        <v>0.26600000000000001</v>
      </c>
      <c r="D19" s="109">
        <v>0.18690000000000007</v>
      </c>
      <c r="E19" s="109">
        <v>8.0500000000000682E-2</v>
      </c>
    </row>
    <row r="20" spans="2:7">
      <c r="B20" s="110">
        <v>39105</v>
      </c>
      <c r="C20" s="109">
        <v>0.26900000000000013</v>
      </c>
      <c r="D20" s="109">
        <v>0.18780000000000019</v>
      </c>
      <c r="E20" s="109">
        <v>7.8500000000000014E-2</v>
      </c>
    </row>
    <row r="21" spans="2:7">
      <c r="B21" s="110">
        <v>39106</v>
      </c>
      <c r="C21" s="109">
        <v>0.26170000000000027</v>
      </c>
      <c r="D21" s="109">
        <v>0.18700000000000028</v>
      </c>
      <c r="E21" s="109">
        <v>8.2000000000000739E-2</v>
      </c>
    </row>
    <row r="22" spans="2:7">
      <c r="B22" s="110">
        <v>39107</v>
      </c>
      <c r="C22" s="109">
        <v>0.24680000000000035</v>
      </c>
      <c r="D22" s="109">
        <v>0.19680000000000009</v>
      </c>
      <c r="E22" s="109">
        <v>8.0000000000000071E-2</v>
      </c>
    </row>
    <row r="23" spans="2:7">
      <c r="B23" s="110">
        <v>39108</v>
      </c>
      <c r="C23" s="109">
        <v>0.24650000000000016</v>
      </c>
      <c r="D23" s="109">
        <v>0.20030000000000037</v>
      </c>
      <c r="E23" s="109">
        <v>7.8500000000000014E-2</v>
      </c>
    </row>
    <row r="24" spans="2:7">
      <c r="B24" s="110">
        <v>39111</v>
      </c>
      <c r="C24" s="109">
        <v>0.26229999999999976</v>
      </c>
      <c r="D24" s="109">
        <v>0.20630000000000015</v>
      </c>
      <c r="E24" s="109">
        <v>8.0000000000000071E-2</v>
      </c>
    </row>
    <row r="25" spans="2:7">
      <c r="B25" s="110">
        <v>39112</v>
      </c>
      <c r="C25" s="109">
        <v>0.2453000000000003</v>
      </c>
      <c r="D25" s="109">
        <v>0.20950000000000024</v>
      </c>
      <c r="E25" s="109">
        <v>8.0000000000000071E-2</v>
      </c>
    </row>
    <row r="26" spans="2:7">
      <c r="B26" s="110">
        <v>39113</v>
      </c>
      <c r="C26" s="109">
        <v>0.23880000000000035</v>
      </c>
      <c r="D26" s="109">
        <v>0.1915</v>
      </c>
      <c r="E26" s="109">
        <v>8.0000000000000071E-2</v>
      </c>
    </row>
    <row r="27" spans="2:7">
      <c r="B27" s="110">
        <v>39114</v>
      </c>
      <c r="C27" s="109">
        <v>0.2427999999999999</v>
      </c>
      <c r="D27" s="109">
        <v>0.21189999999999998</v>
      </c>
      <c r="E27" s="109">
        <v>7.5000000000000178E-2</v>
      </c>
    </row>
    <row r="28" spans="2:7">
      <c r="B28" s="110">
        <v>39115</v>
      </c>
      <c r="C28" s="109">
        <v>0.24450000000000038</v>
      </c>
      <c r="D28" s="109">
        <v>0.22909999999999986</v>
      </c>
      <c r="E28" s="109">
        <v>7.5000000000000178E-2</v>
      </c>
    </row>
    <row r="29" spans="2:7">
      <c r="B29" s="110">
        <v>39118</v>
      </c>
      <c r="C29" s="109">
        <v>0.27620000000000022</v>
      </c>
      <c r="D29" s="109">
        <v>0.22</v>
      </c>
      <c r="E29" s="109">
        <v>7.6999999999999957E-2</v>
      </c>
    </row>
    <row r="30" spans="2:7">
      <c r="B30" s="110">
        <v>39119</v>
      </c>
      <c r="C30" s="109">
        <v>0.29110000000000014</v>
      </c>
      <c r="D30" s="109">
        <v>0.23240000000000016</v>
      </c>
      <c r="E30" s="109">
        <v>7.6999999999999957E-2</v>
      </c>
    </row>
    <row r="31" spans="2:7">
      <c r="B31" s="110">
        <v>39120</v>
      </c>
      <c r="C31" s="109">
        <v>0.35139999999999993</v>
      </c>
      <c r="D31" s="109">
        <v>0.2533000000000003</v>
      </c>
      <c r="E31" s="109">
        <v>7.6999999999999957E-2</v>
      </c>
    </row>
    <row r="32" spans="2:7">
      <c r="B32" s="110">
        <v>39121</v>
      </c>
      <c r="C32" s="109">
        <v>0.22799999999999976</v>
      </c>
      <c r="D32" s="109">
        <v>0.27160000000000029</v>
      </c>
      <c r="E32" s="109">
        <v>7.6999999999999957E-2</v>
      </c>
    </row>
    <row r="33" spans="2:5">
      <c r="B33" s="110">
        <v>39122</v>
      </c>
      <c r="C33" s="109">
        <v>0.21549999999999958</v>
      </c>
      <c r="D33" s="109">
        <v>0.2669999999999999</v>
      </c>
      <c r="E33" s="109">
        <v>7.6999999999999957E-2</v>
      </c>
    </row>
    <row r="34" spans="2:5">
      <c r="B34" s="110">
        <v>39125</v>
      </c>
      <c r="C34" s="109">
        <v>0.22419999999999973</v>
      </c>
      <c r="D34" s="109">
        <v>0.25990000000000002</v>
      </c>
      <c r="E34" s="109">
        <v>7.4000000000000732E-2</v>
      </c>
    </row>
    <row r="35" spans="2:5">
      <c r="B35" s="110">
        <v>39126</v>
      </c>
      <c r="C35" s="109">
        <v>0.19289999999999985</v>
      </c>
      <c r="D35" s="109">
        <v>0.10550000000000015</v>
      </c>
      <c r="E35" s="109">
        <v>7.7500000000000568E-2</v>
      </c>
    </row>
    <row r="36" spans="2:5">
      <c r="B36" s="110">
        <v>39127</v>
      </c>
      <c r="C36" s="109">
        <v>0.19240000000000013</v>
      </c>
      <c r="D36" s="109">
        <v>0.2475</v>
      </c>
      <c r="E36" s="109">
        <v>7.7500000000000568E-2</v>
      </c>
    </row>
    <row r="37" spans="2:5">
      <c r="B37" s="110">
        <v>39128</v>
      </c>
      <c r="C37" s="109">
        <v>0.17659999999999965</v>
      </c>
      <c r="D37" s="109">
        <v>0.255</v>
      </c>
      <c r="E37" s="109">
        <v>7.5499999999999901E-2</v>
      </c>
    </row>
    <row r="38" spans="2:5">
      <c r="B38" s="110">
        <v>39129</v>
      </c>
      <c r="C38" s="109">
        <v>0.1921999999999997</v>
      </c>
      <c r="D38" s="109">
        <v>0.25760000000000005</v>
      </c>
      <c r="E38" s="109">
        <v>7.6500000000000234E-2</v>
      </c>
    </row>
    <row r="39" spans="2:5">
      <c r="B39" s="110">
        <v>39132</v>
      </c>
      <c r="C39" s="109">
        <v>0.17640000000000011</v>
      </c>
      <c r="D39" s="109">
        <v>0.26080000000000014</v>
      </c>
      <c r="E39" s="109">
        <v>7.6500000000000234E-2</v>
      </c>
    </row>
    <row r="40" spans="2:5">
      <c r="B40" s="110">
        <v>39133</v>
      </c>
      <c r="C40" s="109">
        <v>0.18710000000000004</v>
      </c>
      <c r="D40" s="109">
        <v>0.2623000000000002</v>
      </c>
      <c r="E40" s="109">
        <v>7.6999999999999957E-2</v>
      </c>
    </row>
    <row r="41" spans="2:5">
      <c r="B41" s="110">
        <v>39134</v>
      </c>
      <c r="C41" s="109">
        <v>0.1908000000000003</v>
      </c>
      <c r="D41" s="109">
        <v>0.26500000000000001</v>
      </c>
      <c r="E41" s="109">
        <v>7.4500000000000455E-2</v>
      </c>
    </row>
    <row r="42" spans="2:5">
      <c r="B42" s="110">
        <v>39135</v>
      </c>
      <c r="C42" s="109">
        <v>0.17980000000000018</v>
      </c>
      <c r="D42" s="109">
        <v>0.27160000000000029</v>
      </c>
      <c r="E42" s="109">
        <v>7.6500000000000234E-2</v>
      </c>
    </row>
    <row r="43" spans="2:5">
      <c r="B43" s="110">
        <v>39136</v>
      </c>
      <c r="C43" s="109">
        <v>0.17949999999999999</v>
      </c>
      <c r="D43" s="109">
        <v>0.27510000000000012</v>
      </c>
      <c r="E43" s="109">
        <v>7.6500000000000234E-2</v>
      </c>
    </row>
    <row r="44" spans="2:5">
      <c r="B44" s="110">
        <v>39139</v>
      </c>
      <c r="C44" s="109">
        <v>0.18149999999999977</v>
      </c>
      <c r="D44" s="109">
        <v>0.28480000000000016</v>
      </c>
      <c r="E44" s="109">
        <v>7.6999999999999957E-2</v>
      </c>
    </row>
    <row r="45" spans="2:5">
      <c r="B45" s="110">
        <v>39140</v>
      </c>
      <c r="C45" s="109">
        <v>0.18379999999999974</v>
      </c>
      <c r="D45" s="109">
        <v>0.29479999999999995</v>
      </c>
      <c r="E45" s="109">
        <v>0.11300000000000043</v>
      </c>
    </row>
    <row r="46" spans="2:5">
      <c r="B46" s="110">
        <v>39141</v>
      </c>
      <c r="C46" s="109">
        <v>0.18219999999999992</v>
      </c>
      <c r="D46" s="109">
        <v>0.24980000000000002</v>
      </c>
      <c r="E46" s="109">
        <v>8.2099999999999618E-2</v>
      </c>
    </row>
    <row r="47" spans="2:5">
      <c r="B47" s="110">
        <v>39142</v>
      </c>
      <c r="C47" s="109">
        <v>0.17359999999999953</v>
      </c>
      <c r="D47" s="109">
        <v>0.2883</v>
      </c>
      <c r="E47" s="109">
        <v>9.1499999999999915E-2</v>
      </c>
    </row>
    <row r="48" spans="2:5">
      <c r="B48" s="110">
        <v>39143</v>
      </c>
      <c r="C48" s="109">
        <v>0.20199999999999996</v>
      </c>
      <c r="D48" s="109">
        <v>0.28999999999999998</v>
      </c>
      <c r="E48" s="109">
        <v>8.8300000000000267E-2</v>
      </c>
    </row>
    <row r="49" spans="2:5">
      <c r="B49" s="110">
        <v>39146</v>
      </c>
      <c r="C49" s="109">
        <v>0.19629999999999992</v>
      </c>
      <c r="D49" s="109">
        <v>0.3</v>
      </c>
      <c r="E49" s="109">
        <v>8.1999999999999851E-2</v>
      </c>
    </row>
    <row r="50" spans="2:5">
      <c r="B50" s="110">
        <v>39147</v>
      </c>
      <c r="C50" s="109">
        <v>0.22050000000000036</v>
      </c>
      <c r="D50" s="109">
        <v>0.30640000000000001</v>
      </c>
      <c r="E50" s="109">
        <v>8.1999999999999851E-2</v>
      </c>
    </row>
    <row r="51" spans="2:5">
      <c r="B51" s="110">
        <v>39148</v>
      </c>
      <c r="C51" s="109">
        <v>0.25750000000000001</v>
      </c>
      <c r="D51" s="109">
        <v>0.32</v>
      </c>
      <c r="E51" s="109">
        <v>7.6999999999999957E-2</v>
      </c>
    </row>
    <row r="52" spans="2:5">
      <c r="B52" s="110">
        <v>39149</v>
      </c>
      <c r="C52" s="109">
        <v>0.14470000000000027</v>
      </c>
      <c r="D52" s="109">
        <v>0.33910000000000018</v>
      </c>
      <c r="E52" s="109">
        <v>7.8500000000000014E-2</v>
      </c>
    </row>
    <row r="53" spans="2:5">
      <c r="B53" s="110">
        <v>39150</v>
      </c>
      <c r="C53" s="109">
        <v>0.15700000000000003</v>
      </c>
      <c r="D53" s="109">
        <v>0.36560000000000015</v>
      </c>
      <c r="E53" s="109">
        <v>6.4999999999999503E-2</v>
      </c>
    </row>
    <row r="54" spans="2:5">
      <c r="B54" s="110">
        <v>39153</v>
      </c>
      <c r="C54" s="109">
        <v>0.17759999999999998</v>
      </c>
      <c r="D54" s="109">
        <v>0.3725</v>
      </c>
      <c r="E54" s="109">
        <v>8.0000000000000071E-2</v>
      </c>
    </row>
    <row r="55" spans="2:5">
      <c r="B55" s="110">
        <v>39154</v>
      </c>
      <c r="C55" s="109">
        <v>0.1734</v>
      </c>
      <c r="D55" s="109">
        <v>0.78380000000000027</v>
      </c>
      <c r="E55" s="109">
        <v>8.9900000000000091E-2</v>
      </c>
    </row>
    <row r="56" spans="2:5">
      <c r="B56" s="110">
        <v>39155</v>
      </c>
      <c r="C56" s="109">
        <v>0.17279999999999962</v>
      </c>
      <c r="D56" s="109">
        <v>7.5000000000000178E-2</v>
      </c>
      <c r="E56" s="109">
        <v>8.2499999999999574E-2</v>
      </c>
    </row>
    <row r="57" spans="2:5">
      <c r="B57" s="110">
        <v>39156</v>
      </c>
      <c r="C57" s="109">
        <v>0.17039999999999988</v>
      </c>
      <c r="D57" s="109">
        <v>7.7500000000000124E-2</v>
      </c>
      <c r="E57" s="109">
        <v>8.0499999999999794E-2</v>
      </c>
    </row>
    <row r="58" spans="2:5">
      <c r="B58" s="110">
        <v>39157</v>
      </c>
      <c r="C58" s="109">
        <v>0.1767000000000003</v>
      </c>
      <c r="D58" s="109">
        <v>7.8300000000000036E-2</v>
      </c>
      <c r="E58" s="109">
        <v>8.4499999999999353E-2</v>
      </c>
    </row>
    <row r="59" spans="2:5">
      <c r="B59" s="110">
        <v>39160</v>
      </c>
      <c r="C59" s="109">
        <v>0.18829999999999991</v>
      </c>
      <c r="D59" s="109">
        <v>7.4000000000000288E-2</v>
      </c>
      <c r="E59" s="109">
        <v>7.749999999999968E-2</v>
      </c>
    </row>
    <row r="60" spans="2:5">
      <c r="B60" s="110">
        <v>39161</v>
      </c>
      <c r="C60" s="109">
        <v>0.20300000000000029</v>
      </c>
      <c r="D60" s="109">
        <v>7.6300000000000257E-2</v>
      </c>
      <c r="E60" s="109">
        <v>7.4499999999999567E-2</v>
      </c>
    </row>
    <row r="61" spans="2:5">
      <c r="B61" s="110">
        <v>39162</v>
      </c>
      <c r="C61" s="109">
        <v>0.22670000000000012</v>
      </c>
      <c r="D61" s="109">
        <v>8.6500000000000021E-2</v>
      </c>
      <c r="E61" s="109">
        <v>7.6999999999999957E-2</v>
      </c>
    </row>
    <row r="62" spans="2:5">
      <c r="B62" s="110">
        <v>39163</v>
      </c>
      <c r="C62" s="109">
        <v>0.26459999999999972</v>
      </c>
      <c r="D62" s="109">
        <v>9.2799999999999994E-2</v>
      </c>
      <c r="E62" s="109">
        <v>7.949999999999946E-2</v>
      </c>
    </row>
    <row r="63" spans="2:5">
      <c r="B63" s="110">
        <v>39164</v>
      </c>
      <c r="C63" s="109">
        <v>0.27280000000000015</v>
      </c>
      <c r="D63" s="109">
        <v>9.6799999999999997E-2</v>
      </c>
      <c r="E63" s="109">
        <v>7.2899999999999743E-2</v>
      </c>
    </row>
    <row r="64" spans="2:5">
      <c r="B64" s="110">
        <v>39167</v>
      </c>
      <c r="C64" s="109">
        <v>0.25019999999999953</v>
      </c>
      <c r="D64" s="109">
        <v>9.8300000000000054E-2</v>
      </c>
      <c r="E64" s="109">
        <v>7.5499999999999901E-2</v>
      </c>
    </row>
    <row r="65" spans="2:5">
      <c r="B65" s="110">
        <v>39168</v>
      </c>
      <c r="C65" s="109">
        <v>0.24840000000000018</v>
      </c>
      <c r="D65" s="109">
        <v>0.1</v>
      </c>
      <c r="E65" s="109">
        <v>7.6999999999999957E-2</v>
      </c>
    </row>
    <row r="66" spans="2:5">
      <c r="B66" s="110">
        <v>39169</v>
      </c>
      <c r="C66" s="109">
        <v>0.25</v>
      </c>
      <c r="D66" s="109">
        <v>9.6799999999999997E-2</v>
      </c>
      <c r="E66" s="109">
        <v>7.2000000000000064E-2</v>
      </c>
    </row>
    <row r="67" spans="2:5">
      <c r="B67" s="110">
        <v>39170</v>
      </c>
      <c r="C67" s="109">
        <v>0.2674000000000003</v>
      </c>
      <c r="D67" s="109">
        <v>9.4599999999999795E-2</v>
      </c>
      <c r="E67" s="109">
        <v>8.4400000000000475E-2</v>
      </c>
    </row>
    <row r="68" spans="2:5">
      <c r="B68" s="110">
        <v>39171</v>
      </c>
      <c r="C68" s="109">
        <v>0.26580000000000048</v>
      </c>
      <c r="D68" s="109">
        <v>2.7400000000000091E-2</v>
      </c>
      <c r="E68" s="109">
        <v>7.4999999999999289E-2</v>
      </c>
    </row>
    <row r="69" spans="2:5">
      <c r="B69" s="110">
        <v>39174</v>
      </c>
      <c r="C69" s="109">
        <v>0.29380000000000006</v>
      </c>
      <c r="D69" s="109">
        <v>9.8399999999999821E-2</v>
      </c>
      <c r="E69" s="109">
        <v>8.0499999999999794E-2</v>
      </c>
    </row>
    <row r="70" spans="2:5">
      <c r="B70" s="110">
        <v>39175</v>
      </c>
      <c r="C70" s="109">
        <v>0.32650000000000023</v>
      </c>
      <c r="D70" s="109">
        <v>9.5800000000000107E-2</v>
      </c>
      <c r="E70" s="109">
        <v>7.6999999999999957E-2</v>
      </c>
    </row>
    <row r="71" spans="2:5">
      <c r="B71" s="110">
        <v>39176</v>
      </c>
      <c r="C71" s="109">
        <v>0.34820000000000029</v>
      </c>
      <c r="D71" s="109">
        <v>0.1030000000000002</v>
      </c>
      <c r="E71" s="109">
        <v>8.0000000000000071E-2</v>
      </c>
    </row>
    <row r="72" spans="2:5">
      <c r="B72" s="110">
        <v>39177</v>
      </c>
      <c r="C72" s="109">
        <v>0.2522000000000002</v>
      </c>
      <c r="D72" s="109">
        <v>8.7000000000000188E-2</v>
      </c>
      <c r="E72" s="109">
        <v>7.6999999999999957E-2</v>
      </c>
    </row>
    <row r="73" spans="2:5">
      <c r="B73" s="110">
        <v>39178</v>
      </c>
      <c r="C73" s="109">
        <v>0.2522000000000002</v>
      </c>
      <c r="D73" s="109">
        <v>8.7000000000000188E-2</v>
      </c>
      <c r="E73" s="109">
        <v>7.2499999999999787E-2</v>
      </c>
    </row>
    <row r="74" spans="2:5">
      <c r="B74" s="110">
        <v>39181</v>
      </c>
      <c r="C74" s="109">
        <v>0.2522000000000002</v>
      </c>
      <c r="D74" s="109">
        <v>8.7000000000000188E-2</v>
      </c>
      <c r="E74" s="109">
        <v>7.2000000000000064E-2</v>
      </c>
    </row>
    <row r="75" spans="2:5">
      <c r="B75" s="110">
        <v>39182</v>
      </c>
      <c r="C75" s="109">
        <v>0.23470000000000013</v>
      </c>
      <c r="D75" s="109">
        <v>0.12559999999999993</v>
      </c>
      <c r="E75" s="109">
        <v>7.7500000000000568E-2</v>
      </c>
    </row>
    <row r="76" spans="2:5">
      <c r="B76" s="110">
        <v>39183</v>
      </c>
      <c r="C76" s="109">
        <v>0.2286999999999999</v>
      </c>
      <c r="D76" s="109">
        <v>0.12909999999999977</v>
      </c>
      <c r="E76" s="109">
        <v>8.0000000000000071E-2</v>
      </c>
    </row>
    <row r="77" spans="2:5">
      <c r="B77" s="110">
        <v>39184</v>
      </c>
      <c r="C77" s="109">
        <v>0.22989999999999977</v>
      </c>
      <c r="D77" s="109">
        <v>0.14939999999999998</v>
      </c>
      <c r="E77" s="109">
        <v>7.7099999999999724E-2</v>
      </c>
    </row>
    <row r="78" spans="2:5">
      <c r="B78" s="110">
        <v>39185</v>
      </c>
      <c r="C78" s="109">
        <v>0.23580000000000023</v>
      </c>
      <c r="D78" s="109">
        <v>0.24060000000000015</v>
      </c>
      <c r="E78" s="109">
        <v>7.4900000000000411E-2</v>
      </c>
    </row>
    <row r="79" spans="2:5">
      <c r="B79" s="110">
        <v>39188</v>
      </c>
      <c r="C79" s="109">
        <v>0.25670000000000037</v>
      </c>
      <c r="D79" s="109">
        <v>0.28440000000000021</v>
      </c>
      <c r="E79" s="109">
        <v>8.0799999999999983E-2</v>
      </c>
    </row>
    <row r="80" spans="2:5">
      <c r="B80" s="110">
        <v>39189</v>
      </c>
      <c r="C80" s="109">
        <v>0.30670000000000019</v>
      </c>
      <c r="D80" s="109">
        <v>0.19</v>
      </c>
      <c r="E80" s="109">
        <v>8.1900000000000084E-2</v>
      </c>
    </row>
    <row r="81" spans="2:5">
      <c r="B81" s="110">
        <v>39190</v>
      </c>
      <c r="C81" s="109">
        <v>0.34170000000000034</v>
      </c>
      <c r="D81" s="109">
        <v>0.15059999999999985</v>
      </c>
      <c r="E81" s="109">
        <v>8.8100000000000733E-2</v>
      </c>
    </row>
    <row r="82" spans="2:5">
      <c r="B82" s="110">
        <v>39191</v>
      </c>
      <c r="C82" s="109">
        <v>0.36749999999999999</v>
      </c>
      <c r="D82" s="109">
        <v>0.15810000000000013</v>
      </c>
      <c r="E82" s="109">
        <v>8.5000000000000853E-2</v>
      </c>
    </row>
    <row r="83" spans="2:5">
      <c r="B83" s="110">
        <v>39192</v>
      </c>
      <c r="C83" s="109">
        <v>0.3631000000000002</v>
      </c>
      <c r="D83" s="109">
        <v>0.16060000000000008</v>
      </c>
      <c r="E83" s="109">
        <v>7.7000000000000846E-2</v>
      </c>
    </row>
    <row r="84" spans="2:5">
      <c r="B84" s="110">
        <v>39195</v>
      </c>
      <c r="C84" s="109">
        <v>0.3490000000000002</v>
      </c>
      <c r="D84" s="109">
        <v>0.16529999999999978</v>
      </c>
      <c r="E84" s="109">
        <v>8.5000000000000853E-2</v>
      </c>
    </row>
    <row r="85" spans="2:5">
      <c r="B85" s="110">
        <v>39196</v>
      </c>
      <c r="C85" s="109">
        <v>0.3716999999999997</v>
      </c>
      <c r="D85" s="109">
        <v>0.16880000000000006</v>
      </c>
      <c r="E85" s="109">
        <v>8.4500000000000242E-2</v>
      </c>
    </row>
    <row r="86" spans="2:5">
      <c r="B86" s="110">
        <v>39197</v>
      </c>
      <c r="C86" s="109">
        <v>0.29640000000000022</v>
      </c>
      <c r="D86" s="109">
        <v>0.17060000000000031</v>
      </c>
      <c r="E86" s="109">
        <v>8.1500000000000128E-2</v>
      </c>
    </row>
    <row r="87" spans="2:5">
      <c r="B87" s="110">
        <v>39198</v>
      </c>
      <c r="C87" s="109">
        <v>0.28589999999999982</v>
      </c>
      <c r="D87" s="109">
        <v>0.17499999999999999</v>
      </c>
      <c r="E87" s="109">
        <v>8.0000000000000071E-2</v>
      </c>
    </row>
    <row r="88" spans="2:5">
      <c r="B88" s="110">
        <v>39199</v>
      </c>
      <c r="C88" s="109">
        <v>0.38759999999999994</v>
      </c>
      <c r="D88" s="109">
        <v>0.18409999999999993</v>
      </c>
      <c r="E88" s="109">
        <v>8.1299999999999706E-2</v>
      </c>
    </row>
    <row r="89" spans="2:5">
      <c r="B89" s="110">
        <v>39202</v>
      </c>
      <c r="C89" s="109">
        <v>0.36650000000000027</v>
      </c>
      <c r="D89" s="109">
        <v>0.14959999999999951</v>
      </c>
      <c r="E89" s="109">
        <v>7.8500000000000014E-2</v>
      </c>
    </row>
    <row r="90" spans="2:5">
      <c r="B90" s="110">
        <v>39203</v>
      </c>
      <c r="C90" s="109">
        <v>0.39320000000000022</v>
      </c>
      <c r="D90" s="109">
        <v>0.14959999999999951</v>
      </c>
      <c r="E90" s="109">
        <v>8.0000000000000071E-2</v>
      </c>
    </row>
    <row r="91" spans="2:5">
      <c r="B91" s="110">
        <v>39204</v>
      </c>
      <c r="C91" s="109">
        <v>0.40990000000000038</v>
      </c>
      <c r="D91" s="109">
        <v>0.18409999999999993</v>
      </c>
      <c r="E91" s="109">
        <v>7.9500000000000348E-2</v>
      </c>
    </row>
    <row r="92" spans="2:5">
      <c r="B92" s="110">
        <v>39205</v>
      </c>
      <c r="C92" s="109">
        <v>0.41390000000000082</v>
      </c>
      <c r="D92" s="109">
        <v>0.19550000000000001</v>
      </c>
      <c r="E92" s="109">
        <v>8.2600000000000229E-2</v>
      </c>
    </row>
    <row r="93" spans="2:5">
      <c r="B93" s="110">
        <v>39206</v>
      </c>
      <c r="C93" s="109">
        <v>0.43650000000000055</v>
      </c>
      <c r="D93" s="109">
        <v>0.20849999999999991</v>
      </c>
      <c r="E93" s="109">
        <v>7.8600000000000669E-2</v>
      </c>
    </row>
    <row r="94" spans="2:5">
      <c r="B94" s="110">
        <v>39209</v>
      </c>
      <c r="C94" s="109">
        <v>0.43650000000000055</v>
      </c>
      <c r="D94" s="109">
        <v>0.2112999999999996</v>
      </c>
      <c r="E94" s="109">
        <v>8.1599999999999895E-2</v>
      </c>
    </row>
    <row r="95" spans="2:5">
      <c r="B95" s="110">
        <v>39210</v>
      </c>
      <c r="C95" s="109">
        <v>0.4425</v>
      </c>
      <c r="D95" s="109">
        <v>0.23539999999999983</v>
      </c>
      <c r="E95" s="109">
        <v>8.1900000000000084E-2</v>
      </c>
    </row>
    <row r="96" spans="2:5">
      <c r="B96" s="110">
        <v>39211</v>
      </c>
      <c r="C96" s="109">
        <v>0.45389999999999997</v>
      </c>
      <c r="D96" s="109">
        <v>0.34799999999999986</v>
      </c>
      <c r="E96" s="109">
        <v>7.3499999999999233E-2</v>
      </c>
    </row>
    <row r="97" spans="2:5">
      <c r="B97" s="110">
        <v>39212</v>
      </c>
      <c r="C97" s="109">
        <v>0.15380000000000038</v>
      </c>
      <c r="D97" s="109">
        <v>0.3868999999999998</v>
      </c>
      <c r="E97" s="109">
        <v>8.6000000000000298E-2</v>
      </c>
    </row>
    <row r="98" spans="2:5">
      <c r="B98" s="110">
        <v>39213</v>
      </c>
      <c r="C98" s="109">
        <v>0.15489999999999959</v>
      </c>
      <c r="D98" s="109">
        <v>0.3801000000000001</v>
      </c>
      <c r="E98" s="109">
        <v>7.5499999999999901E-2</v>
      </c>
    </row>
    <row r="99" spans="2:5">
      <c r="B99" s="110">
        <v>39216</v>
      </c>
      <c r="C99" s="109">
        <v>0.16109999999999935</v>
      </c>
      <c r="D99" s="109">
        <v>0.67229999999999945</v>
      </c>
      <c r="E99" s="109">
        <v>7.9500000000000348E-2</v>
      </c>
    </row>
    <row r="100" spans="2:5">
      <c r="B100" s="110">
        <v>39217</v>
      </c>
      <c r="C100" s="109">
        <v>0.16439999999999966</v>
      </c>
      <c r="D100" s="109">
        <v>0.23639999999999972</v>
      </c>
      <c r="E100" s="109">
        <v>7.9500000000000348E-2</v>
      </c>
    </row>
    <row r="101" spans="2:5">
      <c r="B101" s="110">
        <v>39218</v>
      </c>
      <c r="C101" s="109">
        <v>0.15549999999999997</v>
      </c>
      <c r="D101" s="109">
        <v>0.2383999999999995</v>
      </c>
      <c r="E101" s="109">
        <v>7.9500000000000348E-2</v>
      </c>
    </row>
    <row r="102" spans="2:5">
      <c r="B102" s="110">
        <v>39219</v>
      </c>
      <c r="C102" s="109">
        <v>0.15610000000000035</v>
      </c>
      <c r="D102" s="109">
        <v>0.24479999999999968</v>
      </c>
      <c r="E102" s="109">
        <v>8.2000000000000739E-2</v>
      </c>
    </row>
    <row r="103" spans="2:5">
      <c r="B103" s="110">
        <v>39220</v>
      </c>
      <c r="C103" s="109">
        <v>0.16959999999999997</v>
      </c>
      <c r="D103" s="109">
        <v>0.24709999999999965</v>
      </c>
      <c r="E103" s="109">
        <v>7.8500000000000014E-2</v>
      </c>
    </row>
    <row r="104" spans="2:5">
      <c r="B104" s="110">
        <v>39223</v>
      </c>
      <c r="C104" s="109">
        <v>0.1698000000000004</v>
      </c>
      <c r="D104" s="109">
        <v>0.25</v>
      </c>
      <c r="E104" s="109">
        <v>8.0500000000000682E-2</v>
      </c>
    </row>
    <row r="105" spans="2:5">
      <c r="B105" s="110">
        <v>39224</v>
      </c>
      <c r="C105" s="109">
        <v>0.16359999999999975</v>
      </c>
      <c r="D105" s="109">
        <v>0.25059999999999949</v>
      </c>
      <c r="E105" s="109">
        <v>8.2000000000000739E-2</v>
      </c>
    </row>
    <row r="106" spans="2:5">
      <c r="B106" s="110">
        <v>39225</v>
      </c>
      <c r="C106" s="109">
        <v>0.13269999999999982</v>
      </c>
      <c r="D106" s="109">
        <v>0.25640000000000018</v>
      </c>
      <c r="E106" s="109">
        <v>7.6999999999999957E-2</v>
      </c>
    </row>
    <row r="107" spans="2:5">
      <c r="B107" s="110">
        <v>39226</v>
      </c>
      <c r="C107" s="109">
        <v>0.13719999999999999</v>
      </c>
      <c r="D107" s="109">
        <v>0.26500000000000001</v>
      </c>
      <c r="E107" s="109">
        <v>7.5499999999999901E-2</v>
      </c>
    </row>
    <row r="108" spans="2:5">
      <c r="B108" s="110">
        <v>39227</v>
      </c>
      <c r="C108" s="109">
        <v>0.13360000000000039</v>
      </c>
      <c r="D108" s="109">
        <v>0.27</v>
      </c>
      <c r="E108" s="109">
        <v>8.3499999999999908E-2</v>
      </c>
    </row>
    <row r="109" spans="2:5">
      <c r="B109" s="110">
        <v>39230</v>
      </c>
      <c r="C109" s="109">
        <v>0.13360000000000039</v>
      </c>
      <c r="D109" s="109">
        <v>0.27989999999999959</v>
      </c>
      <c r="E109" s="109">
        <v>7.8000000000000291E-2</v>
      </c>
    </row>
    <row r="110" spans="2:5">
      <c r="B110" s="110">
        <v>39231</v>
      </c>
      <c r="C110" s="109">
        <v>0.13820000000000032</v>
      </c>
      <c r="D110" s="109">
        <v>0.28160000000000007</v>
      </c>
      <c r="E110" s="109">
        <v>7.5000000000000178E-2</v>
      </c>
    </row>
    <row r="111" spans="2:5">
      <c r="B111" s="110">
        <v>39232</v>
      </c>
      <c r="C111" s="109">
        <v>0.14309999999999956</v>
      </c>
      <c r="D111" s="109">
        <v>0.30089999999999995</v>
      </c>
      <c r="E111" s="109">
        <v>7.6999999999999957E-2</v>
      </c>
    </row>
    <row r="112" spans="2:5">
      <c r="B112" s="110">
        <v>39233</v>
      </c>
      <c r="C112" s="109">
        <v>0.22089999999999943</v>
      </c>
      <c r="D112" s="109">
        <v>0.2708999999999997</v>
      </c>
      <c r="E112" s="109">
        <v>7.6999999999999957E-2</v>
      </c>
    </row>
    <row r="113" spans="2:5">
      <c r="B113" s="110">
        <v>39234</v>
      </c>
      <c r="C113" s="109">
        <v>0.2275999999999998</v>
      </c>
      <c r="D113" s="109">
        <v>0.32359999999999989</v>
      </c>
      <c r="E113" s="109">
        <v>7.6999999999999957E-2</v>
      </c>
    </row>
    <row r="114" spans="2:5">
      <c r="B114" s="110">
        <v>39237</v>
      </c>
      <c r="C114" s="109">
        <v>0.26339999999999986</v>
      </c>
      <c r="D114" s="109">
        <v>0.36629999999999985</v>
      </c>
      <c r="E114" s="109">
        <v>7.6999999999999957E-2</v>
      </c>
    </row>
    <row r="115" spans="2:5">
      <c r="B115" s="110">
        <v>39238</v>
      </c>
      <c r="C115" s="109">
        <v>0.29340000000000011</v>
      </c>
      <c r="D115" s="109">
        <v>0.3969999999999998</v>
      </c>
      <c r="E115" s="109">
        <v>7.6999999999999957E-2</v>
      </c>
    </row>
    <row r="116" spans="2:5">
      <c r="B116" s="110">
        <v>39239</v>
      </c>
      <c r="C116" s="109">
        <v>0.25059999999999949</v>
      </c>
      <c r="D116" s="109">
        <v>0.44699999999999962</v>
      </c>
      <c r="E116" s="109">
        <v>8.0000000000000071E-2</v>
      </c>
    </row>
    <row r="117" spans="2:5">
      <c r="B117" s="110">
        <v>39240</v>
      </c>
      <c r="C117" s="109">
        <v>0.22529999999999983</v>
      </c>
      <c r="D117" s="109">
        <v>0.44440000000000035</v>
      </c>
      <c r="E117" s="109">
        <v>8.0000000000000071E-2</v>
      </c>
    </row>
    <row r="118" spans="2:5">
      <c r="B118" s="110">
        <v>39241</v>
      </c>
      <c r="C118" s="109">
        <v>0.20579999999999998</v>
      </c>
      <c r="D118" s="109">
        <v>0.31849999999999978</v>
      </c>
      <c r="E118" s="109">
        <v>8.0000000000000071E-2</v>
      </c>
    </row>
    <row r="119" spans="2:5">
      <c r="B119" s="110">
        <v>39244</v>
      </c>
      <c r="C119" s="109">
        <v>0.20590000000000064</v>
      </c>
      <c r="D119" s="109">
        <v>0.33250000000000002</v>
      </c>
      <c r="E119" s="109">
        <v>7.5499999999999901E-2</v>
      </c>
    </row>
    <row r="120" spans="2:5">
      <c r="B120" s="110">
        <v>39245</v>
      </c>
      <c r="C120" s="109">
        <v>0.21150000000000002</v>
      </c>
      <c r="D120" s="109">
        <v>0.35280000000000022</v>
      </c>
      <c r="E120" s="109">
        <v>7.6500000000000234E-2</v>
      </c>
    </row>
    <row r="121" spans="2:5">
      <c r="B121" s="110">
        <v>39246</v>
      </c>
      <c r="C121" s="109">
        <v>0.25900000000000034</v>
      </c>
      <c r="D121" s="109">
        <v>6.25E-2</v>
      </c>
      <c r="E121" s="109">
        <v>6.8500000000000227E-2</v>
      </c>
    </row>
    <row r="122" spans="2:5">
      <c r="B122" s="110">
        <v>39247</v>
      </c>
      <c r="C122" s="109">
        <v>0.26320000000000032</v>
      </c>
      <c r="D122" s="109">
        <v>6.6799999999999748E-2</v>
      </c>
      <c r="E122" s="109">
        <v>7.4500000000000455E-2</v>
      </c>
    </row>
    <row r="123" spans="2:5">
      <c r="B123" s="110">
        <v>39248</v>
      </c>
      <c r="C123" s="109">
        <v>0.26330000000000009</v>
      </c>
      <c r="D123" s="109">
        <v>7.9099999999999504E-2</v>
      </c>
      <c r="E123" s="109">
        <v>7.5000000000000178E-2</v>
      </c>
    </row>
    <row r="124" spans="2:5">
      <c r="B124" s="110">
        <v>39251</v>
      </c>
      <c r="C124" s="109">
        <v>0.26190000000000069</v>
      </c>
      <c r="D124" s="109">
        <v>7.8500000000000014E-2</v>
      </c>
      <c r="E124" s="109">
        <v>7.6500000000000234E-2</v>
      </c>
    </row>
    <row r="125" spans="2:5">
      <c r="B125" s="110">
        <v>39252</v>
      </c>
      <c r="C125" s="109">
        <v>0.26150000000000073</v>
      </c>
      <c r="D125" s="109">
        <v>8.4099999999999397E-2</v>
      </c>
      <c r="E125" s="109">
        <v>7.6500000000000234E-2</v>
      </c>
    </row>
    <row r="126" spans="2:5">
      <c r="B126" s="110">
        <v>39253</v>
      </c>
      <c r="C126" s="109">
        <v>0.27620000000000022</v>
      </c>
      <c r="D126" s="109">
        <v>9.6300000000000274E-2</v>
      </c>
      <c r="E126" s="109">
        <v>7.6500000000000234E-2</v>
      </c>
    </row>
    <row r="127" spans="2:5">
      <c r="B127" s="110">
        <v>39254</v>
      </c>
      <c r="C127" s="109">
        <v>0.3456999999999999</v>
      </c>
      <c r="D127" s="109">
        <v>9.9300000000000388E-2</v>
      </c>
      <c r="E127" s="109">
        <v>7.7500000000000568E-2</v>
      </c>
    </row>
    <row r="128" spans="2:5">
      <c r="B128" s="110">
        <v>39255</v>
      </c>
      <c r="C128" s="109">
        <v>0.35680000000000067</v>
      </c>
      <c r="D128" s="109">
        <v>0.10000000000000053</v>
      </c>
      <c r="E128" s="109">
        <v>8.5000000000000006E-2</v>
      </c>
    </row>
    <row r="129" spans="2:5">
      <c r="B129" s="110">
        <v>39258</v>
      </c>
      <c r="C129" s="109">
        <v>0.35580000000000034</v>
      </c>
      <c r="D129" s="109">
        <v>8.8000000000000078E-2</v>
      </c>
      <c r="E129" s="109">
        <v>9.0000000000000746E-2</v>
      </c>
    </row>
    <row r="130" spans="2:5">
      <c r="B130" s="110">
        <v>39259</v>
      </c>
      <c r="C130" s="109">
        <v>0.38590000000000035</v>
      </c>
      <c r="D130" s="109">
        <v>9.0199999999999392E-2</v>
      </c>
      <c r="E130" s="109">
        <v>8.0000000000000071E-2</v>
      </c>
    </row>
    <row r="131" spans="2:5">
      <c r="B131" s="110">
        <v>39260</v>
      </c>
      <c r="C131" s="109">
        <v>0.41319999999999979</v>
      </c>
      <c r="D131" s="109">
        <v>8.429999999999982E-2</v>
      </c>
      <c r="E131" s="109">
        <v>8.5000000000000006E-2</v>
      </c>
    </row>
    <row r="132" spans="2:5">
      <c r="B132" s="110">
        <v>39261</v>
      </c>
      <c r="C132" s="109">
        <v>2.0100000000000229E-2</v>
      </c>
      <c r="D132" s="109">
        <v>9.4000000000000306E-2</v>
      </c>
      <c r="E132" s="109">
        <v>7.6500000000000234E-2</v>
      </c>
    </row>
    <row r="133" spans="2:5">
      <c r="B133" s="110">
        <v>39262</v>
      </c>
      <c r="C133" s="109">
        <v>-0.48180000000000067</v>
      </c>
      <c r="D133" s="109">
        <v>3.4400000000000652E-2</v>
      </c>
      <c r="E133" s="109">
        <v>8.0000000000000071E-2</v>
      </c>
    </row>
    <row r="134" spans="2:5">
      <c r="B134" s="110">
        <v>39265</v>
      </c>
      <c r="C134" s="109">
        <v>-0.48569999999999958</v>
      </c>
      <c r="D134" s="109">
        <v>0.10579999999999945</v>
      </c>
      <c r="E134" s="109">
        <v>8.6500000000000021E-2</v>
      </c>
    </row>
    <row r="135" spans="2:5">
      <c r="B135" s="110">
        <v>39266</v>
      </c>
      <c r="C135" s="109">
        <v>-0.43780000000000019</v>
      </c>
      <c r="D135" s="109">
        <v>0.14029999999999987</v>
      </c>
      <c r="E135" s="109">
        <v>8.3499999999999908E-2</v>
      </c>
    </row>
    <row r="136" spans="2:5">
      <c r="B136" s="110">
        <v>39267</v>
      </c>
      <c r="C136" s="109">
        <v>0.34600000000000009</v>
      </c>
      <c r="D136" s="109">
        <v>0.17290000000000028</v>
      </c>
      <c r="E136" s="109">
        <v>8.3499999999999908E-2</v>
      </c>
    </row>
    <row r="137" spans="2:5">
      <c r="B137" s="110">
        <v>39268</v>
      </c>
      <c r="C137" s="109">
        <v>0.14459999999999962</v>
      </c>
      <c r="D137" s="109">
        <v>0.14000000000000057</v>
      </c>
      <c r="E137" s="109">
        <v>7.6999999999999957E-2</v>
      </c>
    </row>
    <row r="138" spans="2:5">
      <c r="B138" s="110">
        <v>39269</v>
      </c>
      <c r="C138" s="109">
        <v>0.15479999999999983</v>
      </c>
      <c r="D138" s="109">
        <v>0.13700000000000045</v>
      </c>
      <c r="E138" s="109">
        <v>8.0500000000000682E-2</v>
      </c>
    </row>
    <row r="139" spans="2:5">
      <c r="B139" s="110">
        <v>39272</v>
      </c>
      <c r="C139" s="109">
        <v>0.15799999999999947</v>
      </c>
      <c r="D139" s="109">
        <v>0.13900000000000023</v>
      </c>
      <c r="E139" s="109">
        <v>8.3499999999999908E-2</v>
      </c>
    </row>
    <row r="140" spans="2:5">
      <c r="B140" s="110">
        <v>39273</v>
      </c>
      <c r="C140" s="109">
        <v>0.16659999999999986</v>
      </c>
      <c r="D140" s="109">
        <v>0.12650000000000006</v>
      </c>
      <c r="E140" s="109">
        <v>8.7500000000000355E-2</v>
      </c>
    </row>
    <row r="141" spans="2:5">
      <c r="B141" s="110">
        <v>39274</v>
      </c>
      <c r="C141" s="109">
        <v>0.16429999999999989</v>
      </c>
      <c r="D141" s="109">
        <v>0.1313999999999993</v>
      </c>
      <c r="E141" s="109">
        <v>7.6999999999999957E-2</v>
      </c>
    </row>
    <row r="142" spans="2:5">
      <c r="B142" s="110">
        <v>39275</v>
      </c>
      <c r="C142" s="109">
        <v>0.16629999999999967</v>
      </c>
      <c r="D142" s="109">
        <v>0.13739999999999952</v>
      </c>
      <c r="E142" s="109">
        <v>8.2000000000000739E-2</v>
      </c>
    </row>
    <row r="143" spans="2:5">
      <c r="B143" s="110">
        <v>39276</v>
      </c>
      <c r="C143" s="109">
        <v>0.16880000000000006</v>
      </c>
      <c r="D143" s="109">
        <v>0.1454999999999993</v>
      </c>
      <c r="E143" s="109">
        <v>8.4500000000000242E-2</v>
      </c>
    </row>
    <row r="144" spans="2:5">
      <c r="B144" s="110">
        <v>39279</v>
      </c>
      <c r="C144" s="109">
        <v>0.16750000000000001</v>
      </c>
      <c r="D144" s="109">
        <v>0.14440000000000008</v>
      </c>
      <c r="E144" s="109">
        <v>8.2000000000000739E-2</v>
      </c>
    </row>
    <row r="145" spans="2:5">
      <c r="B145" s="110">
        <v>39280</v>
      </c>
      <c r="C145" s="109">
        <v>0.18290000000000006</v>
      </c>
      <c r="D145" s="109">
        <v>0.14559999999999995</v>
      </c>
      <c r="E145" s="109">
        <v>8.2000000000000739E-2</v>
      </c>
    </row>
    <row r="146" spans="2:5">
      <c r="B146" s="110">
        <v>39281</v>
      </c>
      <c r="C146" s="109">
        <v>0.20319999999999983</v>
      </c>
      <c r="D146" s="109">
        <v>0.15010000000000012</v>
      </c>
      <c r="E146" s="109">
        <v>8.0000000000000071E-2</v>
      </c>
    </row>
    <row r="147" spans="2:5">
      <c r="B147" s="110">
        <v>39282</v>
      </c>
      <c r="C147" s="109">
        <v>0.20749999999999999</v>
      </c>
      <c r="D147" s="109">
        <v>0.15579999999999927</v>
      </c>
      <c r="E147" s="109">
        <v>8.0000000000000071E-2</v>
      </c>
    </row>
    <row r="148" spans="2:5">
      <c r="B148" s="110">
        <v>39283</v>
      </c>
      <c r="C148" s="109">
        <v>0.22159999999999958</v>
      </c>
      <c r="D148" s="109">
        <v>0.15850000000000009</v>
      </c>
      <c r="E148" s="109">
        <v>9.2500000000000249E-2</v>
      </c>
    </row>
    <row r="149" spans="2:5">
      <c r="B149" s="110">
        <v>39286</v>
      </c>
      <c r="C149" s="109">
        <v>0.22189999999999976</v>
      </c>
      <c r="D149" s="109">
        <v>0.1593</v>
      </c>
      <c r="E149" s="109">
        <v>8.5000000000000006E-2</v>
      </c>
    </row>
    <row r="150" spans="2:5">
      <c r="B150" s="110">
        <v>39287</v>
      </c>
      <c r="C150" s="109">
        <v>0.22440000000000015</v>
      </c>
      <c r="D150" s="109">
        <v>0.16559999999999953</v>
      </c>
      <c r="E150" s="109">
        <v>8.2000000000000739E-2</v>
      </c>
    </row>
    <row r="151" spans="2:5">
      <c r="B151" s="110">
        <v>39288</v>
      </c>
      <c r="C151" s="109">
        <v>0.22850000000000037</v>
      </c>
      <c r="D151" s="109">
        <v>0.16929999999999978</v>
      </c>
      <c r="E151" s="109">
        <v>8.2000000000000739E-2</v>
      </c>
    </row>
    <row r="152" spans="2:5">
      <c r="B152" s="110">
        <v>39289</v>
      </c>
      <c r="C152" s="109">
        <v>0.22689999999999966</v>
      </c>
      <c r="D152" s="109">
        <v>0.17559999999999931</v>
      </c>
      <c r="E152" s="109">
        <v>0.12900000000000045</v>
      </c>
    </row>
    <row r="153" spans="2:5">
      <c r="B153" s="110">
        <v>39290</v>
      </c>
      <c r="C153" s="109">
        <v>0.2251000000000003</v>
      </c>
      <c r="D153" s="109">
        <v>0.18559999999999999</v>
      </c>
      <c r="E153" s="109">
        <v>0.13850000000000051</v>
      </c>
    </row>
    <row r="154" spans="2:5">
      <c r="B154" s="110">
        <v>39293</v>
      </c>
      <c r="C154" s="109">
        <v>0.2225</v>
      </c>
      <c r="D154" s="109">
        <v>0.20210000000000061</v>
      </c>
      <c r="E154" s="109">
        <v>0.10829999999999984</v>
      </c>
    </row>
    <row r="155" spans="2:5">
      <c r="B155" s="110">
        <v>39294</v>
      </c>
      <c r="C155" s="109">
        <v>0.22259999999999991</v>
      </c>
      <c r="D155" s="109">
        <v>0.18</v>
      </c>
      <c r="E155" s="109">
        <v>0.11920000000000019</v>
      </c>
    </row>
    <row r="156" spans="2:5">
      <c r="B156" s="110">
        <v>39295</v>
      </c>
      <c r="C156" s="109">
        <v>0.23989999999999956</v>
      </c>
      <c r="D156" s="109">
        <v>0.21809999999999974</v>
      </c>
      <c r="E156" s="109">
        <v>0.1225</v>
      </c>
    </row>
    <row r="157" spans="2:5">
      <c r="B157" s="110">
        <v>39296</v>
      </c>
      <c r="C157" s="109">
        <v>0.21859999999999946</v>
      </c>
      <c r="D157" s="109">
        <v>0.24260000000000037</v>
      </c>
      <c r="E157" s="109">
        <v>0.12349999999999994</v>
      </c>
    </row>
    <row r="158" spans="2:5">
      <c r="B158" s="110">
        <v>39297</v>
      </c>
      <c r="C158" s="109">
        <v>0.20939999999999959</v>
      </c>
      <c r="D158" s="109">
        <v>0.2525</v>
      </c>
      <c r="E158" s="109">
        <v>0.185</v>
      </c>
    </row>
    <row r="159" spans="2:5">
      <c r="B159" s="110">
        <v>39300</v>
      </c>
      <c r="C159" s="109">
        <v>0.24379999999999935</v>
      </c>
      <c r="D159" s="109">
        <v>0.23989999999999956</v>
      </c>
      <c r="E159" s="109">
        <v>0.14529999999999976</v>
      </c>
    </row>
    <row r="160" spans="2:5">
      <c r="B160" s="110">
        <v>39301</v>
      </c>
      <c r="C160" s="109">
        <v>0.27289999999999992</v>
      </c>
      <c r="D160" s="109">
        <v>9.9099999999999966E-2</v>
      </c>
      <c r="E160" s="109">
        <v>0.1175000000000006</v>
      </c>
    </row>
    <row r="161" spans="2:5">
      <c r="B161" s="110">
        <v>39302</v>
      </c>
      <c r="C161" s="109">
        <v>0.28620000000000001</v>
      </c>
      <c r="D161" s="109">
        <v>0.26210000000000022</v>
      </c>
      <c r="E161" s="109">
        <v>0.13399999999999945</v>
      </c>
    </row>
    <row r="162" spans="2:5">
      <c r="B162" s="110">
        <v>39303</v>
      </c>
      <c r="C162" s="109">
        <v>0.1263999999999994</v>
      </c>
      <c r="D162" s="109">
        <v>0.1875</v>
      </c>
      <c r="E162" s="109">
        <v>0.39949999999999974</v>
      </c>
    </row>
    <row r="163" spans="2:5">
      <c r="B163" s="110">
        <v>39304</v>
      </c>
      <c r="C163" s="109">
        <v>-0.24</v>
      </c>
      <c r="D163" s="109">
        <v>0.31380000000000052</v>
      </c>
      <c r="E163" s="109">
        <v>0.48300000000000054</v>
      </c>
    </row>
    <row r="164" spans="2:5">
      <c r="B164" s="110">
        <v>39307</v>
      </c>
      <c r="C164" s="109">
        <v>6.4899999999999736E-2</v>
      </c>
      <c r="D164" s="109">
        <v>0.41190000000000015</v>
      </c>
      <c r="E164" s="109">
        <v>0.46649999999999991</v>
      </c>
    </row>
    <row r="165" spans="2:5">
      <c r="B165" s="110">
        <v>39308</v>
      </c>
      <c r="C165" s="109">
        <v>0.29459999999999997</v>
      </c>
      <c r="D165" s="109">
        <v>0.47130000000000027</v>
      </c>
      <c r="E165" s="109">
        <v>0.495</v>
      </c>
    </row>
    <row r="166" spans="2:5">
      <c r="B166" s="110">
        <v>39309</v>
      </c>
      <c r="C166" s="109">
        <v>0.44909999999999961</v>
      </c>
      <c r="D166" s="109">
        <v>0.51869999999999994</v>
      </c>
      <c r="E166" s="109">
        <v>0.59249999999999936</v>
      </c>
    </row>
    <row r="167" spans="2:5">
      <c r="B167" s="110">
        <v>39310</v>
      </c>
      <c r="C167" s="109">
        <v>0.47289999999999921</v>
      </c>
      <c r="D167" s="109">
        <v>0.57810000000000006</v>
      </c>
      <c r="E167" s="109">
        <v>0.60199999999999942</v>
      </c>
    </row>
    <row r="168" spans="2:5">
      <c r="B168" s="110">
        <v>39311</v>
      </c>
      <c r="C168" s="109">
        <v>0.60649999999999959</v>
      </c>
      <c r="D168" s="109">
        <v>0.65129999999999999</v>
      </c>
      <c r="E168" s="109">
        <v>0.59700000000000042</v>
      </c>
    </row>
    <row r="169" spans="2:5">
      <c r="B169" s="110">
        <v>39314</v>
      </c>
      <c r="C169" s="109">
        <v>0.64570000000000061</v>
      </c>
      <c r="D169" s="109">
        <v>0.6463000000000001</v>
      </c>
      <c r="E169" s="109">
        <v>0.66300000000000026</v>
      </c>
    </row>
    <row r="170" spans="2:5">
      <c r="B170" s="110">
        <v>39315</v>
      </c>
      <c r="C170" s="109">
        <v>0.73320000000000007</v>
      </c>
      <c r="D170" s="109">
        <v>0.64880000000000049</v>
      </c>
      <c r="E170" s="109">
        <v>0.68589999999999929</v>
      </c>
    </row>
    <row r="171" spans="2:5">
      <c r="B171" s="110">
        <v>39316</v>
      </c>
      <c r="C171" s="109">
        <v>0.76210000000000022</v>
      </c>
      <c r="D171" s="109">
        <v>0.64689999999999959</v>
      </c>
      <c r="E171" s="109">
        <v>0.5838000000000001</v>
      </c>
    </row>
    <row r="172" spans="2:5">
      <c r="B172" s="110">
        <v>39317</v>
      </c>
      <c r="C172" s="109">
        <v>0.76930000000000032</v>
      </c>
      <c r="D172" s="109">
        <v>0.70629999999999971</v>
      </c>
      <c r="E172" s="109">
        <v>0.58099999999999952</v>
      </c>
    </row>
    <row r="173" spans="2:5">
      <c r="B173" s="110">
        <v>39318</v>
      </c>
      <c r="C173" s="109">
        <v>0.76100000000000012</v>
      </c>
      <c r="D173" s="109">
        <v>0.80500000000000005</v>
      </c>
      <c r="E173" s="109">
        <v>0.58159999999999989</v>
      </c>
    </row>
    <row r="174" spans="2:5">
      <c r="B174" s="110">
        <v>39321</v>
      </c>
      <c r="C174" s="109">
        <v>0.76100000000000012</v>
      </c>
      <c r="D174" s="109">
        <v>0.91249999999999998</v>
      </c>
      <c r="E174" s="109">
        <v>0.56960000000000033</v>
      </c>
    </row>
    <row r="175" spans="2:5">
      <c r="B175" s="110">
        <v>39322</v>
      </c>
      <c r="C175" s="109">
        <v>0.76820000000000022</v>
      </c>
      <c r="D175" s="109">
        <v>1.0024999999999999</v>
      </c>
      <c r="E175" s="109">
        <v>0.60550000000000015</v>
      </c>
    </row>
    <row r="176" spans="2:5">
      <c r="B176" s="110">
        <v>39323</v>
      </c>
      <c r="C176" s="109">
        <v>0.75749999999999995</v>
      </c>
      <c r="D176" s="109">
        <v>0.68130000000000024</v>
      </c>
      <c r="E176" s="109">
        <v>0.63030000000000008</v>
      </c>
    </row>
    <row r="177" spans="2:5">
      <c r="B177" s="110">
        <v>39324</v>
      </c>
      <c r="C177" s="109">
        <v>0.65679999999999961</v>
      </c>
      <c r="D177" s="109">
        <v>0.60630000000000006</v>
      </c>
      <c r="E177" s="109">
        <v>0.73449999999999971</v>
      </c>
    </row>
    <row r="178" spans="2:5">
      <c r="B178" s="110">
        <v>39325</v>
      </c>
      <c r="C178" s="109">
        <v>0.52580000000000027</v>
      </c>
      <c r="D178" s="109">
        <v>0.45250000000000001</v>
      </c>
      <c r="E178" s="109">
        <v>0.7347999999999999</v>
      </c>
    </row>
    <row r="179" spans="2:5">
      <c r="B179" s="110">
        <v>39328</v>
      </c>
      <c r="C179" s="109">
        <v>0.53590000000000071</v>
      </c>
      <c r="D179" s="109">
        <v>0.47609999999999975</v>
      </c>
      <c r="E179" s="109">
        <v>0.78730000000000011</v>
      </c>
    </row>
    <row r="180" spans="2:5">
      <c r="B180" s="110">
        <v>39329</v>
      </c>
      <c r="C180" s="109">
        <v>0.80869999999999997</v>
      </c>
      <c r="D180" s="109">
        <v>0.28949999999999942</v>
      </c>
      <c r="E180" s="109">
        <v>0.86460000000000026</v>
      </c>
    </row>
    <row r="181" spans="2:5">
      <c r="B181" s="110">
        <v>39330</v>
      </c>
      <c r="C181" s="109">
        <v>0.99939999999999962</v>
      </c>
      <c r="D181" s="109">
        <v>0.1745000000000001</v>
      </c>
      <c r="E181" s="109">
        <v>0.9139999999999997</v>
      </c>
    </row>
    <row r="182" spans="2:5">
      <c r="B182" s="110">
        <v>39331</v>
      </c>
      <c r="C182" s="109">
        <v>1.0030999999999999</v>
      </c>
      <c r="D182" s="109">
        <v>0.71</v>
      </c>
      <c r="E182" s="109">
        <v>0.87679999999999936</v>
      </c>
    </row>
    <row r="183" spans="2:5">
      <c r="B183" s="110">
        <v>39332</v>
      </c>
      <c r="C183" s="109">
        <v>0.98490000000000055</v>
      </c>
      <c r="D183" s="109">
        <v>0.93710000000000004</v>
      </c>
      <c r="E183" s="109">
        <v>0.94899999999999984</v>
      </c>
    </row>
    <row r="184" spans="2:5">
      <c r="B184" s="110">
        <v>39335</v>
      </c>
      <c r="C184" s="109">
        <v>1.0398000000000005</v>
      </c>
      <c r="D184" s="109">
        <v>1.2108000000000003</v>
      </c>
      <c r="E184" s="109">
        <v>0.87480000000000047</v>
      </c>
    </row>
    <row r="185" spans="2:5">
      <c r="B185" s="110">
        <v>39336</v>
      </c>
      <c r="C185" s="109">
        <v>0.55609999999999982</v>
      </c>
      <c r="D185" s="109">
        <v>0.88879999999999981</v>
      </c>
      <c r="E185" s="109">
        <v>0.93810000000000038</v>
      </c>
    </row>
    <row r="186" spans="2:5">
      <c r="B186" s="110">
        <v>39337</v>
      </c>
      <c r="C186" s="109">
        <v>0.55839999999999979</v>
      </c>
      <c r="D186" s="109">
        <v>0.63079999999999981</v>
      </c>
      <c r="E186" s="109">
        <v>0.83509999999999973</v>
      </c>
    </row>
    <row r="187" spans="2:5">
      <c r="B187" s="110">
        <v>39338</v>
      </c>
      <c r="C187" s="109">
        <v>0.58520000000000039</v>
      </c>
      <c r="D187" s="109">
        <v>0.77590000000000048</v>
      </c>
      <c r="E187" s="109">
        <v>0.90840000000000032</v>
      </c>
    </row>
    <row r="188" spans="2:5">
      <c r="B188" s="110">
        <v>39339</v>
      </c>
      <c r="C188" s="109">
        <v>0.94320000000000004</v>
      </c>
      <c r="D188" s="109">
        <v>1.0655000000000001</v>
      </c>
      <c r="E188" s="109">
        <v>0.84229999999999983</v>
      </c>
    </row>
    <row r="189" spans="2:5">
      <c r="B189" s="110">
        <v>39342</v>
      </c>
      <c r="C189" s="109">
        <v>0.60860000000000003</v>
      </c>
      <c r="D189" s="109">
        <v>1.1589000000000005</v>
      </c>
      <c r="E189" s="109">
        <v>0.80249999999999999</v>
      </c>
    </row>
    <row r="190" spans="2:5">
      <c r="B190" s="110">
        <v>39343</v>
      </c>
      <c r="C190" s="109">
        <v>0.73599999999999977</v>
      </c>
      <c r="D190" s="109">
        <v>1.1139000000000006</v>
      </c>
      <c r="E190" s="109">
        <v>0.95400000000000063</v>
      </c>
    </row>
    <row r="191" spans="2:5">
      <c r="B191" s="110">
        <v>39344</v>
      </c>
      <c r="C191" s="109">
        <v>0.72330000000000005</v>
      </c>
      <c r="D191" s="109">
        <v>0.6294000000000004</v>
      </c>
      <c r="E191" s="109">
        <v>0.6014999999999997</v>
      </c>
    </row>
    <row r="192" spans="2:5">
      <c r="B192" s="110">
        <v>39345</v>
      </c>
      <c r="C192" s="109">
        <v>0.56839999999999957</v>
      </c>
      <c r="D192" s="109">
        <v>0.71490000000000009</v>
      </c>
      <c r="E192" s="109">
        <v>0.60099999999999998</v>
      </c>
    </row>
    <row r="193" spans="2:5">
      <c r="B193" s="110">
        <v>39346</v>
      </c>
      <c r="C193" s="109">
        <v>0.62190000000000012</v>
      </c>
      <c r="D193" s="109">
        <v>0.68279999999999941</v>
      </c>
      <c r="E193" s="109">
        <v>0.57999999999999996</v>
      </c>
    </row>
    <row r="194" spans="2:5">
      <c r="B194" s="110">
        <v>39349</v>
      </c>
      <c r="C194" s="109">
        <v>0.62099999999999955</v>
      </c>
      <c r="D194" s="109">
        <v>0.62040000000000006</v>
      </c>
      <c r="E194" s="109">
        <v>0.56650000000000045</v>
      </c>
    </row>
    <row r="195" spans="2:5">
      <c r="B195" s="110">
        <v>39350</v>
      </c>
      <c r="C195" s="109">
        <v>0.6825</v>
      </c>
      <c r="D195" s="109">
        <v>0.5083000000000002</v>
      </c>
      <c r="E195" s="109">
        <v>0.60250000000000004</v>
      </c>
    </row>
    <row r="196" spans="2:5">
      <c r="B196" s="110">
        <v>39351</v>
      </c>
      <c r="C196" s="109">
        <v>0.69450000000000056</v>
      </c>
      <c r="D196" s="109">
        <v>0.43330000000000002</v>
      </c>
      <c r="E196" s="109">
        <v>0.60360000000000014</v>
      </c>
    </row>
    <row r="197" spans="2:5">
      <c r="B197" s="110">
        <v>39352</v>
      </c>
      <c r="C197" s="109">
        <v>0.53010000000000002</v>
      </c>
      <c r="D197" s="109">
        <v>0.64990000000000059</v>
      </c>
      <c r="E197" s="109">
        <v>0.65510000000000002</v>
      </c>
    </row>
    <row r="198" spans="2:5">
      <c r="B198" s="110">
        <v>39353</v>
      </c>
      <c r="C198" s="109">
        <v>0.32120000000000015</v>
      </c>
      <c r="D198" s="109">
        <v>0.62490000000000023</v>
      </c>
      <c r="E198" s="109">
        <v>0.64179999999999993</v>
      </c>
    </row>
    <row r="199" spans="2:5">
      <c r="B199" s="110">
        <v>39356</v>
      </c>
      <c r="C199" s="109">
        <v>0.50180000000000025</v>
      </c>
      <c r="D199" s="109">
        <v>0.92949999999999955</v>
      </c>
      <c r="E199" s="109">
        <v>0.63500000000000068</v>
      </c>
    </row>
    <row r="200" spans="2:5">
      <c r="B200" s="110">
        <v>39357</v>
      </c>
      <c r="C200" s="109">
        <v>0.4645999999999999</v>
      </c>
      <c r="D200" s="109">
        <v>0.96289999999999987</v>
      </c>
      <c r="E200" s="109">
        <v>0.6379999999999999</v>
      </c>
    </row>
    <row r="201" spans="2:5">
      <c r="B201" s="110">
        <v>39358</v>
      </c>
      <c r="C201" s="109">
        <v>0.45530000000000026</v>
      </c>
      <c r="D201" s="109">
        <v>0.94119999999999981</v>
      </c>
      <c r="E201" s="109">
        <v>0.63580000000000059</v>
      </c>
    </row>
    <row r="202" spans="2:5">
      <c r="B202" s="110">
        <v>39359</v>
      </c>
      <c r="C202" s="109">
        <v>0.43960000000000043</v>
      </c>
      <c r="D202" s="109">
        <v>0.96269999999999989</v>
      </c>
      <c r="E202" s="109">
        <v>0.65680000000000049</v>
      </c>
    </row>
    <row r="203" spans="2:5">
      <c r="B203" s="110">
        <v>39360</v>
      </c>
      <c r="C203" s="109">
        <v>0.42499999999999999</v>
      </c>
      <c r="D203" s="109">
        <v>1.0914000000000001</v>
      </c>
      <c r="E203" s="109">
        <v>0.59510000000000041</v>
      </c>
    </row>
    <row r="204" spans="2:5">
      <c r="B204" s="110">
        <v>39363</v>
      </c>
      <c r="C204" s="109">
        <v>0.3534000000000006</v>
      </c>
      <c r="D204" s="109">
        <v>1.1389999999999998</v>
      </c>
      <c r="E204" s="109">
        <v>0.6131000000000002</v>
      </c>
    </row>
    <row r="205" spans="2:5">
      <c r="B205" s="110">
        <v>39364</v>
      </c>
      <c r="C205" s="109">
        <v>0.34500000000000064</v>
      </c>
      <c r="D205" s="109">
        <v>0.80059999999999976</v>
      </c>
      <c r="E205" s="109">
        <v>0.57929999999999993</v>
      </c>
    </row>
    <row r="206" spans="2:5">
      <c r="B206" s="110">
        <v>39365</v>
      </c>
      <c r="C206" s="109">
        <v>0.3974000000000002</v>
      </c>
      <c r="D206" s="109">
        <v>0.79649999999999954</v>
      </c>
      <c r="E206" s="109">
        <v>0.59949999999999992</v>
      </c>
    </row>
    <row r="207" spans="2:5">
      <c r="B207" s="110">
        <v>39366</v>
      </c>
      <c r="C207" s="109">
        <v>0.40880000000000027</v>
      </c>
      <c r="D207" s="109">
        <v>0.9038999999999997</v>
      </c>
      <c r="E207" s="109">
        <v>0.59299999999999997</v>
      </c>
    </row>
    <row r="208" spans="2:5">
      <c r="B208" s="110">
        <v>39367</v>
      </c>
      <c r="C208" s="109">
        <v>0.39040000000000052</v>
      </c>
      <c r="D208" s="109">
        <v>0.8536999999999999</v>
      </c>
      <c r="E208" s="109">
        <v>0.54670000000000041</v>
      </c>
    </row>
    <row r="209" spans="2:5">
      <c r="B209" s="110">
        <v>39370</v>
      </c>
      <c r="C209" s="109">
        <v>0.45310000000000006</v>
      </c>
      <c r="D209" s="109">
        <v>0.66439999999999966</v>
      </c>
      <c r="E209" s="109">
        <v>0.54140000000000033</v>
      </c>
    </row>
    <row r="210" spans="2:5">
      <c r="B210" s="110">
        <v>39371</v>
      </c>
      <c r="C210" s="109">
        <v>0.46480000000000032</v>
      </c>
      <c r="D210" s="109">
        <v>0.63759999999999994</v>
      </c>
      <c r="E210" s="109">
        <v>0.5732999999999997</v>
      </c>
    </row>
    <row r="211" spans="2:5">
      <c r="B211" s="110">
        <v>39372</v>
      </c>
      <c r="C211" s="109">
        <v>0.46710000000000029</v>
      </c>
      <c r="D211" s="109">
        <v>0.61910000000000043</v>
      </c>
      <c r="E211" s="109">
        <v>0.60380000000000056</v>
      </c>
    </row>
    <row r="212" spans="2:5">
      <c r="B212" s="110">
        <v>39373</v>
      </c>
      <c r="C212" s="109">
        <v>0.46860000000000035</v>
      </c>
      <c r="D212" s="109">
        <v>0.60289999999999999</v>
      </c>
      <c r="E212" s="109">
        <v>0.64799999999999969</v>
      </c>
    </row>
    <row r="213" spans="2:5">
      <c r="B213" s="110">
        <v>39374</v>
      </c>
      <c r="C213" s="109">
        <v>0.47609999999999975</v>
      </c>
      <c r="D213" s="109">
        <v>0.60060000000000002</v>
      </c>
      <c r="E213" s="109">
        <v>0.69930000000000003</v>
      </c>
    </row>
    <row r="214" spans="2:5">
      <c r="B214" s="110">
        <v>39377</v>
      </c>
      <c r="C214" s="109">
        <v>0.45739999999999981</v>
      </c>
      <c r="D214" s="109">
        <v>0.59389999999999965</v>
      </c>
      <c r="E214" s="109">
        <v>0.59600000000000009</v>
      </c>
    </row>
    <row r="215" spans="2:5">
      <c r="B215" s="110">
        <v>39378</v>
      </c>
      <c r="C215" s="109">
        <v>0.46089999999999964</v>
      </c>
      <c r="D215" s="109">
        <v>0.58579999999999988</v>
      </c>
      <c r="E215" s="109">
        <v>0.60329999999999995</v>
      </c>
    </row>
    <row r="216" spans="2:5">
      <c r="B216" s="110">
        <v>39379</v>
      </c>
      <c r="C216" s="109">
        <v>0.4742999999999995</v>
      </c>
      <c r="D216" s="109">
        <v>0.58759999999999923</v>
      </c>
      <c r="E216" s="109">
        <v>0.65200000000000014</v>
      </c>
    </row>
    <row r="217" spans="2:5">
      <c r="B217" s="110">
        <v>39380</v>
      </c>
      <c r="C217" s="109">
        <v>0.48079999999999945</v>
      </c>
      <c r="D217" s="109">
        <v>0.57699999999999996</v>
      </c>
      <c r="E217" s="109">
        <v>0.60700000000000021</v>
      </c>
    </row>
    <row r="218" spans="2:5">
      <c r="B218" s="110">
        <v>39381</v>
      </c>
      <c r="C218" s="109">
        <v>0.47359999999999935</v>
      </c>
      <c r="D218" s="109">
        <v>0.56639999999999979</v>
      </c>
      <c r="E218" s="109">
        <v>0.59000000000000075</v>
      </c>
    </row>
    <row r="219" spans="2:5">
      <c r="B219" s="110">
        <v>39384</v>
      </c>
      <c r="C219" s="109">
        <v>0.45709999999999962</v>
      </c>
      <c r="D219" s="109">
        <v>0.56160000000000032</v>
      </c>
      <c r="E219" s="109">
        <v>0.52200000000000024</v>
      </c>
    </row>
    <row r="220" spans="2:5">
      <c r="B220" s="110">
        <v>39385</v>
      </c>
      <c r="C220" s="109">
        <v>0.44660000000000011</v>
      </c>
      <c r="D220" s="109">
        <v>0.56149999999999967</v>
      </c>
      <c r="E220" s="109">
        <v>0.45870000000000033</v>
      </c>
    </row>
    <row r="221" spans="2:5">
      <c r="B221" s="110">
        <v>39386</v>
      </c>
      <c r="C221" s="109">
        <v>0.4070999999999998</v>
      </c>
      <c r="D221" s="109">
        <v>0.47210000000000019</v>
      </c>
      <c r="E221" s="109">
        <v>0.42969999999999953</v>
      </c>
    </row>
    <row r="222" spans="2:5">
      <c r="B222" s="110">
        <v>39387</v>
      </c>
      <c r="C222" s="109">
        <v>0.46399999999999952</v>
      </c>
      <c r="D222" s="109">
        <v>0.53169999999999984</v>
      </c>
      <c r="E222" s="109">
        <v>0.46750000000000003</v>
      </c>
    </row>
    <row r="223" spans="2:5">
      <c r="B223" s="110">
        <v>39388</v>
      </c>
      <c r="C223" s="109">
        <v>0.46579999999999977</v>
      </c>
      <c r="D223" s="109">
        <v>0.5270999999999999</v>
      </c>
      <c r="E223" s="109">
        <v>0.46300000000000008</v>
      </c>
    </row>
    <row r="224" spans="2:5">
      <c r="B224" s="110">
        <v>39391</v>
      </c>
      <c r="C224" s="109">
        <v>0.45739999999999981</v>
      </c>
      <c r="D224" s="109">
        <v>0.53219999999999956</v>
      </c>
      <c r="E224" s="109">
        <v>0.47050000000000036</v>
      </c>
    </row>
    <row r="225" spans="2:5">
      <c r="B225" s="110">
        <v>39392</v>
      </c>
      <c r="C225" s="109">
        <v>0.45929999999999982</v>
      </c>
      <c r="D225" s="109">
        <v>0.54459999999999997</v>
      </c>
      <c r="E225" s="109">
        <v>0.50600000000000023</v>
      </c>
    </row>
    <row r="226" spans="2:5">
      <c r="B226" s="110">
        <v>39393</v>
      </c>
      <c r="C226" s="109">
        <v>0.46079999999999988</v>
      </c>
      <c r="D226" s="109">
        <v>0.54209999999999958</v>
      </c>
      <c r="E226" s="109">
        <v>0.52829999999999977</v>
      </c>
    </row>
    <row r="227" spans="2:5">
      <c r="B227" s="110">
        <v>39394</v>
      </c>
      <c r="C227" s="109">
        <v>0.45659999999999989</v>
      </c>
      <c r="D227" s="109">
        <v>0.54249999999999998</v>
      </c>
      <c r="E227" s="109">
        <v>0.55689999999999973</v>
      </c>
    </row>
    <row r="228" spans="2:5">
      <c r="B228" s="110">
        <v>39395</v>
      </c>
      <c r="C228" s="109">
        <v>0.44599999999999973</v>
      </c>
      <c r="D228" s="109">
        <v>0.63480000000000025</v>
      </c>
      <c r="E228" s="109">
        <v>0.56190000000000051</v>
      </c>
    </row>
    <row r="229" spans="2:5">
      <c r="B229" s="110">
        <v>39398</v>
      </c>
      <c r="C229" s="109">
        <v>0.4740000000000002</v>
      </c>
      <c r="D229" s="109">
        <v>0.73609999999999998</v>
      </c>
      <c r="E229" s="109">
        <v>0.55449999999999999</v>
      </c>
    </row>
    <row r="230" spans="2:5">
      <c r="B230" s="110">
        <v>39399</v>
      </c>
      <c r="C230" s="109">
        <v>0.46820000000000039</v>
      </c>
      <c r="D230" s="109">
        <v>0.81810000000000027</v>
      </c>
      <c r="E230" s="109">
        <v>0.51580000000000048</v>
      </c>
    </row>
    <row r="231" spans="2:5">
      <c r="B231" s="110">
        <v>39400</v>
      </c>
      <c r="C231" s="109">
        <v>0.50039999999999996</v>
      </c>
      <c r="D231" s="109">
        <v>0.53480000000000061</v>
      </c>
      <c r="E231" s="109">
        <v>0.53450000000000042</v>
      </c>
    </row>
    <row r="232" spans="2:5">
      <c r="B232" s="110">
        <v>39401</v>
      </c>
      <c r="C232" s="109">
        <v>0.49719999999999942</v>
      </c>
      <c r="D232" s="109">
        <v>0.53739999999999988</v>
      </c>
      <c r="E232" s="109">
        <v>0.60800000000000054</v>
      </c>
    </row>
    <row r="233" spans="2:5">
      <c r="B233" s="110">
        <v>39402</v>
      </c>
      <c r="C233" s="109">
        <v>0.49260000000000037</v>
      </c>
      <c r="D233" s="109">
        <v>0.53399999999999981</v>
      </c>
      <c r="E233" s="109">
        <v>0.64780000000000015</v>
      </c>
    </row>
    <row r="234" spans="2:5">
      <c r="B234" s="110">
        <v>39405</v>
      </c>
      <c r="C234" s="109">
        <v>0.54240000000000066</v>
      </c>
      <c r="D234" s="109">
        <v>0.56179999999999986</v>
      </c>
      <c r="E234" s="109">
        <v>0.70890000000000075</v>
      </c>
    </row>
    <row r="235" spans="2:5">
      <c r="B235" s="110">
        <v>39406</v>
      </c>
      <c r="C235" s="109">
        <v>0.56499999999999995</v>
      </c>
      <c r="D235" s="109">
        <v>0.5613999999999999</v>
      </c>
      <c r="E235" s="109">
        <v>0.71499999999999997</v>
      </c>
    </row>
    <row r="236" spans="2:5">
      <c r="B236" s="110">
        <v>39407</v>
      </c>
      <c r="C236" s="109">
        <v>0.67010000000000058</v>
      </c>
      <c r="D236" s="109">
        <v>0.57059999999999977</v>
      </c>
      <c r="E236" s="109">
        <v>0.78350000000000009</v>
      </c>
    </row>
    <row r="237" spans="2:5">
      <c r="B237" s="110">
        <v>39408</v>
      </c>
      <c r="C237" s="109">
        <v>0.71980000000000022</v>
      </c>
      <c r="D237" s="109">
        <v>0.57850000000000001</v>
      </c>
      <c r="E237" s="109">
        <v>0.80850000000000044</v>
      </c>
    </row>
    <row r="238" spans="2:5">
      <c r="B238" s="110">
        <v>39409</v>
      </c>
      <c r="C238" s="109">
        <v>0.72799999999999976</v>
      </c>
      <c r="D238" s="109">
        <v>0.58950000000000014</v>
      </c>
      <c r="E238" s="109">
        <v>0.80149999999999988</v>
      </c>
    </row>
    <row r="239" spans="2:5">
      <c r="B239" s="110">
        <v>39412</v>
      </c>
      <c r="C239" s="109">
        <v>0.72409999999999997</v>
      </c>
      <c r="D239" s="109">
        <v>0.63699999999999957</v>
      </c>
      <c r="E239" s="109">
        <v>0.86010000000000009</v>
      </c>
    </row>
    <row r="240" spans="2:5">
      <c r="B240" s="110">
        <v>39413</v>
      </c>
      <c r="C240" s="109">
        <v>0.7405999999999997</v>
      </c>
      <c r="D240" s="109">
        <v>0.68100000000000005</v>
      </c>
      <c r="E240" s="109">
        <v>0.82289999999999974</v>
      </c>
    </row>
    <row r="241" spans="2:5">
      <c r="B241" s="110">
        <v>39414</v>
      </c>
      <c r="C241" s="109">
        <v>0.78090000000000082</v>
      </c>
      <c r="D241" s="109">
        <v>0.78059999999999974</v>
      </c>
      <c r="E241" s="109">
        <v>0.8642000000000003</v>
      </c>
    </row>
    <row r="242" spans="2:5">
      <c r="B242" s="110">
        <v>39415</v>
      </c>
      <c r="C242" s="109">
        <v>0.77400000000000002</v>
      </c>
      <c r="D242" s="109">
        <v>0.81309999999999993</v>
      </c>
      <c r="E242" s="109">
        <v>0.98080000000000034</v>
      </c>
    </row>
    <row r="243" spans="2:5">
      <c r="B243" s="110">
        <v>39416</v>
      </c>
      <c r="C243" s="109">
        <v>0.72009999999999952</v>
      </c>
      <c r="D243" s="109">
        <v>0.77329999999999988</v>
      </c>
      <c r="E243" s="109">
        <v>1.0051999999999994</v>
      </c>
    </row>
    <row r="244" spans="2:5">
      <c r="B244" s="110">
        <v>39419</v>
      </c>
      <c r="C244" s="109">
        <v>0.78819999999999979</v>
      </c>
      <c r="D244" s="109">
        <v>0.87219999999999986</v>
      </c>
      <c r="E244" s="109">
        <v>1.0236000000000001</v>
      </c>
    </row>
    <row r="245" spans="2:5">
      <c r="B245" s="110">
        <v>39420</v>
      </c>
      <c r="C245" s="109">
        <v>0.85510000000000019</v>
      </c>
      <c r="D245" s="109">
        <v>0.94100000000000028</v>
      </c>
      <c r="E245" s="109">
        <v>1.0635000000000003</v>
      </c>
    </row>
    <row r="246" spans="2:5">
      <c r="B246" s="110">
        <v>39421</v>
      </c>
      <c r="C246" s="109">
        <v>0.86580000000000013</v>
      </c>
      <c r="D246" s="109">
        <v>1.0808</v>
      </c>
      <c r="E246" s="109">
        <v>1.0521000000000003</v>
      </c>
    </row>
    <row r="247" spans="2:5">
      <c r="B247" s="110">
        <v>39422</v>
      </c>
      <c r="C247" s="109">
        <v>0.95479999999999965</v>
      </c>
      <c r="D247" s="109">
        <v>1.1494000000000004</v>
      </c>
      <c r="E247" s="109">
        <v>1.0472999999999999</v>
      </c>
    </row>
    <row r="248" spans="2:5">
      <c r="B248" s="110">
        <v>39423</v>
      </c>
      <c r="C248" s="109">
        <v>0.97930000000000028</v>
      </c>
      <c r="D248" s="109">
        <v>1.1046999999999998</v>
      </c>
      <c r="E248" s="109">
        <v>1.0275999999999996</v>
      </c>
    </row>
    <row r="249" spans="2:5">
      <c r="B249" s="110">
        <v>39426</v>
      </c>
      <c r="C249" s="109">
        <v>0.96989999999999998</v>
      </c>
      <c r="D249" s="109">
        <v>1.0466999999999995</v>
      </c>
      <c r="E249" s="109">
        <v>1.0235000000000003</v>
      </c>
    </row>
    <row r="250" spans="2:5">
      <c r="B250" s="110">
        <v>39427</v>
      </c>
      <c r="C250" s="109">
        <v>0.96419999999999995</v>
      </c>
      <c r="D250" s="109">
        <v>0.88889999999999958</v>
      </c>
      <c r="E250" s="109">
        <v>1.0133000000000001</v>
      </c>
    </row>
    <row r="251" spans="2:5">
      <c r="B251" s="110">
        <v>39428</v>
      </c>
      <c r="C251" s="109">
        <v>0.99890000000000079</v>
      </c>
      <c r="D251" s="109">
        <v>0.90949999999999953</v>
      </c>
      <c r="E251" s="109">
        <v>0.95600000000000041</v>
      </c>
    </row>
    <row r="252" spans="2:5">
      <c r="B252" s="110">
        <v>39429</v>
      </c>
      <c r="C252" s="109">
        <v>0.91589999999999971</v>
      </c>
      <c r="D252" s="109">
        <v>0.9234</v>
      </c>
      <c r="E252" s="109">
        <v>0.88260000000000005</v>
      </c>
    </row>
    <row r="253" spans="2:5">
      <c r="B253" s="110">
        <v>39430</v>
      </c>
      <c r="C253" s="109">
        <v>0.92759999999999998</v>
      </c>
      <c r="D253" s="109">
        <v>1.0949000000000004</v>
      </c>
      <c r="E253" s="109">
        <v>0.82869999999999955</v>
      </c>
    </row>
    <row r="254" spans="2:5">
      <c r="B254" s="110">
        <v>39433</v>
      </c>
      <c r="C254" s="109">
        <v>0.89380000000000059</v>
      </c>
      <c r="D254" s="109">
        <v>1.0349000000000004</v>
      </c>
      <c r="E254" s="109">
        <v>0.83129999999999971</v>
      </c>
    </row>
    <row r="255" spans="2:5">
      <c r="B255" s="110">
        <v>39434</v>
      </c>
      <c r="C255" s="109">
        <v>0.86250000000000004</v>
      </c>
      <c r="D255" s="109">
        <v>0.9746999999999999</v>
      </c>
      <c r="E255" s="109">
        <v>0.8197000000000001</v>
      </c>
    </row>
    <row r="256" spans="2:5">
      <c r="B256" s="110">
        <v>39435</v>
      </c>
      <c r="C256" s="109">
        <v>0.61820000000000075</v>
      </c>
      <c r="D256" s="109">
        <v>0.93119999999999958</v>
      </c>
      <c r="E256" s="109">
        <v>0.82150000000000034</v>
      </c>
    </row>
    <row r="257" spans="2:5">
      <c r="B257" s="110">
        <v>39436</v>
      </c>
      <c r="C257" s="109">
        <v>0.63210000000000033</v>
      </c>
      <c r="D257" s="109">
        <v>0.85820000000000007</v>
      </c>
      <c r="E257" s="109">
        <v>0.81529999999999969</v>
      </c>
    </row>
    <row r="258" spans="2:5">
      <c r="B258" s="110">
        <v>39437</v>
      </c>
      <c r="C258" s="109">
        <v>0.54830000000000023</v>
      </c>
      <c r="D258" s="109">
        <v>0.89429999999999987</v>
      </c>
      <c r="E258" s="109">
        <v>0.7444999999999995</v>
      </c>
    </row>
    <row r="259" spans="2:5">
      <c r="B259" s="110">
        <v>39440</v>
      </c>
      <c r="C259" s="109">
        <v>0.53599999999999959</v>
      </c>
      <c r="D259" s="109">
        <v>0.91349999999999998</v>
      </c>
      <c r="E259" s="109">
        <v>0.7370000000000001</v>
      </c>
    </row>
    <row r="260" spans="2:5">
      <c r="B260" s="110">
        <v>39441</v>
      </c>
      <c r="C260" s="109">
        <v>0.53599999999999959</v>
      </c>
      <c r="D260" s="109">
        <v>0.91349999999999998</v>
      </c>
      <c r="E260" s="109">
        <v>0.72599999999999998</v>
      </c>
    </row>
    <row r="261" spans="2:5">
      <c r="B261" s="110">
        <v>39442</v>
      </c>
      <c r="C261" s="109">
        <v>0.53599999999999959</v>
      </c>
      <c r="D261" s="109">
        <v>0.91349999999999998</v>
      </c>
      <c r="E261" s="109">
        <v>0.73550000000000004</v>
      </c>
    </row>
    <row r="262" spans="2:5">
      <c r="B262" s="110">
        <v>39443</v>
      </c>
      <c r="C262" s="109">
        <v>0.60510000000000019</v>
      </c>
      <c r="D262" s="109">
        <v>0.93359999999999976</v>
      </c>
      <c r="E262" s="109">
        <v>0.74300000000000033</v>
      </c>
    </row>
    <row r="263" spans="2:5">
      <c r="B263" s="110">
        <v>39444</v>
      </c>
      <c r="C263" s="109">
        <v>0.60540000000000038</v>
      </c>
      <c r="D263" s="109">
        <v>1.0707</v>
      </c>
      <c r="E263" s="109">
        <v>0.6581999999999999</v>
      </c>
    </row>
    <row r="264" spans="2:5">
      <c r="B264" s="110">
        <v>39447</v>
      </c>
      <c r="C264" s="109">
        <v>0.17010000000000058</v>
      </c>
      <c r="D264" s="109">
        <v>0.76279999999999992</v>
      </c>
      <c r="E264" s="109">
        <v>0.66299999999999937</v>
      </c>
    </row>
    <row r="265" spans="2:5">
      <c r="B265" s="110">
        <v>39448</v>
      </c>
      <c r="C265" s="109">
        <v>0.17010000000000058</v>
      </c>
      <c r="D265" s="109">
        <v>0.7471000000000001</v>
      </c>
      <c r="E265" s="109">
        <v>0.62809999999999988</v>
      </c>
    </row>
    <row r="266" spans="2:5">
      <c r="B266" s="110">
        <v>39449</v>
      </c>
      <c r="C266" s="109">
        <v>0.315</v>
      </c>
      <c r="D266" s="109">
        <v>0.85609999999999964</v>
      </c>
      <c r="E266" s="109">
        <v>0.65379999999999994</v>
      </c>
    </row>
    <row r="267" spans="2:5">
      <c r="B267" s="110">
        <v>39450</v>
      </c>
      <c r="C267" s="109">
        <v>0.2737999999999996</v>
      </c>
      <c r="D267" s="109">
        <v>0.71980000000000022</v>
      </c>
      <c r="E267" s="109">
        <v>0.66450000000000031</v>
      </c>
    </row>
    <row r="268" spans="2:5">
      <c r="B268" s="110">
        <v>39451</v>
      </c>
      <c r="C268" s="109">
        <v>0.21769999999999978</v>
      </c>
      <c r="D268" s="109">
        <v>0.51930000000000032</v>
      </c>
      <c r="E268" s="109">
        <v>0.65810000000000013</v>
      </c>
    </row>
    <row r="269" spans="2:5">
      <c r="B269" s="110">
        <v>39454</v>
      </c>
      <c r="C269" s="109">
        <v>0.22549999999999937</v>
      </c>
      <c r="D269" s="109">
        <v>0.49049999999999994</v>
      </c>
      <c r="E269" s="109">
        <v>0.63249999999999995</v>
      </c>
    </row>
    <row r="270" spans="2:5">
      <c r="B270" s="110">
        <v>39455</v>
      </c>
      <c r="C270" s="109">
        <v>0.1947000000000001</v>
      </c>
      <c r="D270" s="109">
        <v>0.47970000000000024</v>
      </c>
      <c r="E270" s="109">
        <v>0.58949999999999969</v>
      </c>
    </row>
    <row r="271" spans="2:5">
      <c r="B271" s="110">
        <v>39456</v>
      </c>
      <c r="C271" s="109">
        <v>0.19669999999999987</v>
      </c>
      <c r="D271" s="109">
        <v>0.41349999999999998</v>
      </c>
      <c r="E271" s="109">
        <v>0.53889999999999993</v>
      </c>
    </row>
    <row r="272" spans="2:5">
      <c r="B272" s="110">
        <v>39457</v>
      </c>
      <c r="C272" s="109">
        <v>0.115</v>
      </c>
      <c r="D272" s="109">
        <v>0.51949999999999985</v>
      </c>
      <c r="E272" s="109">
        <v>0.48600000000000021</v>
      </c>
    </row>
    <row r="273" spans="2:5">
      <c r="B273" s="110">
        <v>39458</v>
      </c>
      <c r="C273" s="109">
        <v>0.10209999999999919</v>
      </c>
      <c r="D273" s="109">
        <v>0.6650999999999998</v>
      </c>
      <c r="E273" s="109">
        <v>0.41699999999999982</v>
      </c>
    </row>
    <row r="274" spans="2:5">
      <c r="B274" s="110">
        <v>39461</v>
      </c>
      <c r="C274" s="109">
        <v>0.11789999999999967</v>
      </c>
      <c r="D274" s="109">
        <v>0.65400000000000036</v>
      </c>
      <c r="E274" s="109">
        <v>0.38949999999999996</v>
      </c>
    </row>
    <row r="275" spans="2:5">
      <c r="B275" s="110">
        <v>39462</v>
      </c>
      <c r="C275" s="109">
        <v>0.11529999999999951</v>
      </c>
      <c r="D275" s="109">
        <v>0.42509999999999959</v>
      </c>
      <c r="E275" s="109">
        <v>0.33519999999999994</v>
      </c>
    </row>
    <row r="276" spans="2:5">
      <c r="B276" s="110">
        <v>39463</v>
      </c>
      <c r="C276" s="109">
        <v>6.3800000000000523E-2</v>
      </c>
      <c r="D276" s="109">
        <v>0.39710000000000001</v>
      </c>
      <c r="E276" s="109">
        <v>0.29269999999999996</v>
      </c>
    </row>
    <row r="277" spans="2:5">
      <c r="B277" s="110">
        <v>39464</v>
      </c>
      <c r="C277" s="109">
        <v>6.5800000000000303E-2</v>
      </c>
      <c r="D277" s="109">
        <v>0.39139999999999997</v>
      </c>
      <c r="E277" s="109">
        <v>0.36220000000000008</v>
      </c>
    </row>
    <row r="278" spans="2:5">
      <c r="B278" s="110">
        <v>39465</v>
      </c>
      <c r="C278" s="109">
        <v>3.2600000000000406E-2</v>
      </c>
      <c r="D278" s="109">
        <v>0.41950000000000021</v>
      </c>
      <c r="E278" s="109">
        <v>0.37400000000000011</v>
      </c>
    </row>
    <row r="279" spans="2:5">
      <c r="B279" s="110">
        <v>39468</v>
      </c>
      <c r="C279" s="109">
        <v>2.9500000000000526E-2</v>
      </c>
      <c r="D279" s="109">
        <v>0.34600000000000009</v>
      </c>
      <c r="E279" s="109">
        <v>0.30449999999999999</v>
      </c>
    </row>
    <row r="280" spans="2:5">
      <c r="B280" s="110">
        <v>39469</v>
      </c>
      <c r="C280" s="109">
        <v>-6.7000000000003723E-3</v>
      </c>
      <c r="D280" s="109">
        <v>0.29849999999999977</v>
      </c>
      <c r="E280" s="109">
        <v>0.42369999999999974</v>
      </c>
    </row>
    <row r="281" spans="2:5">
      <c r="B281" s="110">
        <v>39470</v>
      </c>
      <c r="C281" s="109">
        <v>-5.5000000000000604E-2</v>
      </c>
      <c r="D281" s="109">
        <v>0.31469999999999976</v>
      </c>
      <c r="E281" s="109">
        <v>0.36419999999999986</v>
      </c>
    </row>
    <row r="282" spans="2:5">
      <c r="B282" s="110">
        <v>39471</v>
      </c>
      <c r="C282" s="109">
        <v>-2.3799999999999599E-2</v>
      </c>
      <c r="D282" s="109">
        <v>0.3835999999999995</v>
      </c>
      <c r="E282" s="109">
        <v>0.30569999999999986</v>
      </c>
    </row>
    <row r="283" spans="2:5">
      <c r="B283" s="110">
        <v>39472</v>
      </c>
      <c r="C283" s="109">
        <v>6.3500000000000334E-2</v>
      </c>
      <c r="D283" s="109">
        <v>0.36380000000000035</v>
      </c>
      <c r="E283" s="109">
        <v>0.32679999999999998</v>
      </c>
    </row>
    <row r="284" spans="2:5">
      <c r="B284" s="110">
        <v>39475</v>
      </c>
      <c r="C284" s="109">
        <v>4.5799999999999841E-2</v>
      </c>
      <c r="D284" s="109">
        <v>0.36890000000000001</v>
      </c>
      <c r="E284" s="109">
        <v>0.35670000000000002</v>
      </c>
    </row>
    <row r="285" spans="2:5">
      <c r="B285" s="110">
        <v>39476</v>
      </c>
      <c r="C285" s="109">
        <v>4.0199999999999569E-2</v>
      </c>
      <c r="D285" s="109">
        <v>0.32810000000000006</v>
      </c>
      <c r="E285" s="109">
        <v>0.31989999999999963</v>
      </c>
    </row>
    <row r="286" spans="2:5">
      <c r="B286" s="110">
        <v>39477</v>
      </c>
      <c r="C286" s="109">
        <v>6.2999999999999723E-2</v>
      </c>
      <c r="D286" s="109">
        <v>0.2425000000000006</v>
      </c>
      <c r="E286" s="109">
        <v>0.31239999999999979</v>
      </c>
    </row>
    <row r="287" spans="2:5">
      <c r="B287" s="110">
        <v>39478</v>
      </c>
      <c r="C287" s="109">
        <v>2.9399999999999871E-2</v>
      </c>
      <c r="D287" s="109">
        <v>0.19050000000000011</v>
      </c>
      <c r="E287" s="109">
        <v>0.37539999999999996</v>
      </c>
    </row>
    <row r="288" spans="2:5">
      <c r="B288" s="110">
        <v>39479</v>
      </c>
      <c r="C288" s="109">
        <v>-1.4000000000002899E-3</v>
      </c>
      <c r="D288" s="109">
        <v>0.25600000000000023</v>
      </c>
      <c r="E288" s="109">
        <v>0.36299999999999999</v>
      </c>
    </row>
    <row r="289" spans="2:5">
      <c r="B289" s="110">
        <v>39482</v>
      </c>
      <c r="C289" s="109">
        <v>-7.9000000000002402E-3</v>
      </c>
      <c r="D289" s="109">
        <v>0.29049999999999976</v>
      </c>
      <c r="E289" s="109">
        <v>0.41199999999999992</v>
      </c>
    </row>
    <row r="290" spans="2:5">
      <c r="B290" s="110">
        <v>39483</v>
      </c>
      <c r="C290" s="109">
        <v>8.7000000000001521E-3</v>
      </c>
      <c r="D290" s="109">
        <v>0.3429000000000002</v>
      </c>
      <c r="E290" s="109">
        <v>0.55540000000000012</v>
      </c>
    </row>
    <row r="291" spans="2:5">
      <c r="B291" s="110">
        <v>39484</v>
      </c>
      <c r="C291" s="109">
        <v>7.2999999999998622E-3</v>
      </c>
      <c r="D291" s="109">
        <v>0.33910000000000018</v>
      </c>
      <c r="E291" s="109">
        <v>0.53500000000000003</v>
      </c>
    </row>
    <row r="292" spans="2:5">
      <c r="B292" s="110">
        <v>39485</v>
      </c>
      <c r="C292" s="109">
        <v>0.21940000000000026</v>
      </c>
      <c r="D292" s="109">
        <v>0.33890000000000065</v>
      </c>
      <c r="E292" s="109">
        <v>0.47970000000000024</v>
      </c>
    </row>
    <row r="293" spans="2:5">
      <c r="B293" s="110">
        <v>39486</v>
      </c>
      <c r="C293" s="109">
        <v>0.28070000000000039</v>
      </c>
      <c r="D293" s="109">
        <v>0.32750000000000001</v>
      </c>
      <c r="E293" s="109">
        <v>0.51059999999999972</v>
      </c>
    </row>
    <row r="294" spans="2:5">
      <c r="B294" s="110">
        <v>39489</v>
      </c>
      <c r="C294" s="109">
        <v>0.29100000000000037</v>
      </c>
      <c r="D294" s="109">
        <v>0.33719999999999972</v>
      </c>
      <c r="E294" s="109">
        <v>0.49099999999999966</v>
      </c>
    </row>
    <row r="295" spans="2:5">
      <c r="B295" s="110">
        <v>39490</v>
      </c>
      <c r="C295" s="109">
        <v>0.31429999999999936</v>
      </c>
      <c r="D295" s="109">
        <v>0.23260000000000058</v>
      </c>
      <c r="E295" s="109">
        <v>0.48349999999999982</v>
      </c>
    </row>
    <row r="296" spans="2:5">
      <c r="B296" s="110">
        <v>39491</v>
      </c>
      <c r="C296" s="109">
        <v>0.32240000000000002</v>
      </c>
      <c r="D296" s="109">
        <v>0.30379999999999985</v>
      </c>
      <c r="E296" s="109">
        <v>0.49049999999999994</v>
      </c>
    </row>
    <row r="297" spans="2:5">
      <c r="B297" s="110">
        <v>39492</v>
      </c>
      <c r="C297" s="109">
        <v>0.34030000000000005</v>
      </c>
      <c r="D297" s="109">
        <v>0.31379999999999963</v>
      </c>
      <c r="E297" s="109">
        <v>0.53100000000000014</v>
      </c>
    </row>
    <row r="298" spans="2:5">
      <c r="B298" s="110">
        <v>39493</v>
      </c>
      <c r="C298" s="109">
        <v>0.33570000000000011</v>
      </c>
      <c r="D298" s="109">
        <v>0.34759999999999991</v>
      </c>
      <c r="E298" s="109">
        <v>0.53299999999999992</v>
      </c>
    </row>
    <row r="299" spans="2:5">
      <c r="B299" s="110">
        <v>39496</v>
      </c>
      <c r="C299" s="109">
        <v>0.33720000000000017</v>
      </c>
      <c r="D299" s="109">
        <v>0.34450000000000003</v>
      </c>
      <c r="E299" s="109">
        <v>0.52249999999999996</v>
      </c>
    </row>
    <row r="300" spans="2:5">
      <c r="B300" s="110">
        <v>39497</v>
      </c>
      <c r="C300" s="109">
        <v>0.33349999999999991</v>
      </c>
      <c r="D300" s="109">
        <v>0.34600000000000009</v>
      </c>
      <c r="E300" s="109">
        <v>0.48749999999999999</v>
      </c>
    </row>
    <row r="301" spans="2:5">
      <c r="B301" s="110">
        <v>39498</v>
      </c>
      <c r="C301" s="109">
        <v>0.33819999999999961</v>
      </c>
      <c r="D301" s="109">
        <v>0.34839999999999982</v>
      </c>
      <c r="E301" s="109">
        <v>0.47860000000000014</v>
      </c>
    </row>
    <row r="302" spans="2:5">
      <c r="B302" s="110">
        <v>39499</v>
      </c>
      <c r="C302" s="109">
        <v>0.34049999999999958</v>
      </c>
      <c r="D302" s="109">
        <v>0.36</v>
      </c>
      <c r="E302" s="109">
        <v>0.55449999999999999</v>
      </c>
    </row>
    <row r="303" spans="2:5">
      <c r="B303" s="110">
        <v>39500</v>
      </c>
      <c r="C303" s="109">
        <v>0.33800000000000008</v>
      </c>
      <c r="D303" s="109">
        <v>0.37009999999999987</v>
      </c>
      <c r="E303" s="109">
        <v>0.51749999999999996</v>
      </c>
    </row>
    <row r="304" spans="2:5">
      <c r="B304" s="110">
        <v>39503</v>
      </c>
      <c r="C304" s="109">
        <v>0.36249999999999999</v>
      </c>
      <c r="D304" s="109">
        <v>0.37</v>
      </c>
      <c r="E304" s="109">
        <v>0.50439999999999996</v>
      </c>
    </row>
    <row r="305" spans="2:5">
      <c r="B305" s="110">
        <v>39504</v>
      </c>
      <c r="C305" s="109">
        <v>0.36509999999999998</v>
      </c>
      <c r="D305" s="109">
        <v>0.37760000000000016</v>
      </c>
      <c r="E305" s="109">
        <v>0.53699999999999992</v>
      </c>
    </row>
    <row r="306" spans="2:5">
      <c r="B306" s="110">
        <v>39505</v>
      </c>
      <c r="C306" s="109">
        <v>0.39619999999999944</v>
      </c>
      <c r="D306" s="109">
        <v>0.38459999999999983</v>
      </c>
      <c r="E306" s="109">
        <v>0.59399999999999986</v>
      </c>
    </row>
    <row r="307" spans="2:5">
      <c r="B307" s="110">
        <v>39506</v>
      </c>
      <c r="C307" s="109">
        <v>0.39889999999999937</v>
      </c>
      <c r="D307" s="109">
        <v>0.38109999999999999</v>
      </c>
      <c r="E307" s="109">
        <v>0.66710000000000003</v>
      </c>
    </row>
    <row r="308" spans="2:5">
      <c r="B308" s="110">
        <v>39507</v>
      </c>
      <c r="C308" s="109">
        <v>0.42739999999999956</v>
      </c>
      <c r="D308" s="109">
        <v>0.3470999999999993</v>
      </c>
      <c r="E308" s="109">
        <v>0.77050000000000018</v>
      </c>
    </row>
    <row r="309" spans="2:5">
      <c r="B309" s="110">
        <v>39510</v>
      </c>
      <c r="C309" s="109">
        <v>0.43120000000000047</v>
      </c>
      <c r="D309" s="109">
        <v>0.37349999999999994</v>
      </c>
      <c r="E309" s="109">
        <v>0.72890000000000033</v>
      </c>
    </row>
    <row r="310" spans="2:5">
      <c r="B310" s="110">
        <v>39511</v>
      </c>
      <c r="C310" s="109">
        <v>0.4397000000000002</v>
      </c>
      <c r="D310" s="109">
        <v>0.37870000000000026</v>
      </c>
      <c r="E310" s="109">
        <v>0.72360000000000024</v>
      </c>
    </row>
    <row r="311" spans="2:5">
      <c r="B311" s="110">
        <v>39512</v>
      </c>
      <c r="C311" s="109">
        <v>0.4825999999999997</v>
      </c>
      <c r="D311" s="109">
        <v>0.38569999999999993</v>
      </c>
      <c r="E311" s="109">
        <v>0.68900000000000006</v>
      </c>
    </row>
    <row r="312" spans="2:5">
      <c r="B312" s="110">
        <v>39513</v>
      </c>
      <c r="C312" s="109">
        <v>0.49770000000000003</v>
      </c>
      <c r="D312" s="109">
        <v>0.41099999999999959</v>
      </c>
      <c r="E312" s="109">
        <v>0.8175</v>
      </c>
    </row>
    <row r="313" spans="2:5">
      <c r="B313" s="110">
        <v>39514</v>
      </c>
      <c r="C313" s="109">
        <v>0.46550000000000047</v>
      </c>
      <c r="D313" s="109">
        <v>0.4549000000000003</v>
      </c>
      <c r="E313" s="109">
        <v>0.77079999999999993</v>
      </c>
    </row>
    <row r="314" spans="2:5">
      <c r="B314" s="110">
        <v>39517</v>
      </c>
      <c r="C314" s="109">
        <v>0.47210000000000019</v>
      </c>
      <c r="D314" s="109">
        <v>0.43069999999999986</v>
      </c>
      <c r="E314" s="109">
        <v>0.76880000000000015</v>
      </c>
    </row>
    <row r="315" spans="2:5">
      <c r="B315" s="110">
        <v>39518</v>
      </c>
      <c r="C315" s="109">
        <v>0.48069999999999968</v>
      </c>
      <c r="D315" s="109">
        <v>0.36660000000000004</v>
      </c>
      <c r="E315" s="109">
        <v>0.60450000000000026</v>
      </c>
    </row>
    <row r="316" spans="2:5">
      <c r="B316" s="110">
        <v>39519</v>
      </c>
      <c r="C316" s="109">
        <v>0.49830000000000041</v>
      </c>
      <c r="D316" s="109">
        <v>0.56310000000000038</v>
      </c>
      <c r="E316" s="109">
        <v>0.62349999999999994</v>
      </c>
    </row>
    <row r="317" spans="2:5">
      <c r="B317" s="110">
        <v>39520</v>
      </c>
      <c r="C317" s="109">
        <v>0.56700000000000017</v>
      </c>
      <c r="D317" s="109">
        <v>0.57469999999999999</v>
      </c>
      <c r="E317" s="109">
        <v>0.65300000000000002</v>
      </c>
    </row>
    <row r="318" spans="2:5">
      <c r="B318" s="110">
        <v>39521</v>
      </c>
      <c r="C318" s="109">
        <v>0.6465999999999994</v>
      </c>
      <c r="D318" s="109">
        <v>0.59149999999999991</v>
      </c>
      <c r="E318" s="109">
        <v>0.82269999999999999</v>
      </c>
    </row>
    <row r="319" spans="2:5">
      <c r="B319" s="110">
        <v>39524</v>
      </c>
      <c r="C319" s="109">
        <v>0.57449999999999957</v>
      </c>
      <c r="D319" s="109">
        <v>0.61209999999999987</v>
      </c>
      <c r="E319" s="109">
        <v>0.81370000000000009</v>
      </c>
    </row>
    <row r="320" spans="2:5">
      <c r="B320" s="110">
        <v>39525</v>
      </c>
      <c r="C320" s="109">
        <v>0.62100000000000044</v>
      </c>
      <c r="D320" s="109">
        <v>0.57580000000000009</v>
      </c>
      <c r="E320" s="109">
        <v>0.57190000000000007</v>
      </c>
    </row>
    <row r="321" spans="2:5">
      <c r="B321" s="110">
        <v>39526</v>
      </c>
      <c r="C321" s="109">
        <v>0.66680000000000028</v>
      </c>
      <c r="D321" s="109">
        <v>0.48200000000000021</v>
      </c>
      <c r="E321" s="109">
        <v>0.66120000000000001</v>
      </c>
    </row>
    <row r="322" spans="2:5">
      <c r="B322" s="110">
        <v>39527</v>
      </c>
      <c r="C322" s="109">
        <v>0.67590000000000039</v>
      </c>
      <c r="D322" s="109">
        <v>0.54699999999999971</v>
      </c>
      <c r="E322" s="109">
        <v>0.60680000000000001</v>
      </c>
    </row>
    <row r="323" spans="2:5">
      <c r="B323" s="110">
        <v>39528</v>
      </c>
      <c r="C323" s="109">
        <v>0.67590000000000039</v>
      </c>
      <c r="D323" s="109">
        <v>0.54699999999999971</v>
      </c>
      <c r="E323" s="109">
        <v>0.60680000000000001</v>
      </c>
    </row>
    <row r="324" spans="2:5">
      <c r="B324" s="110">
        <v>39531</v>
      </c>
      <c r="C324" s="109">
        <v>0.67590000000000039</v>
      </c>
      <c r="D324" s="109">
        <v>0.54699999999999971</v>
      </c>
      <c r="E324" s="109">
        <v>0.57430000000000003</v>
      </c>
    </row>
    <row r="325" spans="2:5">
      <c r="B325" s="110">
        <v>39532</v>
      </c>
      <c r="C325" s="109">
        <v>0.6216999999999997</v>
      </c>
      <c r="D325" s="109">
        <v>0.51080000000000059</v>
      </c>
      <c r="E325" s="109">
        <v>0.64049999999999985</v>
      </c>
    </row>
    <row r="326" spans="2:5">
      <c r="B326" s="110">
        <v>39533</v>
      </c>
      <c r="C326" s="109">
        <v>0.6520999999999999</v>
      </c>
      <c r="D326" s="109">
        <v>0.53359999999999985</v>
      </c>
      <c r="E326" s="109">
        <v>0.67079999999999984</v>
      </c>
    </row>
    <row r="327" spans="2:5">
      <c r="B327" s="110">
        <v>39534</v>
      </c>
      <c r="C327" s="109">
        <v>0.7298</v>
      </c>
      <c r="D327" s="109">
        <v>0.60630000000000006</v>
      </c>
      <c r="E327" s="109">
        <v>0.71420000000000017</v>
      </c>
    </row>
    <row r="328" spans="2:5">
      <c r="B328" s="110">
        <v>39535</v>
      </c>
      <c r="C328" s="109">
        <v>0.75479999999999947</v>
      </c>
      <c r="D328" s="109">
        <v>0.67</v>
      </c>
      <c r="E328" s="109">
        <v>0.72399999999999975</v>
      </c>
    </row>
    <row r="329" spans="2:5">
      <c r="B329" s="110">
        <v>39538</v>
      </c>
      <c r="C329" s="109">
        <v>0.57829999999999959</v>
      </c>
      <c r="D329" s="109">
        <v>0.56850000000000023</v>
      </c>
      <c r="E329" s="109">
        <v>0.73259999999999992</v>
      </c>
    </row>
    <row r="330" spans="2:5">
      <c r="B330" s="110">
        <v>39539</v>
      </c>
      <c r="C330" s="109">
        <v>0.69449999999999967</v>
      </c>
      <c r="D330" s="109">
        <v>0.70869999999999944</v>
      </c>
      <c r="E330" s="109">
        <v>0.66719999999999979</v>
      </c>
    </row>
    <row r="331" spans="2:5">
      <c r="B331" s="110">
        <v>39540</v>
      </c>
      <c r="C331" s="109">
        <v>0.72839999999999971</v>
      </c>
      <c r="D331" s="109">
        <v>0.70499999999999996</v>
      </c>
      <c r="E331" s="109">
        <v>0.6745000000000001</v>
      </c>
    </row>
    <row r="332" spans="2:5">
      <c r="B332" s="110">
        <v>39541</v>
      </c>
      <c r="C332" s="109">
        <v>0.76719999999999988</v>
      </c>
      <c r="D332" s="109">
        <v>0.73649999999999949</v>
      </c>
      <c r="E332" s="109">
        <v>0.72699999999999987</v>
      </c>
    </row>
    <row r="333" spans="2:5">
      <c r="B333" s="110">
        <v>39542</v>
      </c>
      <c r="C333" s="109">
        <v>0.78750000000000053</v>
      </c>
      <c r="D333" s="109">
        <v>0.80299999999999994</v>
      </c>
      <c r="E333" s="109">
        <v>0.76200000000000001</v>
      </c>
    </row>
    <row r="334" spans="2:5">
      <c r="B334" s="110">
        <v>39545</v>
      </c>
      <c r="C334" s="109">
        <v>0.75070000000000014</v>
      </c>
      <c r="D334" s="109">
        <v>0.83080000000000043</v>
      </c>
      <c r="E334" s="109">
        <v>0.73699999999999988</v>
      </c>
    </row>
    <row r="335" spans="2:5">
      <c r="B335" s="110">
        <v>39546</v>
      </c>
      <c r="C335" s="109">
        <v>0.77030000000000065</v>
      </c>
      <c r="D335" s="109">
        <v>0.84690000000000021</v>
      </c>
      <c r="E335" s="109">
        <v>0.76449999999999996</v>
      </c>
    </row>
    <row r="336" spans="2:5">
      <c r="B336" s="110">
        <v>39547</v>
      </c>
      <c r="C336" s="109">
        <v>0.71579999999999977</v>
      </c>
      <c r="D336" s="109">
        <v>0.72080000000000055</v>
      </c>
      <c r="E336" s="109">
        <v>0.77409999999999979</v>
      </c>
    </row>
    <row r="337" spans="2:5">
      <c r="B337" s="110">
        <v>39548</v>
      </c>
      <c r="C337" s="109">
        <v>0.80330000000000013</v>
      </c>
      <c r="D337" s="109">
        <v>0.7298</v>
      </c>
      <c r="E337" s="109">
        <v>0.78699999999999992</v>
      </c>
    </row>
    <row r="338" spans="2:5">
      <c r="B338" s="110">
        <v>39549</v>
      </c>
      <c r="C338" s="109">
        <v>0.86299999999999955</v>
      </c>
      <c r="D338" s="109">
        <v>0.77449999999999974</v>
      </c>
      <c r="E338" s="109">
        <v>0.79809999999999981</v>
      </c>
    </row>
    <row r="339" spans="2:5">
      <c r="B339" s="110">
        <v>39552</v>
      </c>
      <c r="C339" s="109">
        <v>0.86039999999999939</v>
      </c>
      <c r="D339" s="109">
        <v>0.76640000000000041</v>
      </c>
      <c r="E339" s="109">
        <v>0.78580000000000005</v>
      </c>
    </row>
    <row r="340" spans="2:5">
      <c r="B340" s="110">
        <v>39553</v>
      </c>
      <c r="C340" s="109">
        <v>0.8490000000000002</v>
      </c>
      <c r="D340" s="109">
        <v>0.97830000000000039</v>
      </c>
      <c r="E340" s="109">
        <v>0.76390000000000002</v>
      </c>
    </row>
    <row r="341" spans="2:5">
      <c r="B341" s="110">
        <v>39554</v>
      </c>
      <c r="C341" s="109">
        <v>0.86879999999999935</v>
      </c>
      <c r="D341" s="109">
        <v>0.77</v>
      </c>
      <c r="E341" s="109">
        <v>0.7713000000000001</v>
      </c>
    </row>
    <row r="342" spans="2:5">
      <c r="B342" s="110">
        <v>39555</v>
      </c>
      <c r="C342" s="109">
        <v>0.86620000000000008</v>
      </c>
      <c r="D342" s="109">
        <v>0.79100000000000037</v>
      </c>
      <c r="E342" s="109">
        <v>0.85149999999999992</v>
      </c>
    </row>
    <row r="343" spans="2:5">
      <c r="B343" s="110">
        <v>39556</v>
      </c>
      <c r="C343" s="109">
        <v>0.80180000000000007</v>
      </c>
      <c r="D343" s="109">
        <v>0.87090000000000023</v>
      </c>
      <c r="E343" s="109">
        <v>0.88850000000000007</v>
      </c>
    </row>
    <row r="344" spans="2:5">
      <c r="B344" s="110">
        <v>39559</v>
      </c>
      <c r="C344" s="109">
        <v>0.84230000000000071</v>
      </c>
      <c r="D344" s="109">
        <v>0.92740000000000045</v>
      </c>
      <c r="E344" s="109">
        <v>0.9</v>
      </c>
    </row>
    <row r="345" spans="2:5">
      <c r="B345" s="110">
        <v>39560</v>
      </c>
      <c r="C345" s="109">
        <v>0.85170000000000012</v>
      </c>
      <c r="D345" s="109">
        <v>0.93110000000000026</v>
      </c>
      <c r="E345" s="109">
        <v>0.87349999999999994</v>
      </c>
    </row>
    <row r="346" spans="2:5">
      <c r="B346" s="110">
        <v>39561</v>
      </c>
      <c r="C346" s="109">
        <v>0.87680000000000025</v>
      </c>
      <c r="D346" s="109">
        <v>0.85180000000000033</v>
      </c>
      <c r="E346" s="109">
        <v>0.88149999999999995</v>
      </c>
    </row>
    <row r="347" spans="2:5">
      <c r="B347" s="110">
        <v>39562</v>
      </c>
      <c r="C347" s="109">
        <v>0.86670000000000069</v>
      </c>
      <c r="D347" s="109">
        <v>0.80679999999999996</v>
      </c>
      <c r="E347" s="109">
        <v>0.8738999999999999</v>
      </c>
    </row>
    <row r="348" spans="2:5">
      <c r="B348" s="110">
        <v>39563</v>
      </c>
      <c r="C348" s="109">
        <v>0.8454000000000006</v>
      </c>
      <c r="D348" s="109">
        <v>0.78960000000000008</v>
      </c>
      <c r="E348" s="109">
        <v>0.86699999999999999</v>
      </c>
    </row>
    <row r="349" spans="2:5">
      <c r="B349" s="110">
        <v>39566</v>
      </c>
      <c r="C349" s="109">
        <v>0.81619999999999937</v>
      </c>
      <c r="D349" s="109">
        <v>0.7759999999999998</v>
      </c>
      <c r="E349" s="109">
        <v>0.85889999999999977</v>
      </c>
    </row>
    <row r="350" spans="2:5">
      <c r="B350" s="110">
        <v>39567</v>
      </c>
      <c r="C350" s="109">
        <v>0.81130000000000013</v>
      </c>
      <c r="D350" s="109">
        <v>0.76500000000000057</v>
      </c>
      <c r="E350" s="109">
        <v>0.83929999999999971</v>
      </c>
    </row>
    <row r="351" spans="2:5">
      <c r="B351" s="110">
        <v>39568</v>
      </c>
      <c r="C351" s="109">
        <v>0.75739999999999963</v>
      </c>
      <c r="D351" s="109">
        <v>0.64559999999999995</v>
      </c>
      <c r="E351" s="109">
        <v>0.875</v>
      </c>
    </row>
    <row r="352" spans="2:5">
      <c r="B352" s="110">
        <v>39569</v>
      </c>
      <c r="C352" s="109">
        <v>0.72020000000000017</v>
      </c>
      <c r="D352" s="109">
        <v>0.64369999999999994</v>
      </c>
      <c r="E352" s="109">
        <v>0.80190000000000028</v>
      </c>
    </row>
    <row r="353" spans="2:5">
      <c r="B353" s="110">
        <v>39570</v>
      </c>
      <c r="C353" s="109">
        <v>0.73059999999999992</v>
      </c>
      <c r="D353" s="109">
        <v>0.77430000000000021</v>
      </c>
      <c r="E353" s="109">
        <v>0.78249999999999997</v>
      </c>
    </row>
    <row r="354" spans="2:5">
      <c r="B354" s="110">
        <v>39573</v>
      </c>
      <c r="C354" s="109">
        <v>0.73059999999999992</v>
      </c>
      <c r="D354" s="109">
        <v>0.79249999999999998</v>
      </c>
      <c r="E354" s="109">
        <v>0.77449999999999997</v>
      </c>
    </row>
    <row r="355" spans="2:5">
      <c r="B355" s="110">
        <v>39574</v>
      </c>
      <c r="C355" s="109">
        <v>0.73079999999999945</v>
      </c>
      <c r="D355" s="109">
        <v>0.79359999999999964</v>
      </c>
      <c r="E355" s="109">
        <v>0.76899999999999991</v>
      </c>
    </row>
    <row r="356" spans="2:5">
      <c r="B356" s="110">
        <v>39575</v>
      </c>
      <c r="C356" s="109">
        <v>0.74019999999999975</v>
      </c>
      <c r="D356" s="109">
        <v>0.80569999999999986</v>
      </c>
      <c r="E356" s="109">
        <v>0.74990000000000001</v>
      </c>
    </row>
    <row r="357" spans="2:5">
      <c r="B357" s="110">
        <v>39576</v>
      </c>
      <c r="C357" s="109">
        <v>0.70709999999999962</v>
      </c>
      <c r="D357" s="109">
        <v>0.87410000000000032</v>
      </c>
      <c r="E357" s="109">
        <v>0.73509999999999986</v>
      </c>
    </row>
    <row r="358" spans="2:5">
      <c r="B358" s="110">
        <v>39577</v>
      </c>
      <c r="C358" s="109">
        <v>0.67680000000000007</v>
      </c>
      <c r="D358" s="109">
        <v>1.0606999999999998</v>
      </c>
      <c r="E358" s="109">
        <v>0.69499999999999995</v>
      </c>
    </row>
    <row r="359" spans="2:5">
      <c r="B359" s="110">
        <v>39580</v>
      </c>
      <c r="C359" s="109">
        <v>0.69589999999999996</v>
      </c>
      <c r="D359" s="109">
        <v>1.1225000000000001</v>
      </c>
      <c r="E359" s="109">
        <v>0.6926000000000001</v>
      </c>
    </row>
    <row r="360" spans="2:5">
      <c r="B360" s="110">
        <v>39581</v>
      </c>
      <c r="C360" s="109">
        <v>0.75619999999999976</v>
      </c>
      <c r="D360" s="109">
        <v>0.8479000000000001</v>
      </c>
      <c r="E360" s="109">
        <v>0.68010000000000015</v>
      </c>
    </row>
    <row r="361" spans="2:5">
      <c r="B361" s="110">
        <v>39582</v>
      </c>
      <c r="C361" s="109">
        <v>0.80850000000000044</v>
      </c>
      <c r="D361" s="109">
        <v>0.82030000000000047</v>
      </c>
      <c r="E361" s="109">
        <v>0.72700000000000009</v>
      </c>
    </row>
    <row r="362" spans="2:5">
      <c r="B362" s="110">
        <v>39583</v>
      </c>
      <c r="C362" s="109">
        <v>0.83780000000000054</v>
      </c>
      <c r="D362" s="109">
        <v>0.83750000000000002</v>
      </c>
      <c r="E362" s="109">
        <v>0.73529999999999984</v>
      </c>
    </row>
    <row r="363" spans="2:5">
      <c r="B363" s="110">
        <v>39584</v>
      </c>
      <c r="C363" s="109">
        <v>0.80249999999999999</v>
      </c>
      <c r="D363" s="109">
        <v>0.85600000000000032</v>
      </c>
      <c r="E363" s="109">
        <v>0.71049999999999991</v>
      </c>
    </row>
    <row r="364" spans="2:5">
      <c r="B364" s="110">
        <v>39587</v>
      </c>
      <c r="C364" s="109">
        <v>0.81849999999999934</v>
      </c>
      <c r="D364" s="109">
        <v>0.86349999999999971</v>
      </c>
      <c r="E364" s="109">
        <v>0.7</v>
      </c>
    </row>
    <row r="365" spans="2:5">
      <c r="B365" s="110">
        <v>39588</v>
      </c>
      <c r="C365" s="109">
        <v>0.82059999999999977</v>
      </c>
      <c r="D365" s="109">
        <v>0.8716999999999997</v>
      </c>
      <c r="E365" s="109">
        <v>0.67500000000000004</v>
      </c>
    </row>
    <row r="366" spans="2:5">
      <c r="B366" s="110">
        <v>39589</v>
      </c>
      <c r="C366" s="109">
        <v>0.80339999999999989</v>
      </c>
      <c r="D366" s="109">
        <v>0.8666999999999998</v>
      </c>
      <c r="E366" s="109">
        <v>0.64760000000000018</v>
      </c>
    </row>
    <row r="367" spans="2:5">
      <c r="B367" s="110">
        <v>39590</v>
      </c>
      <c r="C367" s="109">
        <v>0.80039999999999978</v>
      </c>
      <c r="D367" s="109">
        <v>0.85900000000000043</v>
      </c>
      <c r="E367" s="109">
        <v>0.64610000000000012</v>
      </c>
    </row>
    <row r="368" spans="2:5">
      <c r="B368" s="110">
        <v>39591</v>
      </c>
      <c r="C368" s="109">
        <v>0.8030999999999997</v>
      </c>
      <c r="D368" s="109">
        <v>0.83159999999999989</v>
      </c>
      <c r="E368" s="109">
        <v>0.66209999999999991</v>
      </c>
    </row>
    <row r="369" spans="2:5">
      <c r="B369" s="110">
        <v>39594</v>
      </c>
      <c r="C369" s="109">
        <v>0.8030999999999997</v>
      </c>
      <c r="D369" s="109">
        <v>0.81200000000000028</v>
      </c>
      <c r="E369" s="109">
        <v>0.66590000000000016</v>
      </c>
    </row>
    <row r="370" spans="2:5">
      <c r="B370" s="110">
        <v>39595</v>
      </c>
      <c r="C370" s="109">
        <v>0.78990000000000027</v>
      </c>
      <c r="D370" s="109">
        <v>0.79549999999999965</v>
      </c>
      <c r="E370" s="109">
        <v>0.65690000000000004</v>
      </c>
    </row>
    <row r="371" spans="2:5">
      <c r="B371" s="110">
        <v>39596</v>
      </c>
      <c r="C371" s="109">
        <v>0.78450000000000042</v>
      </c>
      <c r="D371" s="109">
        <v>0.78030000000000044</v>
      </c>
      <c r="E371" s="109">
        <v>0.65189999999999992</v>
      </c>
    </row>
    <row r="372" spans="2:5">
      <c r="B372" s="110">
        <v>39597</v>
      </c>
      <c r="C372" s="109">
        <v>0.78640000000000043</v>
      </c>
      <c r="D372" s="109">
        <v>0.74929999999999986</v>
      </c>
      <c r="E372" s="109">
        <v>0.63890000000000002</v>
      </c>
    </row>
    <row r="373" spans="2:5">
      <c r="B373" s="110">
        <v>39598</v>
      </c>
      <c r="C373" s="109">
        <v>0.76959999999999962</v>
      </c>
      <c r="D373" s="109">
        <v>0.74230000000000018</v>
      </c>
      <c r="E373" s="109">
        <v>0.64389999999999992</v>
      </c>
    </row>
    <row r="374" spans="2:5">
      <c r="B374" s="110">
        <v>39601</v>
      </c>
      <c r="C374" s="109">
        <v>0.80229999999999979</v>
      </c>
      <c r="D374" s="109">
        <v>0.82010000000000005</v>
      </c>
      <c r="E374" s="109">
        <v>0.67370000000000019</v>
      </c>
    </row>
    <row r="375" spans="2:5">
      <c r="B375" s="110">
        <v>39602</v>
      </c>
      <c r="C375" s="109">
        <v>0.81780000000000008</v>
      </c>
      <c r="D375" s="109">
        <v>0.82580000000000009</v>
      </c>
      <c r="E375" s="109">
        <v>0.67259999999999964</v>
      </c>
    </row>
    <row r="376" spans="2:5">
      <c r="B376" s="110">
        <v>39603</v>
      </c>
      <c r="C376" s="109">
        <v>0.82779999999999987</v>
      </c>
      <c r="D376" s="109">
        <v>0.8609</v>
      </c>
      <c r="E376" s="109">
        <v>0.65640000000000009</v>
      </c>
    </row>
    <row r="377" spans="2:5">
      <c r="B377" s="110">
        <v>39604</v>
      </c>
      <c r="C377" s="109">
        <v>0.81930000000000014</v>
      </c>
      <c r="D377" s="109">
        <v>0.88439999999999985</v>
      </c>
      <c r="E377" s="109">
        <v>0.66439999999999966</v>
      </c>
    </row>
    <row r="378" spans="2:5">
      <c r="B378" s="110">
        <v>39605</v>
      </c>
      <c r="C378" s="109">
        <v>0.82179999999999964</v>
      </c>
      <c r="D378" s="109">
        <v>0.99699999999999989</v>
      </c>
      <c r="E378" s="109">
        <v>0.67860000000000031</v>
      </c>
    </row>
    <row r="379" spans="2:5">
      <c r="B379" s="110">
        <v>39608</v>
      </c>
      <c r="C379" s="109">
        <v>0.85020000000000007</v>
      </c>
      <c r="D379" s="109">
        <v>0.98619999999999974</v>
      </c>
      <c r="E379" s="109">
        <v>0.63629999999999987</v>
      </c>
    </row>
    <row r="380" spans="2:5">
      <c r="B380" s="110">
        <v>39609</v>
      </c>
      <c r="C380" s="109">
        <v>0.88209999999999944</v>
      </c>
      <c r="D380" s="109">
        <v>0.78039999999999932</v>
      </c>
      <c r="E380" s="109">
        <v>0.68920000000000003</v>
      </c>
    </row>
    <row r="381" spans="2:5">
      <c r="B381" s="110">
        <v>39610</v>
      </c>
      <c r="C381" s="109">
        <v>0.89210000000000012</v>
      </c>
      <c r="D381" s="109">
        <v>0.91500000000000004</v>
      </c>
      <c r="E381" s="109">
        <v>0.70610000000000017</v>
      </c>
    </row>
    <row r="382" spans="2:5">
      <c r="B382" s="110">
        <v>39611</v>
      </c>
      <c r="C382" s="109">
        <v>0.89489999999999981</v>
      </c>
      <c r="D382" s="109">
        <v>0.91900000000000048</v>
      </c>
      <c r="E382" s="109">
        <v>0.62780000000000014</v>
      </c>
    </row>
    <row r="383" spans="2:5">
      <c r="B383" s="110">
        <v>39612</v>
      </c>
      <c r="C383" s="109">
        <v>0.8846999999999996</v>
      </c>
      <c r="D383" s="109">
        <v>0.93489999999999984</v>
      </c>
      <c r="E383" s="109">
        <v>0.67880000000000029</v>
      </c>
    </row>
    <row r="384" spans="2:5">
      <c r="B384" s="110">
        <v>39615</v>
      </c>
      <c r="C384" s="109">
        <v>0.89590000000000014</v>
      </c>
      <c r="D384" s="109">
        <v>0.93109999999999982</v>
      </c>
      <c r="E384" s="109">
        <v>0.65300000000000002</v>
      </c>
    </row>
    <row r="385" spans="2:5">
      <c r="B385" s="110">
        <v>39616</v>
      </c>
      <c r="C385" s="109">
        <v>0.89329999999999998</v>
      </c>
      <c r="D385" s="109">
        <v>0.93679999999999986</v>
      </c>
      <c r="E385" s="109">
        <v>0.70820000000000016</v>
      </c>
    </row>
    <row r="386" spans="2:5">
      <c r="B386" s="110">
        <v>39617</v>
      </c>
      <c r="C386" s="109">
        <v>0.89</v>
      </c>
      <c r="D386" s="109">
        <v>0.9421999999999997</v>
      </c>
      <c r="E386" s="109">
        <v>0.71200000000000019</v>
      </c>
    </row>
    <row r="387" spans="2:5">
      <c r="B387" s="110">
        <v>39618</v>
      </c>
      <c r="C387" s="109">
        <v>0.89639999999999986</v>
      </c>
      <c r="D387" s="109">
        <v>0.95639999999999947</v>
      </c>
      <c r="E387" s="109">
        <v>0.70720000000000027</v>
      </c>
    </row>
    <row r="388" spans="2:5">
      <c r="B388" s="110">
        <v>39619</v>
      </c>
      <c r="C388" s="109">
        <v>0.90129999999999999</v>
      </c>
      <c r="D388" s="109">
        <v>0.96890000000000009</v>
      </c>
      <c r="E388" s="109">
        <v>0.70739999999999981</v>
      </c>
    </row>
    <row r="389" spans="2:5">
      <c r="B389" s="110">
        <v>39622</v>
      </c>
      <c r="C389" s="109">
        <v>0.9106999999999994</v>
      </c>
      <c r="D389" s="109">
        <v>0.95859999999999967</v>
      </c>
      <c r="E389" s="109">
        <v>0.7083999999999997</v>
      </c>
    </row>
    <row r="390" spans="2:5">
      <c r="B390" s="110">
        <v>39623</v>
      </c>
      <c r="C390" s="109">
        <v>0.91859999999999964</v>
      </c>
      <c r="D390" s="109">
        <v>0.96449999999999969</v>
      </c>
      <c r="E390" s="109">
        <v>0.7139000000000002</v>
      </c>
    </row>
    <row r="391" spans="2:5">
      <c r="B391" s="110">
        <v>39624</v>
      </c>
      <c r="C391" s="109">
        <v>0.94209999999999994</v>
      </c>
      <c r="D391" s="109">
        <v>0.99800000000000022</v>
      </c>
      <c r="E391" s="109">
        <v>0.72809999999999997</v>
      </c>
    </row>
    <row r="392" spans="2:5">
      <c r="B392" s="110">
        <v>39625</v>
      </c>
      <c r="C392" s="109">
        <v>0.92020000000000035</v>
      </c>
      <c r="D392" s="109">
        <v>1.0623999999999998</v>
      </c>
      <c r="E392" s="109">
        <v>0.73360000000000003</v>
      </c>
    </row>
    <row r="393" spans="2:5">
      <c r="B393" s="110">
        <v>39626</v>
      </c>
      <c r="C393" s="109">
        <v>0.91190000000000015</v>
      </c>
      <c r="D393" s="109">
        <v>1.2428000000000003</v>
      </c>
      <c r="E393" s="109">
        <v>0.72419999999999973</v>
      </c>
    </row>
    <row r="394" spans="2:5">
      <c r="B394" s="110">
        <v>39629</v>
      </c>
      <c r="C394" s="109">
        <v>0.61699999999999999</v>
      </c>
      <c r="D394" s="109">
        <v>0.68440000000000012</v>
      </c>
      <c r="E394" s="109">
        <v>0.70760000000000023</v>
      </c>
    </row>
    <row r="395" spans="2:5">
      <c r="B395" s="110">
        <v>39630</v>
      </c>
      <c r="C395" s="109">
        <v>0.85460000000000047</v>
      </c>
      <c r="D395" s="109">
        <v>1.0383999999999998</v>
      </c>
      <c r="E395" s="109">
        <v>0.71850000000000014</v>
      </c>
    </row>
    <row r="396" spans="2:5">
      <c r="B396" s="110">
        <v>39631</v>
      </c>
      <c r="C396" s="109">
        <v>0.89400000000000013</v>
      </c>
      <c r="D396" s="109">
        <v>1.0293999999999999</v>
      </c>
      <c r="E396" s="109">
        <v>0.71419999999999995</v>
      </c>
    </row>
    <row r="397" spans="2:5">
      <c r="B397" s="110">
        <v>39632</v>
      </c>
      <c r="C397" s="109">
        <v>0.91199999999999992</v>
      </c>
      <c r="D397" s="109">
        <v>1.0250999999999997</v>
      </c>
      <c r="E397" s="109">
        <v>0.73219999999999974</v>
      </c>
    </row>
    <row r="398" spans="2:5">
      <c r="B398" s="110">
        <v>39633</v>
      </c>
      <c r="C398" s="109">
        <v>0.87539999999999996</v>
      </c>
      <c r="D398" s="109">
        <v>1.0159000000000002</v>
      </c>
      <c r="E398" s="109">
        <v>0.73090000000000011</v>
      </c>
    </row>
    <row r="399" spans="2:5">
      <c r="B399" s="110">
        <v>39636</v>
      </c>
      <c r="C399" s="109">
        <v>0.8266</v>
      </c>
      <c r="D399" s="109">
        <v>1.0413999999999999</v>
      </c>
      <c r="E399" s="109">
        <v>0.73419999999999996</v>
      </c>
    </row>
    <row r="400" spans="2:5">
      <c r="B400" s="110">
        <v>39637</v>
      </c>
      <c r="C400" s="109">
        <v>0.8075</v>
      </c>
      <c r="D400" s="109">
        <v>1.1661000000000001</v>
      </c>
      <c r="E400" s="109">
        <v>0.73150000000000004</v>
      </c>
    </row>
    <row r="401" spans="2:5">
      <c r="B401" s="110">
        <v>39638</v>
      </c>
      <c r="C401" s="109">
        <v>0.79429999999999978</v>
      </c>
      <c r="D401" s="109">
        <v>0.6756000000000002</v>
      </c>
      <c r="E401" s="109">
        <v>0.73640000000000017</v>
      </c>
    </row>
    <row r="402" spans="2:5">
      <c r="B402" s="110">
        <v>39639</v>
      </c>
      <c r="C402" s="109">
        <v>0.79179999999999939</v>
      </c>
      <c r="D402" s="109">
        <v>0.67689999999999984</v>
      </c>
      <c r="E402" s="109">
        <v>0.7275999999999998</v>
      </c>
    </row>
    <row r="403" spans="2:5">
      <c r="B403" s="110">
        <v>39640</v>
      </c>
      <c r="C403" s="109">
        <v>0.75649999999999995</v>
      </c>
      <c r="D403" s="109">
        <v>0.6863999999999999</v>
      </c>
      <c r="E403" s="109">
        <v>0.73409999999999975</v>
      </c>
    </row>
    <row r="404" spans="2:5">
      <c r="B404" s="110">
        <v>39643</v>
      </c>
      <c r="C404" s="109">
        <v>0.75800000000000001</v>
      </c>
      <c r="D404" s="109">
        <v>0.68049999999999944</v>
      </c>
      <c r="E404" s="109">
        <v>0.74460000000000015</v>
      </c>
    </row>
    <row r="405" spans="2:5">
      <c r="B405" s="110">
        <v>39644</v>
      </c>
      <c r="C405" s="109">
        <v>0.72700000000000031</v>
      </c>
      <c r="D405" s="109">
        <v>0.68109999999999982</v>
      </c>
      <c r="E405" s="109">
        <v>0.76190000000000024</v>
      </c>
    </row>
    <row r="406" spans="2:5">
      <c r="B406" s="110">
        <v>39645</v>
      </c>
      <c r="C406" s="109">
        <v>0.74699999999999989</v>
      </c>
      <c r="D406" s="109">
        <v>0.66809999999999992</v>
      </c>
      <c r="E406" s="109">
        <v>0.74750000000000005</v>
      </c>
    </row>
    <row r="407" spans="2:5">
      <c r="B407" s="110">
        <v>39646</v>
      </c>
      <c r="C407" s="109">
        <v>0.74949999999999939</v>
      </c>
      <c r="D407" s="109">
        <v>0.67609999999999992</v>
      </c>
      <c r="E407" s="109">
        <v>0.74619999999999997</v>
      </c>
    </row>
    <row r="408" spans="2:5">
      <c r="B408" s="110">
        <v>39647</v>
      </c>
      <c r="C408" s="109">
        <v>0.76109999999999989</v>
      </c>
      <c r="D408" s="109">
        <v>0.67210000000000036</v>
      </c>
      <c r="E408" s="109">
        <v>0.72960000000000003</v>
      </c>
    </row>
    <row r="409" spans="2:5">
      <c r="B409" s="110">
        <v>39650</v>
      </c>
      <c r="C409" s="109">
        <v>0.75829999999999931</v>
      </c>
      <c r="D409" s="109">
        <v>0.66959999999999997</v>
      </c>
      <c r="E409" s="109">
        <v>0.74989999999999979</v>
      </c>
    </row>
    <row r="410" spans="2:5">
      <c r="B410" s="110">
        <v>39651</v>
      </c>
      <c r="C410" s="109">
        <v>0.76089999999999947</v>
      </c>
      <c r="D410" s="109">
        <v>0.66199999999999992</v>
      </c>
      <c r="E410" s="109">
        <v>0.73430000000000017</v>
      </c>
    </row>
    <row r="411" spans="2:5">
      <c r="B411" s="110">
        <v>39652</v>
      </c>
      <c r="C411" s="109">
        <v>0.75729999999999986</v>
      </c>
      <c r="D411" s="109">
        <v>0.66339999999999932</v>
      </c>
      <c r="E411" s="109">
        <v>0.72449999999999992</v>
      </c>
    </row>
    <row r="412" spans="2:5">
      <c r="B412" s="110">
        <v>39653</v>
      </c>
      <c r="C412" s="109">
        <v>0.74719999999999942</v>
      </c>
      <c r="D412" s="109">
        <v>0.66239999999999988</v>
      </c>
      <c r="E412" s="109">
        <v>0.73499999999999999</v>
      </c>
    </row>
    <row r="413" spans="2:5">
      <c r="B413" s="110">
        <v>39654</v>
      </c>
      <c r="C413" s="109">
        <v>0.73399999999999999</v>
      </c>
      <c r="D413" s="109">
        <v>0.67110000000000003</v>
      </c>
      <c r="E413" s="109">
        <v>0.72460000000000013</v>
      </c>
    </row>
    <row r="414" spans="2:5">
      <c r="B414" s="110">
        <v>39657</v>
      </c>
      <c r="C414" s="109">
        <v>0.73750000000000004</v>
      </c>
      <c r="D414" s="109">
        <v>0.66300000000000026</v>
      </c>
      <c r="E414" s="109">
        <v>0.74429999999999996</v>
      </c>
    </row>
    <row r="415" spans="2:5">
      <c r="B415" s="110">
        <v>39658</v>
      </c>
      <c r="C415" s="109">
        <v>0.74329999999999963</v>
      </c>
      <c r="D415" s="109">
        <v>0.6734</v>
      </c>
      <c r="E415" s="109">
        <v>0.72480000000000011</v>
      </c>
    </row>
    <row r="416" spans="2:5">
      <c r="B416" s="110">
        <v>39659</v>
      </c>
      <c r="C416" s="109">
        <v>0.77859999999999996</v>
      </c>
      <c r="D416" s="109">
        <v>0.66460000000000008</v>
      </c>
      <c r="E416" s="109">
        <v>0.73910000000000009</v>
      </c>
    </row>
    <row r="417" spans="2:5">
      <c r="B417" s="110">
        <v>39660</v>
      </c>
      <c r="C417" s="109">
        <v>0.80079999999999973</v>
      </c>
      <c r="D417" s="109">
        <v>0.58150000000000013</v>
      </c>
      <c r="E417" s="109">
        <v>0.74610000000000021</v>
      </c>
    </row>
    <row r="418" spans="2:5">
      <c r="B418" s="110">
        <v>39661</v>
      </c>
      <c r="C418" s="109">
        <v>0.79659999999999975</v>
      </c>
      <c r="D418" s="109">
        <v>0.67410000000000014</v>
      </c>
      <c r="E418" s="109">
        <v>0.72990000000000022</v>
      </c>
    </row>
    <row r="419" spans="2:5">
      <c r="B419" s="110">
        <v>39664</v>
      </c>
      <c r="C419" s="109">
        <v>0.76849999999999952</v>
      </c>
      <c r="D419" s="109">
        <v>0.66500000000000004</v>
      </c>
      <c r="E419" s="109">
        <v>0.74259999999999993</v>
      </c>
    </row>
    <row r="420" spans="2:5">
      <c r="B420" s="110">
        <v>39665</v>
      </c>
      <c r="C420" s="109">
        <v>0.77639999999999976</v>
      </c>
      <c r="D420" s="109">
        <v>0.65789999999999971</v>
      </c>
      <c r="E420" s="109">
        <v>0.75039999999999996</v>
      </c>
    </row>
    <row r="421" spans="2:5">
      <c r="B421" s="110">
        <v>39666</v>
      </c>
      <c r="C421" s="109">
        <v>0.78420000000000023</v>
      </c>
      <c r="D421" s="109">
        <v>0.65140000000000065</v>
      </c>
      <c r="E421" s="109">
        <v>0.755</v>
      </c>
    </row>
    <row r="422" spans="2:5">
      <c r="B422" s="110">
        <v>39667</v>
      </c>
      <c r="C422" s="109">
        <v>0.76749999999999996</v>
      </c>
      <c r="D422" s="109">
        <v>0.64780000000000015</v>
      </c>
      <c r="E422" s="109">
        <v>0.76100000000000012</v>
      </c>
    </row>
    <row r="423" spans="2:5">
      <c r="B423" s="110">
        <v>39668</v>
      </c>
      <c r="C423" s="109">
        <v>0.75279999999999969</v>
      </c>
      <c r="D423" s="109">
        <v>0.66560000000000041</v>
      </c>
      <c r="E423" s="109">
        <v>0.7647999999999997</v>
      </c>
    </row>
    <row r="424" spans="2:5">
      <c r="B424" s="110">
        <v>39671</v>
      </c>
      <c r="C424" s="109">
        <v>0.75570000000000004</v>
      </c>
      <c r="D424" s="109">
        <v>0.66439999999999966</v>
      </c>
      <c r="E424" s="109">
        <v>0.75929999999999964</v>
      </c>
    </row>
    <row r="425" spans="2:5">
      <c r="B425" s="110">
        <v>39672</v>
      </c>
      <c r="C425" s="109">
        <v>0.77259999999999973</v>
      </c>
      <c r="D425" s="109">
        <v>0.63890000000000047</v>
      </c>
      <c r="E425" s="109">
        <v>0.76289999999999969</v>
      </c>
    </row>
    <row r="426" spans="2:5">
      <c r="B426" s="110">
        <v>39673</v>
      </c>
      <c r="C426" s="109">
        <v>0.76649999999999974</v>
      </c>
      <c r="D426" s="109">
        <v>0.65510000000000002</v>
      </c>
      <c r="E426" s="109">
        <v>0.76339999999999986</v>
      </c>
    </row>
    <row r="427" spans="2:5">
      <c r="B427" s="110">
        <v>39674</v>
      </c>
      <c r="C427" s="109">
        <v>0.75370000000000026</v>
      </c>
      <c r="D427" s="109">
        <v>0.64719999999999978</v>
      </c>
      <c r="E427" s="109">
        <v>0.77090000000000014</v>
      </c>
    </row>
    <row r="428" spans="2:5">
      <c r="B428" s="110">
        <v>39675</v>
      </c>
      <c r="C428" s="109">
        <v>0.7466999999999997</v>
      </c>
      <c r="D428" s="109">
        <v>0.66610000000000014</v>
      </c>
      <c r="E428" s="109">
        <v>0.7742</v>
      </c>
    </row>
    <row r="429" spans="2:5">
      <c r="B429" s="110">
        <v>39678</v>
      </c>
      <c r="C429" s="109">
        <v>0.75669999999999948</v>
      </c>
      <c r="D429" s="109">
        <v>0.65420000000000034</v>
      </c>
      <c r="E429" s="109">
        <v>0.77749999999999997</v>
      </c>
    </row>
    <row r="430" spans="2:5">
      <c r="B430" s="110">
        <v>39679</v>
      </c>
      <c r="C430" s="109">
        <v>0.75289999999999946</v>
      </c>
      <c r="D430" s="109">
        <v>0.67189999999999994</v>
      </c>
      <c r="E430" s="109">
        <v>0.78019999999999978</v>
      </c>
    </row>
    <row r="431" spans="2:5">
      <c r="B431" s="110">
        <v>39680</v>
      </c>
      <c r="C431" s="109">
        <v>0.73130000000000006</v>
      </c>
      <c r="D431" s="109">
        <v>0.67859999999999943</v>
      </c>
      <c r="E431" s="109">
        <v>0.78190000000000026</v>
      </c>
    </row>
    <row r="432" spans="2:5">
      <c r="B432" s="110">
        <v>39681</v>
      </c>
      <c r="C432" s="109">
        <v>0.72860000000000014</v>
      </c>
      <c r="D432" s="109">
        <v>0.6789000000000005</v>
      </c>
      <c r="E432" s="109">
        <v>0.77660000000000018</v>
      </c>
    </row>
    <row r="433" spans="2:5">
      <c r="B433" s="110">
        <v>39682</v>
      </c>
      <c r="C433" s="109">
        <v>0.73270000000000035</v>
      </c>
      <c r="D433" s="109">
        <v>0.67790000000000017</v>
      </c>
      <c r="E433" s="109">
        <v>0.76650000000000018</v>
      </c>
    </row>
    <row r="434" spans="2:5">
      <c r="B434" s="110">
        <v>39685</v>
      </c>
      <c r="C434" s="109">
        <v>0.73270000000000035</v>
      </c>
      <c r="D434" s="109">
        <v>0.67159999999999975</v>
      </c>
      <c r="E434" s="109">
        <v>0.77649999999999997</v>
      </c>
    </row>
    <row r="435" spans="2:5">
      <c r="B435" s="110">
        <v>39686</v>
      </c>
      <c r="C435" s="109">
        <v>0.73390000000000022</v>
      </c>
      <c r="D435" s="109">
        <v>0.66849999999999987</v>
      </c>
      <c r="E435" s="109">
        <v>0.77890000000000015</v>
      </c>
    </row>
    <row r="436" spans="2:5">
      <c r="B436" s="110">
        <v>39687</v>
      </c>
      <c r="C436" s="109">
        <v>0.73360000000000003</v>
      </c>
      <c r="D436" s="109">
        <v>0.66199999999999992</v>
      </c>
      <c r="E436" s="109">
        <v>0.77050000000000018</v>
      </c>
    </row>
    <row r="437" spans="2:5">
      <c r="B437" s="110">
        <v>39688</v>
      </c>
      <c r="C437" s="109">
        <v>0.72330000000000005</v>
      </c>
      <c r="D437" s="109">
        <v>0.65839999999999943</v>
      </c>
      <c r="E437" s="109">
        <v>0.77200000000000024</v>
      </c>
    </row>
    <row r="438" spans="2:5">
      <c r="B438" s="110">
        <v>39689</v>
      </c>
      <c r="C438" s="109">
        <v>0.6899999999999995</v>
      </c>
      <c r="D438" s="109">
        <v>0.60439999999999916</v>
      </c>
      <c r="E438" s="109">
        <v>0.7820999999999998</v>
      </c>
    </row>
    <row r="439" spans="2:5">
      <c r="B439" s="110">
        <v>39692</v>
      </c>
      <c r="C439" s="109">
        <v>0.69930000000000003</v>
      </c>
      <c r="D439" s="109">
        <v>0.65839999999999943</v>
      </c>
      <c r="E439" s="109">
        <v>0.77950000000000008</v>
      </c>
    </row>
    <row r="440" spans="2:5">
      <c r="B440" s="110">
        <v>39693</v>
      </c>
      <c r="C440" s="109">
        <v>0.68620000000000037</v>
      </c>
      <c r="D440" s="109">
        <v>0.65190000000000037</v>
      </c>
      <c r="E440" s="109">
        <v>0.78759999999999986</v>
      </c>
    </row>
    <row r="441" spans="2:5">
      <c r="B441" s="110">
        <v>39694</v>
      </c>
      <c r="C441" s="109">
        <v>0.7040999999999995</v>
      </c>
      <c r="D441" s="109">
        <v>0.64510000000000023</v>
      </c>
      <c r="E441" s="109">
        <v>0.79630000000000001</v>
      </c>
    </row>
    <row r="442" spans="2:5">
      <c r="B442" s="110">
        <v>39695</v>
      </c>
      <c r="C442" s="109">
        <v>0.69669999999999987</v>
      </c>
      <c r="D442" s="109">
        <v>0.64719999999999978</v>
      </c>
      <c r="E442" s="109">
        <v>0.78749999999999998</v>
      </c>
    </row>
    <row r="443" spans="2:5">
      <c r="B443" s="110">
        <v>39696</v>
      </c>
      <c r="C443" s="109">
        <v>0.6921999999999997</v>
      </c>
      <c r="D443" s="109">
        <v>0.64599999999999991</v>
      </c>
      <c r="E443" s="109">
        <v>0.80640000000000001</v>
      </c>
    </row>
    <row r="444" spans="2:5">
      <c r="B444" s="110">
        <v>39699</v>
      </c>
      <c r="C444" s="109">
        <v>0.69510000000000005</v>
      </c>
      <c r="D444" s="109">
        <v>0.65500000000000003</v>
      </c>
      <c r="E444" s="109">
        <v>0.8113999999999999</v>
      </c>
    </row>
    <row r="445" spans="2:5">
      <c r="B445" s="110">
        <v>39700</v>
      </c>
      <c r="C445" s="109">
        <v>0.68170000000000019</v>
      </c>
      <c r="D445" s="109">
        <v>1.0390000000000001</v>
      </c>
      <c r="E445" s="109">
        <v>0.82809999999999984</v>
      </c>
    </row>
    <row r="446" spans="2:5">
      <c r="B446" s="110">
        <v>39701</v>
      </c>
      <c r="C446" s="109">
        <v>0.67749999999999932</v>
      </c>
      <c r="D446" s="109">
        <v>0.65010000000000012</v>
      </c>
      <c r="E446" s="109">
        <v>0.84729999999999994</v>
      </c>
    </row>
    <row r="447" spans="2:5">
      <c r="B447" s="110">
        <v>39702</v>
      </c>
      <c r="C447" s="109">
        <v>0.65530000000000044</v>
      </c>
      <c r="D447" s="109">
        <v>0.64839999999999964</v>
      </c>
      <c r="E447" s="109">
        <v>0.84079999999999999</v>
      </c>
    </row>
    <row r="448" spans="2:5">
      <c r="B448" s="110">
        <v>39703</v>
      </c>
      <c r="C448" s="109">
        <v>0.65280000000000005</v>
      </c>
      <c r="D448" s="109">
        <v>0.65390000000000015</v>
      </c>
      <c r="E448" s="109">
        <v>0.8657999999999999</v>
      </c>
    </row>
    <row r="449" spans="2:5">
      <c r="B449" s="110">
        <v>39706</v>
      </c>
      <c r="C449" s="109">
        <v>0.43770000000000042</v>
      </c>
      <c r="D449" s="109">
        <v>0.50060000000000038</v>
      </c>
      <c r="E449" s="109">
        <v>1.0538000000000001</v>
      </c>
    </row>
    <row r="450" spans="2:5">
      <c r="B450" s="110">
        <v>39707</v>
      </c>
      <c r="C450" s="109">
        <v>0.21619999999999973</v>
      </c>
      <c r="D450" s="109">
        <v>0.75019999999999953</v>
      </c>
      <c r="E450" s="109">
        <v>1.0133000000000001</v>
      </c>
    </row>
    <row r="451" spans="2:5">
      <c r="B451" s="110">
        <v>39708</v>
      </c>
      <c r="C451" s="109">
        <v>0.92280000000000051</v>
      </c>
      <c r="D451" s="109">
        <v>0.55269999999999975</v>
      </c>
      <c r="E451" s="109">
        <v>1.3234999999999999</v>
      </c>
    </row>
    <row r="452" spans="2:5">
      <c r="B452" s="110">
        <v>39709</v>
      </c>
      <c r="C452" s="109">
        <v>1.0321000000000007</v>
      </c>
      <c r="D452" s="109">
        <v>0.62100000000000044</v>
      </c>
      <c r="E452" s="109">
        <v>1.3876999999999999</v>
      </c>
    </row>
    <row r="453" spans="2:5">
      <c r="B453" s="110">
        <v>39710</v>
      </c>
      <c r="C453" s="109">
        <v>1.7157</v>
      </c>
      <c r="D453" s="109">
        <v>0.62579999999999991</v>
      </c>
      <c r="E453" s="109">
        <v>1.2749999999999999</v>
      </c>
    </row>
    <row r="454" spans="2:5">
      <c r="B454" s="110">
        <v>39713</v>
      </c>
      <c r="C454" s="109">
        <v>1.9721000000000002</v>
      </c>
      <c r="D454" s="109">
        <v>0.64500000000000002</v>
      </c>
      <c r="E454" s="109">
        <v>1.2904999999999998</v>
      </c>
    </row>
    <row r="455" spans="2:5">
      <c r="B455" s="110">
        <v>39714</v>
      </c>
      <c r="C455" s="109">
        <v>2.0777999999999999</v>
      </c>
      <c r="D455" s="109">
        <v>0.58349999999999991</v>
      </c>
      <c r="E455" s="109">
        <v>1.3653</v>
      </c>
    </row>
    <row r="456" spans="2:5">
      <c r="B456" s="110">
        <v>39715</v>
      </c>
      <c r="C456" s="109">
        <v>1.7749999999999999</v>
      </c>
      <c r="D456" s="109">
        <v>0.80550000000000033</v>
      </c>
      <c r="E456" s="109">
        <v>1.6652</v>
      </c>
    </row>
    <row r="457" spans="2:5">
      <c r="B457" s="110">
        <v>39716</v>
      </c>
      <c r="C457" s="109">
        <v>1.6528999999999998</v>
      </c>
      <c r="D457" s="109">
        <v>0.82629999999999981</v>
      </c>
      <c r="E457" s="109">
        <v>1.9657</v>
      </c>
    </row>
    <row r="458" spans="2:5">
      <c r="B458" s="110">
        <v>39717</v>
      </c>
      <c r="C458" s="109">
        <v>1.5053999999999998</v>
      </c>
      <c r="D458" s="109">
        <v>1.1107000000000005</v>
      </c>
      <c r="E458" s="109">
        <v>2.0758999999999999</v>
      </c>
    </row>
    <row r="459" spans="2:5">
      <c r="B459" s="110">
        <v>39720</v>
      </c>
      <c r="C459" s="109">
        <v>1.2961999999999998</v>
      </c>
      <c r="D459" s="109">
        <v>1.3005</v>
      </c>
      <c r="E459" s="109">
        <v>2.3220000000000001</v>
      </c>
    </row>
    <row r="460" spans="2:5">
      <c r="B460" s="110">
        <v>39721</v>
      </c>
      <c r="C460" s="109">
        <v>1.2593999999999994</v>
      </c>
      <c r="D460" s="109">
        <v>1.1006999999999998</v>
      </c>
      <c r="E460" s="109">
        <v>2.319</v>
      </c>
    </row>
    <row r="461" spans="2:5">
      <c r="B461" s="110">
        <v>39722</v>
      </c>
      <c r="C461" s="109">
        <v>2.6635</v>
      </c>
      <c r="D461" s="109">
        <v>-4.1929999999999996</v>
      </c>
      <c r="E461" s="109">
        <v>-1.6395</v>
      </c>
    </row>
    <row r="462" spans="2:5">
      <c r="B462" s="110">
        <v>39723</v>
      </c>
      <c r="C462" s="109">
        <v>2.0335000000000001</v>
      </c>
      <c r="D462" s="109">
        <v>-4.2030000000000003</v>
      </c>
      <c r="E462" s="109">
        <v>-1.5049999999999999</v>
      </c>
    </row>
    <row r="463" spans="2:5">
      <c r="B463" s="110">
        <v>39724</v>
      </c>
      <c r="C463" s="109">
        <v>1.8598999999999997</v>
      </c>
      <c r="D463" s="109">
        <v>-4.1399999999999997</v>
      </c>
      <c r="E463" s="109">
        <v>-1.4464999999999999</v>
      </c>
    </row>
    <row r="464" spans="2:5">
      <c r="B464" s="110">
        <v>39727</v>
      </c>
      <c r="C464" s="109">
        <v>1.7252999999999998</v>
      </c>
      <c r="D464" s="109">
        <v>-4.3879999999999999</v>
      </c>
      <c r="E464" s="109">
        <v>-1.4105000000000001</v>
      </c>
    </row>
    <row r="465" spans="2:5">
      <c r="B465" s="110">
        <v>39728</v>
      </c>
      <c r="C465" s="109">
        <v>1.3221999999999996</v>
      </c>
      <c r="D465" s="109">
        <v>-4.601</v>
      </c>
      <c r="E465" s="109">
        <v>-1.4319999999999999</v>
      </c>
    </row>
    <row r="466" spans="2:5">
      <c r="B466" s="110">
        <v>39729</v>
      </c>
      <c r="C466" s="109">
        <v>1.4082999999999997</v>
      </c>
      <c r="D466" s="109">
        <v>-4.51</v>
      </c>
      <c r="E466" s="109">
        <v>-1.2765</v>
      </c>
    </row>
    <row r="467" spans="2:5">
      <c r="B467" s="110">
        <v>39730</v>
      </c>
      <c r="C467" s="109">
        <v>1.5811999999999999</v>
      </c>
      <c r="D467" s="109">
        <v>-3.9710000000000001</v>
      </c>
      <c r="E467" s="109">
        <v>-1.208</v>
      </c>
    </row>
    <row r="468" spans="2:5">
      <c r="B468" s="110">
        <v>39731</v>
      </c>
      <c r="C468" s="109">
        <v>1.0703999999999994</v>
      </c>
      <c r="D468" s="109">
        <v>-3.8460000000000001</v>
      </c>
      <c r="E468" s="109">
        <v>-1.1745000000000001</v>
      </c>
    </row>
    <row r="469" spans="2:5">
      <c r="B469" s="110">
        <v>39734</v>
      </c>
      <c r="C469" s="109">
        <v>1.4043999999999999</v>
      </c>
      <c r="D469" s="109">
        <v>-3.7570000000000001</v>
      </c>
      <c r="E469" s="109">
        <v>-1.216</v>
      </c>
    </row>
    <row r="470" spans="2:5">
      <c r="B470" s="110">
        <v>39735</v>
      </c>
      <c r="C470" s="109">
        <v>1.5477999999999996</v>
      </c>
      <c r="D470" s="109">
        <v>-3.6960000000000002</v>
      </c>
      <c r="E470" s="109">
        <v>-1.19</v>
      </c>
    </row>
    <row r="471" spans="2:5">
      <c r="B471" s="110">
        <v>39736</v>
      </c>
      <c r="C471" s="109">
        <v>1.7183999999999999</v>
      </c>
      <c r="D471" s="109">
        <v>-3.6970000000000001</v>
      </c>
      <c r="E471" s="109">
        <v>-1.097</v>
      </c>
    </row>
    <row r="472" spans="2:5">
      <c r="B472" s="110">
        <v>39737</v>
      </c>
      <c r="C472" s="109">
        <v>2.1697999999999995</v>
      </c>
      <c r="D472" s="109">
        <v>-3.6349999999999998</v>
      </c>
      <c r="E472" s="109">
        <v>-1.1074999999999999</v>
      </c>
    </row>
    <row r="473" spans="2:5">
      <c r="B473" s="110">
        <v>39738</v>
      </c>
      <c r="C473" s="109">
        <v>2.4297999999999997</v>
      </c>
      <c r="D473" s="109">
        <v>-3.6150000000000002</v>
      </c>
      <c r="E473" s="109">
        <v>-1.119</v>
      </c>
    </row>
    <row r="474" spans="2:5">
      <c r="B474" s="110">
        <v>39741</v>
      </c>
      <c r="C474" s="109">
        <v>2.2314999999999996</v>
      </c>
      <c r="D474" s="109">
        <v>-3.597</v>
      </c>
      <c r="E474" s="109">
        <v>-1.1555</v>
      </c>
    </row>
    <row r="475" spans="2:5">
      <c r="B475" s="110">
        <v>39742</v>
      </c>
      <c r="C475" s="109">
        <v>2.141</v>
      </c>
      <c r="D475" s="109">
        <v>-3.5720000000000001</v>
      </c>
      <c r="E475" s="109">
        <v>-1.0529999999999999</v>
      </c>
    </row>
    <row r="476" spans="2:5">
      <c r="B476" s="110">
        <v>39743</v>
      </c>
      <c r="C476" s="109">
        <v>2.3084999999999996</v>
      </c>
      <c r="D476" s="109">
        <v>-3.569</v>
      </c>
      <c r="E476" s="109">
        <v>-1.0069999999999999</v>
      </c>
    </row>
    <row r="477" spans="2:5">
      <c r="B477" s="110">
        <v>39744</v>
      </c>
      <c r="C477" s="109">
        <v>2.0554000000000006</v>
      </c>
      <c r="D477" s="109">
        <v>-3.5670000000000002</v>
      </c>
      <c r="E477" s="109">
        <v>-0.99150000000000005</v>
      </c>
    </row>
    <row r="478" spans="2:5">
      <c r="B478" s="110">
        <v>39745</v>
      </c>
      <c r="C478" s="109">
        <v>1.7505000000000006</v>
      </c>
      <c r="D478" s="109">
        <v>-3.5659999999999998</v>
      </c>
      <c r="E478" s="109">
        <v>-0.90800000000000003</v>
      </c>
    </row>
    <row r="479" spans="2:5">
      <c r="B479" s="110">
        <v>39748</v>
      </c>
      <c r="C479" s="109">
        <v>1.9346999999999994</v>
      </c>
      <c r="D479" s="109">
        <v>-3.5249999999999999</v>
      </c>
      <c r="E479" s="109">
        <v>-0.88149999999999995</v>
      </c>
    </row>
    <row r="480" spans="2:5">
      <c r="B480" s="110">
        <v>39749</v>
      </c>
      <c r="C480" s="109">
        <v>1.7226999999999997</v>
      </c>
      <c r="D480" s="109">
        <v>-3.5369999999999999</v>
      </c>
      <c r="E480" s="109">
        <v>-0.84850000000000003</v>
      </c>
    </row>
    <row r="481" spans="2:5">
      <c r="B481" s="110">
        <v>39750</v>
      </c>
      <c r="C481" s="109">
        <v>1.7378</v>
      </c>
      <c r="D481" s="109">
        <v>-3.5350000000000001</v>
      </c>
      <c r="E481" s="109">
        <v>-0.77849999999999997</v>
      </c>
    </row>
    <row r="482" spans="2:5">
      <c r="B482" s="110">
        <v>39751</v>
      </c>
      <c r="C482" s="109">
        <v>1.7140000000000004</v>
      </c>
      <c r="D482" s="109">
        <v>-3.548</v>
      </c>
      <c r="E482" s="109">
        <v>-0.65049999999999997</v>
      </c>
    </row>
    <row r="483" spans="2:5">
      <c r="B483" s="110">
        <v>39752</v>
      </c>
      <c r="C483" s="109">
        <v>1.6539000000000001</v>
      </c>
      <c r="D483" s="109">
        <v>-3.5870000000000002</v>
      </c>
      <c r="E483" s="109">
        <v>-0.63900000000000001</v>
      </c>
    </row>
  </sheetData>
  <phoneticPr fontId="4" type="noConversion"/>
  <hyperlinks>
    <hyperlink ref="G18" location="'Содержание '!B15" display="к содержанию"/>
  </hyperlinks>
  <pageMargins left="0.75" right="0.75" top="1" bottom="1" header="0.5" footer="0.5"/>
  <headerFooter alignWithMargins="0"/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1"/>
  <dimension ref="A2:H27"/>
  <sheetViews>
    <sheetView topLeftCell="A8" workbookViewId="0">
      <selection activeCell="B27" sqref="B27"/>
    </sheetView>
  </sheetViews>
  <sheetFormatPr defaultColWidth="8" defaultRowHeight="12.75"/>
  <cols>
    <col min="1" max="1" width="8.85546875" style="321" bestFit="1" customWidth="1"/>
    <col min="2" max="2" width="9.42578125" style="321" customWidth="1"/>
    <col min="3" max="3" width="13.28515625" style="321" bestFit="1" customWidth="1"/>
    <col min="4" max="4" width="15.85546875" style="321" bestFit="1" customWidth="1"/>
    <col min="5" max="5" width="9.85546875" style="321" customWidth="1"/>
    <col min="6" max="6" width="14.140625" style="321" bestFit="1" customWidth="1"/>
    <col min="7" max="7" width="8.28515625" style="321" customWidth="1"/>
    <col min="8" max="16384" width="8" style="321"/>
  </cols>
  <sheetData>
    <row r="2" spans="1:8">
      <c r="A2" s="569" t="s">
        <v>1238</v>
      </c>
      <c r="B2" s="325" t="s">
        <v>820</v>
      </c>
    </row>
    <row r="3" spans="1:8">
      <c r="B3" s="325"/>
    </row>
    <row r="4" spans="1:8" ht="76.5">
      <c r="B4" s="456" t="s">
        <v>1546</v>
      </c>
      <c r="C4" s="438" t="s">
        <v>821</v>
      </c>
      <c r="D4" s="438" t="s">
        <v>822</v>
      </c>
      <c r="E4" s="438" t="s">
        <v>823</v>
      </c>
      <c r="F4" s="438" t="s">
        <v>824</v>
      </c>
      <c r="G4" s="438" t="s">
        <v>1761</v>
      </c>
      <c r="H4" s="554"/>
    </row>
    <row r="5" spans="1:8" ht="15.75" customHeight="1">
      <c r="B5" s="697" t="s">
        <v>997</v>
      </c>
      <c r="C5" s="698">
        <v>368.438402</v>
      </c>
      <c r="D5" s="698">
        <v>260.17078299999997</v>
      </c>
      <c r="E5" s="698">
        <v>19.143740000000001</v>
      </c>
      <c r="F5" s="698">
        <v>70.120396999999997</v>
      </c>
      <c r="G5" s="698">
        <f>C5-SUM(D5:F5)</f>
        <v>19.003482000000076</v>
      </c>
      <c r="H5" s="554"/>
    </row>
    <row r="6" spans="1:8" ht="15.75" customHeight="1">
      <c r="B6" s="697" t="s">
        <v>998</v>
      </c>
      <c r="C6" s="699">
        <v>816.45648100000005</v>
      </c>
      <c r="D6" s="699">
        <v>598.86819200000002</v>
      </c>
      <c r="E6" s="699">
        <v>22.360612</v>
      </c>
      <c r="F6" s="699">
        <v>101.34802000000001</v>
      </c>
      <c r="G6" s="699">
        <f>C6-SUM(D6:F6)</f>
        <v>93.879657000000066</v>
      </c>
    </row>
    <row r="7" spans="1:8" ht="15.75" customHeight="1">
      <c r="B7" s="697" t="s">
        <v>1363</v>
      </c>
      <c r="C7" s="699">
        <v>1223.7234820000001</v>
      </c>
      <c r="D7" s="699">
        <v>893.07240899999999</v>
      </c>
      <c r="E7" s="699">
        <v>28.23471</v>
      </c>
      <c r="F7" s="699">
        <v>184.437444</v>
      </c>
      <c r="G7" s="699">
        <f>C7-SUM(D7:F7)</f>
        <v>117.97891900000013</v>
      </c>
    </row>
    <row r="8" spans="1:8" ht="15.75" customHeight="1">
      <c r="B8" s="697" t="s">
        <v>999</v>
      </c>
      <c r="C8" s="699">
        <v>1284.010957</v>
      </c>
      <c r="D8" s="699">
        <v>940.704656</v>
      </c>
      <c r="E8" s="699">
        <v>36.17483</v>
      </c>
      <c r="F8" s="699">
        <v>216.72012899999999</v>
      </c>
      <c r="G8" s="699">
        <f>C8-SUM(D8:F8)</f>
        <v>90.411341999999877</v>
      </c>
    </row>
    <row r="9" spans="1:8" ht="15.75" customHeight="1">
      <c r="B9" s="697" t="s">
        <v>1000</v>
      </c>
      <c r="C9" s="699">
        <v>1530.8254449999999</v>
      </c>
      <c r="D9" s="699">
        <v>985.51463000000001</v>
      </c>
      <c r="E9" s="699">
        <v>218.01562100000001</v>
      </c>
      <c r="F9" s="699">
        <v>71.208592999999993</v>
      </c>
      <c r="G9" s="699">
        <f>C9-SUM(D9:F9)</f>
        <v>256.08660099999975</v>
      </c>
    </row>
    <row r="11" spans="1:8">
      <c r="A11" s="569"/>
      <c r="B11" s="325" t="s">
        <v>820</v>
      </c>
    </row>
    <row r="25" spans="2:2">
      <c r="B25" s="700" t="s">
        <v>926</v>
      </c>
    </row>
    <row r="27" spans="2:2">
      <c r="B27" s="172" t="s">
        <v>1682</v>
      </c>
    </row>
  </sheetData>
  <phoneticPr fontId="13" type="noConversion"/>
  <hyperlinks>
    <hyperlink ref="B27" location="'Содержание '!B149" display="к содержанию"/>
  </hyperlinks>
  <pageMargins left="0.75" right="0.75" top="1" bottom="1" header="0.5" footer="0.5"/>
  <headerFooter alignWithMargins="0"/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2"/>
  <dimension ref="A2:M25"/>
  <sheetViews>
    <sheetView workbookViewId="0">
      <selection activeCell="B25" sqref="B25"/>
    </sheetView>
  </sheetViews>
  <sheetFormatPr defaultRowHeight="12.75"/>
  <cols>
    <col min="1" max="1" width="8.85546875" style="340" bestFit="1" customWidth="1"/>
    <col min="2" max="2" width="13.5703125" style="340" customWidth="1"/>
    <col min="3" max="13" width="9.85546875" style="340" bestFit="1" customWidth="1"/>
    <col min="14" max="16384" width="9.140625" style="340"/>
  </cols>
  <sheetData>
    <row r="2" spans="1:13">
      <c r="A2" s="569" t="s">
        <v>1238</v>
      </c>
      <c r="B2" s="325" t="s">
        <v>825</v>
      </c>
    </row>
    <row r="4" spans="1:13" ht="15.75" customHeight="1">
      <c r="B4" s="678" t="s">
        <v>1546</v>
      </c>
      <c r="C4" s="678" t="s">
        <v>998</v>
      </c>
      <c r="D4" s="452">
        <v>39448</v>
      </c>
      <c r="E4" s="452">
        <v>39479</v>
      </c>
      <c r="F4" s="452">
        <v>39508</v>
      </c>
      <c r="G4" s="452">
        <v>39539</v>
      </c>
      <c r="H4" s="452">
        <v>39569</v>
      </c>
      <c r="I4" s="452">
        <v>39600</v>
      </c>
      <c r="J4" s="452">
        <v>39630</v>
      </c>
      <c r="K4" s="452">
        <v>39661</v>
      </c>
      <c r="L4" s="452">
        <v>39692</v>
      </c>
      <c r="M4" s="452">
        <v>39722</v>
      </c>
    </row>
    <row r="5" spans="1:13" ht="18.75" customHeight="1">
      <c r="B5" s="529" t="s">
        <v>826</v>
      </c>
      <c r="C5" s="701">
        <v>8.8999999999999996E-2</v>
      </c>
      <c r="D5" s="701">
        <v>0.107</v>
      </c>
      <c r="E5" s="701">
        <v>0.123</v>
      </c>
      <c r="F5" s="701">
        <v>0.125</v>
      </c>
      <c r="G5" s="701">
        <v>0.124</v>
      </c>
      <c r="H5" s="701">
        <v>0.125</v>
      </c>
      <c r="I5" s="701">
        <v>0.124</v>
      </c>
      <c r="J5" s="701">
        <v>0.122</v>
      </c>
      <c r="K5" s="701">
        <v>0.123</v>
      </c>
      <c r="L5" s="701">
        <v>0.11899999999999999</v>
      </c>
      <c r="M5" s="701">
        <v>0.11899999999999999</v>
      </c>
    </row>
    <row r="6" spans="1:13" ht="20.25" customHeight="1">
      <c r="B6" s="529" t="s">
        <v>827</v>
      </c>
      <c r="C6" s="701">
        <v>0.14899999999999999</v>
      </c>
      <c r="D6" s="701">
        <v>0.14199999999999999</v>
      </c>
      <c r="E6" s="701">
        <v>0.14299999999999999</v>
      </c>
      <c r="F6" s="701">
        <v>0.14299999999999999</v>
      </c>
      <c r="G6" s="701">
        <v>0.14499999999999999</v>
      </c>
      <c r="H6" s="701">
        <v>0.14299999999999999</v>
      </c>
      <c r="I6" s="701">
        <v>0.14599999999999999</v>
      </c>
      <c r="J6" s="701">
        <v>0.15</v>
      </c>
      <c r="K6" s="701">
        <v>0.15</v>
      </c>
      <c r="L6" s="701">
        <v>0.15</v>
      </c>
      <c r="M6" s="701">
        <v>0.14899999999999999</v>
      </c>
    </row>
    <row r="8" spans="1:13">
      <c r="A8" s="569"/>
      <c r="B8" s="325" t="s">
        <v>825</v>
      </c>
    </row>
    <row r="23" spans="2:2">
      <c r="B23" s="700" t="s">
        <v>926</v>
      </c>
    </row>
    <row r="25" spans="2:2">
      <c r="B25" s="164" t="s">
        <v>1682</v>
      </c>
    </row>
  </sheetData>
  <phoneticPr fontId="4" type="noConversion"/>
  <hyperlinks>
    <hyperlink ref="B25" location="'Содержание '!B150" display="к содержанию"/>
  </hyperlinks>
  <pageMargins left="0.75" right="0.75" top="1" bottom="1" header="0.5" footer="0.5"/>
  <headerFooter alignWithMargins="0"/>
  <drawing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3"/>
  <dimension ref="A2:H37"/>
  <sheetViews>
    <sheetView topLeftCell="A10" workbookViewId="0">
      <selection activeCell="B37" sqref="B37"/>
    </sheetView>
  </sheetViews>
  <sheetFormatPr defaultColWidth="8" defaultRowHeight="12.75"/>
  <cols>
    <col min="1" max="1" width="8.85546875" style="321" bestFit="1" customWidth="1"/>
    <col min="2" max="2" width="11.7109375" style="321" customWidth="1"/>
    <col min="3" max="3" width="6.42578125" style="321" customWidth="1"/>
    <col min="4" max="6" width="6.28515625" style="321" customWidth="1"/>
    <col min="7" max="7" width="6" style="321" customWidth="1"/>
    <col min="8" max="8" width="6.42578125" style="321" customWidth="1"/>
    <col min="9" max="16384" width="8" style="321"/>
  </cols>
  <sheetData>
    <row r="2" spans="1:8">
      <c r="A2" s="569" t="s">
        <v>1238</v>
      </c>
      <c r="B2" s="325" t="s">
        <v>828</v>
      </c>
    </row>
    <row r="3" spans="1:8">
      <c r="B3" s="449" t="s">
        <v>829</v>
      </c>
    </row>
    <row r="4" spans="1:8">
      <c r="B4" s="449"/>
    </row>
    <row r="5" spans="1:8" ht="15.75" customHeight="1">
      <c r="B5" s="329"/>
      <c r="C5" s="442">
        <v>2003</v>
      </c>
      <c r="D5" s="442">
        <v>2004</v>
      </c>
      <c r="E5" s="442">
        <v>2005</v>
      </c>
      <c r="F5" s="442">
        <v>2006</v>
      </c>
      <c r="G5" s="442">
        <v>2007</v>
      </c>
      <c r="H5" s="442">
        <v>2008</v>
      </c>
    </row>
    <row r="6" spans="1:8">
      <c r="B6" s="446" t="s">
        <v>411</v>
      </c>
      <c r="C6" s="443">
        <v>22</v>
      </c>
      <c r="D6" s="443">
        <v>16.100000000000001</v>
      </c>
      <c r="E6" s="443">
        <v>15.2</v>
      </c>
      <c r="F6" s="443">
        <v>14.5</v>
      </c>
      <c r="G6" s="443">
        <v>13.9</v>
      </c>
      <c r="H6" s="444">
        <v>14.5</v>
      </c>
    </row>
    <row r="7" spans="1:8">
      <c r="B7" s="446" t="s">
        <v>412</v>
      </c>
      <c r="C7" s="443">
        <v>14.5</v>
      </c>
      <c r="D7" s="443">
        <v>12.6</v>
      </c>
      <c r="E7" s="443">
        <v>1.9</v>
      </c>
      <c r="F7" s="443">
        <v>11.4</v>
      </c>
      <c r="G7" s="443">
        <v>1.5</v>
      </c>
      <c r="H7" s="444">
        <v>12.3</v>
      </c>
    </row>
    <row r="8" spans="1:8">
      <c r="B8" s="446" t="s">
        <v>184</v>
      </c>
      <c r="C8" s="443">
        <v>16.5</v>
      </c>
      <c r="D8" s="443">
        <v>16</v>
      </c>
      <c r="E8" s="443">
        <v>15.2</v>
      </c>
      <c r="F8" s="443">
        <v>13.6</v>
      </c>
      <c r="G8" s="443">
        <v>15.9</v>
      </c>
      <c r="H8" s="444">
        <v>15.9</v>
      </c>
    </row>
    <row r="9" spans="1:8">
      <c r="B9" s="446" t="s">
        <v>197</v>
      </c>
      <c r="C9" s="443">
        <v>11.8</v>
      </c>
      <c r="D9" s="443">
        <v>12.4</v>
      </c>
      <c r="E9" s="443">
        <v>11.6</v>
      </c>
      <c r="F9" s="443">
        <v>11</v>
      </c>
      <c r="G9" s="443">
        <v>10.8</v>
      </c>
      <c r="H9" s="445" t="s">
        <v>413</v>
      </c>
    </row>
    <row r="10" spans="1:8">
      <c r="B10" s="446" t="s">
        <v>990</v>
      </c>
      <c r="C10" s="443">
        <v>21.1</v>
      </c>
      <c r="D10" s="443">
        <v>20.6</v>
      </c>
      <c r="E10" s="443">
        <v>21.1</v>
      </c>
      <c r="F10" s="443">
        <v>18.100000000000001</v>
      </c>
      <c r="G10" s="443">
        <v>13.8</v>
      </c>
      <c r="H10" s="444">
        <v>13</v>
      </c>
    </row>
    <row r="11" spans="1:8">
      <c r="B11" s="446" t="s">
        <v>984</v>
      </c>
      <c r="C11" s="443">
        <v>11.9</v>
      </c>
      <c r="D11" s="443">
        <v>11.5</v>
      </c>
      <c r="E11" s="443">
        <v>11.4</v>
      </c>
      <c r="F11" s="443">
        <v>10.9</v>
      </c>
      <c r="G11" s="443">
        <v>10.1</v>
      </c>
      <c r="H11" s="445" t="s">
        <v>413</v>
      </c>
    </row>
    <row r="12" spans="1:8">
      <c r="B12" s="446" t="s">
        <v>414</v>
      </c>
      <c r="C12" s="444">
        <v>22.3</v>
      </c>
      <c r="D12" s="444">
        <v>19.399999999999999</v>
      </c>
      <c r="E12" s="444">
        <v>19.3</v>
      </c>
      <c r="F12" s="444">
        <v>21.3</v>
      </c>
      <c r="G12" s="444">
        <v>19.3</v>
      </c>
      <c r="H12" s="444">
        <v>20.5</v>
      </c>
    </row>
    <row r="13" spans="1:8">
      <c r="B13" s="446" t="s">
        <v>1077</v>
      </c>
      <c r="C13" s="444">
        <v>11.1</v>
      </c>
      <c r="D13" s="444">
        <v>12.1</v>
      </c>
      <c r="E13" s="444">
        <v>13</v>
      </c>
      <c r="F13" s="444">
        <v>12.8</v>
      </c>
      <c r="G13" s="444">
        <v>12.3</v>
      </c>
      <c r="H13" s="444">
        <v>12</v>
      </c>
    </row>
    <row r="14" spans="1:8">
      <c r="B14" s="446" t="s">
        <v>415</v>
      </c>
      <c r="C14" s="444">
        <v>13.8</v>
      </c>
      <c r="D14" s="444">
        <v>14.4</v>
      </c>
      <c r="E14" s="444">
        <v>13.7</v>
      </c>
      <c r="F14" s="444">
        <v>13.5</v>
      </c>
      <c r="G14" s="444">
        <v>13.2</v>
      </c>
      <c r="H14" s="445" t="s">
        <v>413</v>
      </c>
    </row>
    <row r="15" spans="1:8">
      <c r="B15" s="446" t="s">
        <v>416</v>
      </c>
      <c r="C15" s="444">
        <v>17.399999999999999</v>
      </c>
      <c r="D15" s="444">
        <v>8.6999999999999993</v>
      </c>
      <c r="E15" s="444">
        <v>17.8</v>
      </c>
      <c r="F15" s="444">
        <v>18.5</v>
      </c>
      <c r="G15" s="444">
        <v>15.9</v>
      </c>
      <c r="H15" s="445" t="s">
        <v>413</v>
      </c>
    </row>
    <row r="16" spans="1:8">
      <c r="B16" s="446" t="s">
        <v>1075</v>
      </c>
      <c r="C16" s="444">
        <v>17.899999999999999</v>
      </c>
      <c r="D16" s="444">
        <v>16.2</v>
      </c>
      <c r="E16" s="444">
        <v>15.8</v>
      </c>
      <c r="F16" s="444">
        <v>15.4</v>
      </c>
      <c r="G16" s="444">
        <v>14</v>
      </c>
      <c r="H16" s="445" t="s">
        <v>413</v>
      </c>
    </row>
    <row r="17" spans="2:8">
      <c r="B17" s="446" t="s">
        <v>1076</v>
      </c>
      <c r="C17" s="444">
        <v>13.4</v>
      </c>
      <c r="D17" s="444">
        <v>12.4</v>
      </c>
      <c r="E17" s="444">
        <v>13.2</v>
      </c>
      <c r="F17" s="444">
        <v>13.6</v>
      </c>
      <c r="G17" s="444">
        <v>14.8</v>
      </c>
      <c r="H17" s="445" t="s">
        <v>413</v>
      </c>
    </row>
    <row r="18" spans="2:8">
      <c r="B18" s="702"/>
    </row>
    <row r="19" spans="2:8">
      <c r="B19" s="325" t="s">
        <v>828</v>
      </c>
    </row>
    <row r="20" spans="2:8">
      <c r="B20" s="449" t="s">
        <v>829</v>
      </c>
    </row>
    <row r="35" spans="2:2">
      <c r="B35" s="363" t="s">
        <v>417</v>
      </c>
    </row>
    <row r="37" spans="2:2">
      <c r="B37" s="172" t="s">
        <v>1682</v>
      </c>
    </row>
  </sheetData>
  <phoneticPr fontId="13" type="noConversion"/>
  <hyperlinks>
    <hyperlink ref="B37" location="'Содержание '!B151" display="к содержанию"/>
  </hyperlinks>
  <pageMargins left="0.75" right="0.75" top="1" bottom="1" header="0.5" footer="0.5"/>
  <headerFooter alignWithMargins="0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4"/>
  <dimension ref="A2:P39"/>
  <sheetViews>
    <sheetView topLeftCell="A10" workbookViewId="0">
      <selection activeCell="B28" sqref="B28"/>
    </sheetView>
  </sheetViews>
  <sheetFormatPr defaultRowHeight="12.75"/>
  <cols>
    <col min="1" max="1" width="9.7109375" style="340" bestFit="1" customWidth="1"/>
    <col min="2" max="2" width="39.7109375" style="340" customWidth="1"/>
    <col min="3" max="16" width="9.85546875" style="340" bestFit="1" customWidth="1"/>
    <col min="17" max="16384" width="9.140625" style="340"/>
  </cols>
  <sheetData>
    <row r="2" spans="1:16">
      <c r="A2" s="569" t="s">
        <v>1238</v>
      </c>
      <c r="B2" s="341" t="s">
        <v>830</v>
      </c>
    </row>
    <row r="4" spans="1:16" ht="15.75" customHeight="1">
      <c r="B4" s="703" t="s">
        <v>806</v>
      </c>
      <c r="C4" s="678" t="s">
        <v>995</v>
      </c>
      <c r="D4" s="678" t="s">
        <v>996</v>
      </c>
      <c r="E4" s="678" t="s">
        <v>997</v>
      </c>
      <c r="F4" s="678" t="s">
        <v>998</v>
      </c>
      <c r="G4" s="452">
        <v>39448</v>
      </c>
      <c r="H4" s="452">
        <v>39479</v>
      </c>
      <c r="I4" s="452">
        <v>39508</v>
      </c>
      <c r="J4" s="452">
        <v>39539</v>
      </c>
      <c r="K4" s="452">
        <v>39569</v>
      </c>
      <c r="L4" s="452">
        <v>39600</v>
      </c>
      <c r="M4" s="452">
        <v>39630</v>
      </c>
      <c r="N4" s="452">
        <v>39661</v>
      </c>
      <c r="O4" s="452">
        <v>39692</v>
      </c>
      <c r="P4" s="452">
        <v>39722</v>
      </c>
    </row>
    <row r="5" spans="1:16" ht="27" customHeight="1">
      <c r="B5" s="704" t="s">
        <v>831</v>
      </c>
      <c r="C5" s="617">
        <v>0.21498084422784799</v>
      </c>
      <c r="D5" s="617">
        <v>0.19130314733583559</v>
      </c>
      <c r="E5" s="617">
        <v>0.19098041746294339</v>
      </c>
      <c r="F5" s="617">
        <v>0.19503112962727293</v>
      </c>
      <c r="G5" s="617">
        <v>0.20073521802761243</v>
      </c>
      <c r="H5" s="617">
        <v>0.2024361482269332</v>
      </c>
      <c r="I5" s="617">
        <v>0.20574177147952399</v>
      </c>
      <c r="J5" s="617">
        <v>0.20620431039225026</v>
      </c>
      <c r="K5" s="617">
        <v>0.20839187357311204</v>
      </c>
      <c r="L5" s="617">
        <v>0.21399447375958891</v>
      </c>
      <c r="M5" s="617">
        <v>0.22075758342245083</v>
      </c>
      <c r="N5" s="617">
        <v>0.22142204330833343</v>
      </c>
      <c r="O5" s="617">
        <v>0.22050888408149891</v>
      </c>
      <c r="P5" s="617">
        <v>0.21807729546807689</v>
      </c>
    </row>
    <row r="6" spans="1:16" ht="27" customHeight="1">
      <c r="B6" s="704" t="s">
        <v>832</v>
      </c>
      <c r="C6" s="617">
        <v>0.57878693338250387</v>
      </c>
      <c r="D6" s="617">
        <v>0.46745000935113834</v>
      </c>
      <c r="E6" s="617">
        <v>0.48234297853432878</v>
      </c>
      <c r="F6" s="617">
        <v>0.42596009277228752</v>
      </c>
      <c r="G6" s="617">
        <v>0.34111810331973014</v>
      </c>
      <c r="H6" s="617">
        <v>0.35847558493000703</v>
      </c>
      <c r="I6" s="617">
        <v>0.36648699487950709</v>
      </c>
      <c r="J6" s="617">
        <v>0.37481971983037304</v>
      </c>
      <c r="K6" s="617">
        <v>0.36906594627392914</v>
      </c>
      <c r="L6" s="617">
        <v>0.38861143246169605</v>
      </c>
      <c r="M6" s="617">
        <v>0.38861599962079729</v>
      </c>
      <c r="N6" s="617">
        <v>0.39699648468582255</v>
      </c>
      <c r="O6" s="617">
        <v>0.40889161490990611</v>
      </c>
      <c r="P6" s="617">
        <v>0.41359348254349887</v>
      </c>
    </row>
    <row r="7" spans="1:16" ht="28.5" customHeight="1">
      <c r="B7" s="704" t="s">
        <v>833</v>
      </c>
      <c r="C7" s="617">
        <v>10.200681804456552</v>
      </c>
      <c r="D7" s="617">
        <v>6.6828489122806278</v>
      </c>
      <c r="E7" s="617">
        <v>8.534816996102828</v>
      </c>
      <c r="F7" s="617">
        <v>12.433255104002827</v>
      </c>
      <c r="G7" s="617">
        <v>13.547007692813166</v>
      </c>
      <c r="H7" s="617">
        <v>11.048147520296784</v>
      </c>
      <c r="I7" s="617">
        <v>10.649852900602486</v>
      </c>
      <c r="J7" s="617">
        <v>9.6759824164162875</v>
      </c>
      <c r="K7" s="617">
        <v>8.6104335396232585</v>
      </c>
      <c r="L7" s="617">
        <v>8.4233869963916685</v>
      </c>
      <c r="M7" s="617">
        <v>8.3078776010030264</v>
      </c>
      <c r="N7" s="617">
        <v>7.9166078691507549</v>
      </c>
      <c r="O7" s="617">
        <v>7.4991754378001918</v>
      </c>
      <c r="P7" s="617">
        <v>6.6089821044936325</v>
      </c>
    </row>
    <row r="8" spans="1:16" ht="29.25" customHeight="1">
      <c r="B8" s="704" t="s">
        <v>834</v>
      </c>
      <c r="C8" s="617">
        <v>3.4600996647994049</v>
      </c>
      <c r="D8" s="617">
        <v>2.8624361673818224</v>
      </c>
      <c r="E8" s="617">
        <v>3.4025759186492621</v>
      </c>
      <c r="F8" s="617">
        <v>3.9063674368381212</v>
      </c>
      <c r="G8" s="617">
        <v>3.4123653763937338</v>
      </c>
      <c r="H8" s="617">
        <v>3.2494971423958301</v>
      </c>
      <c r="I8" s="617">
        <v>3.2095234873433816</v>
      </c>
      <c r="J8" s="617">
        <v>2.9711029020914159</v>
      </c>
      <c r="K8" s="617">
        <v>2.8604767320038089</v>
      </c>
      <c r="L8" s="617">
        <v>2.7906642282998115</v>
      </c>
      <c r="M8" s="617">
        <v>2.8325344810746205</v>
      </c>
      <c r="N8" s="617">
        <v>2.7624387776388315</v>
      </c>
      <c r="O8" s="617">
        <v>2.6845988665929625</v>
      </c>
      <c r="P8" s="617">
        <v>2.4668737439002286</v>
      </c>
    </row>
    <row r="10" spans="1:16">
      <c r="A10" s="569"/>
      <c r="B10" s="341" t="s">
        <v>830</v>
      </c>
    </row>
    <row r="19" spans="2:7">
      <c r="G19" s="321"/>
    </row>
    <row r="26" spans="2:7">
      <c r="B26" s="424" t="s">
        <v>835</v>
      </c>
    </row>
    <row r="28" spans="2:7">
      <c r="B28" s="164" t="s">
        <v>1682</v>
      </c>
    </row>
    <row r="33" spans="2:4">
      <c r="D33" s="321"/>
    </row>
    <row r="39" spans="2:4">
      <c r="B39" s="321"/>
    </row>
  </sheetData>
  <phoneticPr fontId="4" type="noConversion"/>
  <hyperlinks>
    <hyperlink ref="B28" location="'Содержание '!B152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6"/>
  <dimension ref="A2:I26"/>
  <sheetViews>
    <sheetView workbookViewId="0">
      <selection activeCell="B26" sqref="B26"/>
    </sheetView>
  </sheetViews>
  <sheetFormatPr defaultRowHeight="12.75"/>
  <cols>
    <col min="1" max="1" width="9.140625" style="707"/>
    <col min="2" max="2" width="19.140625" style="707" customWidth="1"/>
    <col min="3" max="3" width="13.42578125" style="707" customWidth="1"/>
    <col min="4" max="4" width="13" style="707" customWidth="1"/>
    <col min="5" max="5" width="12.42578125" style="707" customWidth="1"/>
    <col min="6" max="8" width="13.140625" style="707" bestFit="1" customWidth="1"/>
    <col min="9" max="9" width="12.28515625" style="707" customWidth="1"/>
    <col min="10" max="16384" width="9.140625" style="707"/>
  </cols>
  <sheetData>
    <row r="2" spans="1:9">
      <c r="A2" s="707" t="s">
        <v>1238</v>
      </c>
      <c r="B2" s="1513" t="s">
        <v>869</v>
      </c>
      <c r="C2" s="1514"/>
      <c r="D2" s="1514"/>
      <c r="E2" s="1514"/>
      <c r="F2" s="1514"/>
      <c r="G2" s="1514"/>
      <c r="H2" s="1514"/>
      <c r="I2" s="1514"/>
    </row>
    <row r="3" spans="1:9" ht="13.5" thickBot="1"/>
    <row r="4" spans="1:9" ht="13.5" thickBot="1">
      <c r="B4" s="710" t="s">
        <v>908</v>
      </c>
      <c r="C4" s="711">
        <v>37622</v>
      </c>
      <c r="D4" s="712">
        <v>37987</v>
      </c>
      <c r="E4" s="711">
        <v>38353</v>
      </c>
      <c r="F4" s="712">
        <v>38718</v>
      </c>
      <c r="G4" s="713" t="s">
        <v>870</v>
      </c>
      <c r="H4" s="714" t="s">
        <v>871</v>
      </c>
      <c r="I4" s="715" t="s">
        <v>2063</v>
      </c>
    </row>
    <row r="5" spans="1:9">
      <c r="B5" s="716" t="s">
        <v>872</v>
      </c>
      <c r="C5" s="717">
        <v>0.99151117260550914</v>
      </c>
      <c r="D5" s="718">
        <v>0.98510029395674459</v>
      </c>
      <c r="E5" s="717">
        <v>0.98344274914294261</v>
      </c>
      <c r="F5" s="718">
        <v>0.97865854339847946</v>
      </c>
      <c r="G5" s="717">
        <v>0.9707134519249887</v>
      </c>
      <c r="H5" s="719">
        <v>0.97099999999999997</v>
      </c>
      <c r="I5" s="720">
        <v>0.96699999999999997</v>
      </c>
    </row>
    <row r="6" spans="1:9" ht="13.5" thickBot="1">
      <c r="B6" s="721" t="s">
        <v>873</v>
      </c>
      <c r="C6" s="722">
        <v>8.488827394490887E-3</v>
      </c>
      <c r="D6" s="723">
        <v>1.4899706043255486E-2</v>
      </c>
      <c r="E6" s="722">
        <v>1.6557250857057296E-2</v>
      </c>
      <c r="F6" s="723">
        <v>2.1341456601520554E-2</v>
      </c>
      <c r="G6" s="722">
        <v>2.928654807501134E-2</v>
      </c>
      <c r="H6" s="724">
        <v>2.9000000000000001E-2</v>
      </c>
      <c r="I6" s="725">
        <v>3.3000000000000002E-2</v>
      </c>
    </row>
    <row r="9" spans="1:9">
      <c r="B9" s="1513" t="s">
        <v>869</v>
      </c>
      <c r="C9" s="1514"/>
      <c r="D9" s="1514"/>
      <c r="E9" s="1514"/>
      <c r="F9" s="1514"/>
      <c r="G9" s="1514"/>
      <c r="H9" s="1514"/>
      <c r="I9" s="1514"/>
    </row>
    <row r="19" spans="2:8">
      <c r="H19" s="706"/>
    </row>
    <row r="24" spans="2:8">
      <c r="B24" s="726" t="s">
        <v>926</v>
      </c>
    </row>
    <row r="26" spans="2:8">
      <c r="B26" s="164" t="s">
        <v>1682</v>
      </c>
    </row>
  </sheetData>
  <mergeCells count="2">
    <mergeCell ref="B2:I2"/>
    <mergeCell ref="B9:I9"/>
  </mergeCells>
  <phoneticPr fontId="4" type="noConversion"/>
  <hyperlinks>
    <hyperlink ref="B26" location="'Содержание '!B155" display="к содержанию"/>
  </hyperlinks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7"/>
  <dimension ref="A2:I26"/>
  <sheetViews>
    <sheetView workbookViewId="0">
      <selection activeCell="B26" sqref="B26"/>
    </sheetView>
  </sheetViews>
  <sheetFormatPr defaultRowHeight="12.75"/>
  <cols>
    <col min="1" max="1" width="9.140625" style="707"/>
    <col min="2" max="2" width="39.85546875" style="707" bestFit="1" customWidth="1"/>
    <col min="3" max="3" width="14.7109375" style="707" customWidth="1"/>
    <col min="4" max="4" width="16.140625" style="707" customWidth="1"/>
    <col min="5" max="5" width="15.28515625" style="707" customWidth="1"/>
    <col min="6" max="6" width="14.140625" style="707" customWidth="1"/>
    <col min="7" max="7" width="14.28515625" style="707" customWidth="1"/>
    <col min="8" max="8" width="15.5703125" style="707" customWidth="1"/>
    <col min="9" max="9" width="14.5703125" style="707" customWidth="1"/>
    <col min="10" max="16384" width="9.140625" style="707"/>
  </cols>
  <sheetData>
    <row r="2" spans="1:9">
      <c r="A2" s="707" t="s">
        <v>1238</v>
      </c>
      <c r="B2" s="1513" t="s">
        <v>874</v>
      </c>
      <c r="C2" s="1514"/>
      <c r="D2" s="1514"/>
      <c r="E2" s="1514"/>
      <c r="F2" s="1514"/>
      <c r="G2" s="1514"/>
      <c r="H2" s="1514"/>
    </row>
    <row r="3" spans="1:9" ht="13.5" thickBot="1">
      <c r="B3" s="727"/>
      <c r="I3" s="728" t="s">
        <v>875</v>
      </c>
    </row>
    <row r="4" spans="1:9" ht="13.5" thickBot="1">
      <c r="B4" s="729" t="s">
        <v>908</v>
      </c>
      <c r="C4" s="730">
        <v>37622</v>
      </c>
      <c r="D4" s="731">
        <v>37987</v>
      </c>
      <c r="E4" s="730">
        <v>38353</v>
      </c>
      <c r="F4" s="732">
        <v>38718</v>
      </c>
      <c r="G4" s="733" t="s">
        <v>870</v>
      </c>
      <c r="H4" s="734">
        <v>39448</v>
      </c>
      <c r="I4" s="735">
        <v>39722</v>
      </c>
    </row>
    <row r="5" spans="1:9">
      <c r="B5" s="716" t="s">
        <v>876</v>
      </c>
      <c r="C5" s="736">
        <f>1381042/1000</f>
        <v>1381.0419999999999</v>
      </c>
      <c r="D5" s="737">
        <f>2841637/1000</f>
        <v>2841.6370000000002</v>
      </c>
      <c r="E5" s="736">
        <f>4446155/1000</f>
        <v>4446.1549999999997</v>
      </c>
      <c r="F5" s="738">
        <f>12950925/1000</f>
        <v>12950.924999999999</v>
      </c>
      <c r="G5" s="736">
        <f>18819533/1000</f>
        <v>18819.532999999999</v>
      </c>
      <c r="H5" s="739">
        <v>20574</v>
      </c>
      <c r="I5" s="740">
        <v>24277</v>
      </c>
    </row>
    <row r="6" spans="1:9">
      <c r="B6" s="741" t="s">
        <v>877</v>
      </c>
      <c r="C6" s="742">
        <f>1817753/1000</f>
        <v>1817.7529999999999</v>
      </c>
      <c r="D6" s="743">
        <f>2778373/1000</f>
        <v>2778.373</v>
      </c>
      <c r="E6" s="742">
        <f>4546303/1000</f>
        <v>4546.3029999999999</v>
      </c>
      <c r="F6" s="743">
        <f>7831016/1000</f>
        <v>7831.0159999999996</v>
      </c>
      <c r="G6" s="742">
        <f>12957223/1000</f>
        <v>12957.223</v>
      </c>
      <c r="H6" s="744">
        <v>16455</v>
      </c>
      <c r="I6" s="745">
        <v>15055</v>
      </c>
    </row>
    <row r="7" spans="1:9" ht="13.5" thickBot="1">
      <c r="B7" s="721" t="s">
        <v>878</v>
      </c>
      <c r="C7" s="746">
        <f>19438136/1000</f>
        <v>19438.135999999999</v>
      </c>
      <c r="D7" s="747">
        <f>23250224/1000</f>
        <v>23250.223999999998</v>
      </c>
      <c r="E7" s="746">
        <f>30985616/1000</f>
        <v>30985.616000000002</v>
      </c>
      <c r="F7" s="747">
        <f>46341125/1000</f>
        <v>46341.125</v>
      </c>
      <c r="G7" s="746">
        <f>94653781/1000</f>
        <v>94653.781000000003</v>
      </c>
      <c r="H7" s="748">
        <v>125442</v>
      </c>
      <c r="I7" s="749">
        <v>85806</v>
      </c>
    </row>
    <row r="8" spans="1:9">
      <c r="B8" s="750" t="s">
        <v>879</v>
      </c>
    </row>
    <row r="9" spans="1:9">
      <c r="B9" s="750" t="s">
        <v>926</v>
      </c>
    </row>
    <row r="11" spans="1:9">
      <c r="B11" s="1513" t="s">
        <v>880</v>
      </c>
      <c r="C11" s="1514"/>
      <c r="D11" s="1514"/>
      <c r="E11" s="1514"/>
      <c r="F11" s="1514"/>
      <c r="G11" s="1514"/>
      <c r="H11" s="1514"/>
    </row>
    <row r="14" spans="1:9">
      <c r="E14" s="706"/>
    </row>
    <row r="24" spans="2:2">
      <c r="B24" s="750" t="s">
        <v>926</v>
      </c>
    </row>
    <row r="26" spans="2:2">
      <c r="B26" s="164" t="s">
        <v>1682</v>
      </c>
    </row>
  </sheetData>
  <mergeCells count="2">
    <mergeCell ref="B2:H2"/>
    <mergeCell ref="B11:H11"/>
  </mergeCells>
  <phoneticPr fontId="4" type="noConversion"/>
  <hyperlinks>
    <hyperlink ref="B26" location="'Содержание '!B156" display="к содержанию"/>
  </hyperlinks>
  <pageMargins left="0.75" right="0.75" top="1" bottom="1" header="0.5" footer="0.5"/>
  <headerFooter alignWithMargins="0"/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8"/>
  <dimension ref="A2:I24"/>
  <sheetViews>
    <sheetView workbookViewId="0">
      <selection activeCell="B24" sqref="B24"/>
    </sheetView>
  </sheetViews>
  <sheetFormatPr defaultRowHeight="12.75"/>
  <cols>
    <col min="1" max="1" width="8.85546875" style="707" bestFit="1" customWidth="1"/>
    <col min="2" max="2" width="39.85546875" style="707" bestFit="1" customWidth="1"/>
    <col min="3" max="6" width="11.28515625" style="707" bestFit="1" customWidth="1"/>
    <col min="7" max="8" width="14.7109375" style="707" customWidth="1"/>
    <col min="9" max="9" width="14.42578125" style="707" customWidth="1"/>
    <col min="10" max="16384" width="9.140625" style="707"/>
  </cols>
  <sheetData>
    <row r="2" spans="1:9">
      <c r="A2" s="707" t="s">
        <v>1238</v>
      </c>
      <c r="B2" s="1513" t="s">
        <v>881</v>
      </c>
      <c r="C2" s="1514"/>
      <c r="D2" s="1514"/>
      <c r="E2" s="1514"/>
      <c r="F2" s="1514"/>
      <c r="G2" s="1514"/>
      <c r="H2" s="709"/>
    </row>
    <row r="3" spans="1:9" ht="13.5" thickBot="1">
      <c r="B3" s="727"/>
      <c r="I3" s="728" t="s">
        <v>875</v>
      </c>
    </row>
    <row r="4" spans="1:9" ht="16.5" thickBot="1">
      <c r="B4" s="729" t="s">
        <v>908</v>
      </c>
      <c r="C4" s="730">
        <v>37622</v>
      </c>
      <c r="D4" s="731">
        <v>37987</v>
      </c>
      <c r="E4" s="730">
        <v>38353</v>
      </c>
      <c r="F4" s="732">
        <v>38718</v>
      </c>
      <c r="G4" s="733" t="s">
        <v>870</v>
      </c>
      <c r="H4" s="730">
        <v>39448</v>
      </c>
      <c r="I4" s="751">
        <v>39722</v>
      </c>
    </row>
    <row r="5" spans="1:9">
      <c r="B5" s="716" t="s">
        <v>876</v>
      </c>
      <c r="C5" s="736">
        <f>748349/1000</f>
        <v>748.34900000000005</v>
      </c>
      <c r="D5" s="738">
        <f>1316655/1000</f>
        <v>1316.655</v>
      </c>
      <c r="E5" s="736">
        <f>2839137/1000</f>
        <v>2839.1370000000002</v>
      </c>
      <c r="F5" s="738">
        <f>3327995/1000</f>
        <v>3327.9949999999999</v>
      </c>
      <c r="G5" s="736">
        <f>4973726/1000</f>
        <v>4973.7259999999997</v>
      </c>
      <c r="H5" s="736">
        <v>6048</v>
      </c>
      <c r="I5" s="752">
        <v>6887</v>
      </c>
    </row>
    <row r="6" spans="1:9">
      <c r="B6" s="741" t="s">
        <v>877</v>
      </c>
      <c r="C6" s="742">
        <f>617172/1000</f>
        <v>617.17200000000003</v>
      </c>
      <c r="D6" s="743">
        <f>988582/1000</f>
        <v>988.58199999999999</v>
      </c>
      <c r="E6" s="742">
        <f>1265502/1000</f>
        <v>1265.502</v>
      </c>
      <c r="F6" s="743">
        <f>1677781/1000</f>
        <v>1677.7809999999999</v>
      </c>
      <c r="G6" s="742">
        <f>2012827/1000</f>
        <v>2012.827</v>
      </c>
      <c r="H6" s="742">
        <v>4213</v>
      </c>
      <c r="I6" s="744">
        <v>5907</v>
      </c>
    </row>
    <row r="7" spans="1:9" ht="13.5" thickBot="1">
      <c r="B7" s="721" t="s">
        <v>878</v>
      </c>
      <c r="C7" s="746">
        <f>951173/1000</f>
        <v>951.173</v>
      </c>
      <c r="D7" s="747">
        <f>1867118/1000</f>
        <v>1867.1179999999999</v>
      </c>
      <c r="E7" s="746">
        <f>2637845/1000</f>
        <v>2637.8449999999998</v>
      </c>
      <c r="F7" s="747">
        <f>5764009/1000</f>
        <v>5764.009</v>
      </c>
      <c r="G7" s="746">
        <f>7105696/1000</f>
        <v>7105.6959999999999</v>
      </c>
      <c r="H7" s="746">
        <v>39846</v>
      </c>
      <c r="I7" s="748">
        <v>36847</v>
      </c>
    </row>
    <row r="9" spans="1:9">
      <c r="B9" s="1513" t="s">
        <v>881</v>
      </c>
      <c r="C9" s="1514"/>
      <c r="D9" s="1514"/>
      <c r="E9" s="1514"/>
      <c r="F9" s="1514"/>
      <c r="G9" s="1514"/>
      <c r="H9" s="709"/>
    </row>
    <row r="10" spans="1:9">
      <c r="B10" s="727"/>
    </row>
    <row r="15" spans="1:9">
      <c r="F15" s="706"/>
    </row>
    <row r="22" spans="2:2">
      <c r="B22" s="726" t="s">
        <v>926</v>
      </c>
    </row>
    <row r="24" spans="2:2">
      <c r="B24" s="164" t="s">
        <v>1682</v>
      </c>
    </row>
  </sheetData>
  <mergeCells count="2">
    <mergeCell ref="B2:G2"/>
    <mergeCell ref="B9:G9"/>
  </mergeCells>
  <phoneticPr fontId="4" type="noConversion"/>
  <hyperlinks>
    <hyperlink ref="B24" location="'Содержание '!B157" display="к содержанию"/>
  </hyperlinks>
  <pageMargins left="0.75" right="0.75" top="1" bottom="1" header="0.5" footer="0.5"/>
  <headerFooter alignWithMargins="0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9"/>
  <dimension ref="A2:I21"/>
  <sheetViews>
    <sheetView workbookViewId="0">
      <selection activeCell="B21" sqref="B21"/>
    </sheetView>
  </sheetViews>
  <sheetFormatPr defaultColWidth="8" defaultRowHeight="12.75"/>
  <cols>
    <col min="1" max="1" width="8.85546875" style="706" bestFit="1" customWidth="1"/>
    <col min="2" max="2" width="30.85546875" style="706" customWidth="1"/>
    <col min="3" max="3" width="8.42578125" style="706" bestFit="1" customWidth="1"/>
    <col min="4" max="9" width="8.7109375" style="706" bestFit="1" customWidth="1"/>
    <col min="10" max="16384" width="8" style="706"/>
  </cols>
  <sheetData>
    <row r="2" spans="1:9">
      <c r="A2" s="707" t="s">
        <v>1238</v>
      </c>
      <c r="B2" s="727" t="s">
        <v>838</v>
      </c>
    </row>
    <row r="3" spans="1:9">
      <c r="B3" s="753"/>
    </row>
    <row r="4" spans="1:9" ht="24">
      <c r="B4" s="754" t="s">
        <v>882</v>
      </c>
      <c r="C4" s="755" t="s">
        <v>883</v>
      </c>
      <c r="D4" s="756">
        <v>38353</v>
      </c>
      <c r="E4" s="756">
        <v>38718</v>
      </c>
      <c r="F4" s="756">
        <v>39083</v>
      </c>
      <c r="G4" s="756">
        <v>39356</v>
      </c>
      <c r="H4" s="756">
        <v>39448</v>
      </c>
      <c r="I4" s="756">
        <v>39722</v>
      </c>
    </row>
    <row r="5" spans="1:9">
      <c r="B5" s="757" t="s">
        <v>884</v>
      </c>
      <c r="C5" s="758" t="s">
        <v>885</v>
      </c>
      <c r="D5" s="759">
        <v>2340955</v>
      </c>
      <c r="E5" s="759">
        <v>3227573</v>
      </c>
      <c r="F5" s="760">
        <v>4969860</v>
      </c>
      <c r="G5" s="760">
        <v>5148984</v>
      </c>
      <c r="H5" s="760">
        <v>6589335</v>
      </c>
      <c r="I5" s="760">
        <v>4134212</v>
      </c>
    </row>
    <row r="6" spans="1:9">
      <c r="B6" s="757"/>
      <c r="C6" s="758" t="s">
        <v>886</v>
      </c>
      <c r="D6" s="759">
        <v>933594</v>
      </c>
      <c r="E6" s="759">
        <v>1110269</v>
      </c>
      <c r="F6" s="760">
        <v>1150769</v>
      </c>
      <c r="G6" s="760">
        <v>1297120</v>
      </c>
      <c r="H6" s="760">
        <v>1818025</v>
      </c>
      <c r="I6" s="760">
        <v>1734453</v>
      </c>
    </row>
    <row r="7" spans="1:9">
      <c r="B7" s="757" t="s">
        <v>887</v>
      </c>
      <c r="C7" s="758" t="s">
        <v>885</v>
      </c>
      <c r="D7" s="759">
        <v>10177269</v>
      </c>
      <c r="E7" s="759">
        <v>14824186</v>
      </c>
      <c r="F7" s="760">
        <v>21809267</v>
      </c>
      <c r="G7" s="760">
        <v>23236391</v>
      </c>
      <c r="H7" s="760">
        <v>32924959</v>
      </c>
      <c r="I7" s="760">
        <v>22038797</v>
      </c>
    </row>
    <row r="8" spans="1:9">
      <c r="B8" s="757"/>
      <c r="C8" s="758" t="s">
        <v>886</v>
      </c>
      <c r="D8" s="759">
        <v>67295</v>
      </c>
      <c r="E8" s="759">
        <v>2203522</v>
      </c>
      <c r="F8" s="760">
        <v>1037511</v>
      </c>
      <c r="G8" s="760">
        <v>1022074</v>
      </c>
      <c r="H8" s="760">
        <v>1143497</v>
      </c>
      <c r="I8" s="760">
        <v>734124</v>
      </c>
    </row>
    <row r="9" spans="1:9" ht="22.5">
      <c r="B9" s="757" t="s">
        <v>888</v>
      </c>
      <c r="C9" s="758" t="s">
        <v>885</v>
      </c>
      <c r="D9" s="760">
        <v>10496831</v>
      </c>
      <c r="E9" s="760">
        <v>16628263</v>
      </c>
      <c r="F9" s="760">
        <v>22639797</v>
      </c>
      <c r="G9" s="760">
        <v>15579715</v>
      </c>
      <c r="H9" s="760">
        <v>20580863</v>
      </c>
      <c r="I9" s="760">
        <v>22084368</v>
      </c>
    </row>
    <row r="10" spans="1:9">
      <c r="B10" s="757"/>
      <c r="C10" s="758" t="s">
        <v>886</v>
      </c>
      <c r="D10" s="760">
        <v>699114</v>
      </c>
      <c r="E10" s="760">
        <v>749818</v>
      </c>
      <c r="F10" s="760">
        <v>402327</v>
      </c>
      <c r="G10" s="760">
        <v>369281</v>
      </c>
      <c r="H10" s="760">
        <v>563567</v>
      </c>
      <c r="I10" s="760">
        <v>109924</v>
      </c>
    </row>
    <row r="11" spans="1:9">
      <c r="B11" s="757" t="s">
        <v>889</v>
      </c>
      <c r="C11" s="758" t="s">
        <v>885</v>
      </c>
      <c r="D11" s="761" t="s">
        <v>890</v>
      </c>
      <c r="E11" s="761" t="s">
        <v>890</v>
      </c>
      <c r="F11" s="760">
        <v>616360</v>
      </c>
      <c r="G11" s="760">
        <v>-6646</v>
      </c>
      <c r="H11" s="760">
        <v>207603</v>
      </c>
      <c r="I11" s="760">
        <v>125618</v>
      </c>
    </row>
    <row r="12" spans="1:9">
      <c r="B12" s="757"/>
      <c r="C12" s="758" t="s">
        <v>886</v>
      </c>
      <c r="D12" s="761" t="s">
        <v>890</v>
      </c>
      <c r="E12" s="761" t="s">
        <v>890</v>
      </c>
      <c r="F12" s="761">
        <v>720</v>
      </c>
      <c r="G12" s="761">
        <v>0</v>
      </c>
      <c r="H12" s="761">
        <v>668</v>
      </c>
      <c r="I12" s="760">
        <v>182237</v>
      </c>
    </row>
    <row r="13" spans="1:9">
      <c r="B13" s="757" t="s">
        <v>891</v>
      </c>
      <c r="C13" s="758" t="s">
        <v>885</v>
      </c>
      <c r="D13" s="761" t="s">
        <v>890</v>
      </c>
      <c r="E13" s="761" t="s">
        <v>890</v>
      </c>
      <c r="F13" s="760">
        <v>7829</v>
      </c>
      <c r="G13" s="760">
        <v>4433</v>
      </c>
      <c r="H13" s="760">
        <v>9109</v>
      </c>
      <c r="I13" s="760">
        <v>16025</v>
      </c>
    </row>
    <row r="14" spans="1:9">
      <c r="B14" s="757"/>
      <c r="C14" s="758" t="s">
        <v>886</v>
      </c>
      <c r="D14" s="761" t="s">
        <v>890</v>
      </c>
      <c r="E14" s="761" t="s">
        <v>890</v>
      </c>
      <c r="F14" s="761">
        <v>0</v>
      </c>
      <c r="G14" s="761">
        <v>0</v>
      </c>
      <c r="H14" s="761">
        <v>0</v>
      </c>
      <c r="I14" s="760">
        <v>5760</v>
      </c>
    </row>
    <row r="15" spans="1:9" ht="22.5">
      <c r="B15" s="757" t="s">
        <v>892</v>
      </c>
      <c r="C15" s="758" t="s">
        <v>885</v>
      </c>
      <c r="D15" s="762" t="s">
        <v>893</v>
      </c>
      <c r="E15" s="762" t="s">
        <v>894</v>
      </c>
      <c r="F15" s="761" t="s">
        <v>895</v>
      </c>
      <c r="G15" s="761" t="s">
        <v>896</v>
      </c>
      <c r="H15" s="761" t="s">
        <v>897</v>
      </c>
      <c r="I15" s="760">
        <v>14424435</v>
      </c>
    </row>
    <row r="16" spans="1:9">
      <c r="B16" s="757"/>
      <c r="C16" s="758" t="s">
        <v>886</v>
      </c>
      <c r="D16" s="759">
        <v>355453</v>
      </c>
      <c r="E16" s="759">
        <v>1362785</v>
      </c>
      <c r="F16" s="760">
        <v>3418563</v>
      </c>
      <c r="G16" s="760">
        <v>22333937</v>
      </c>
      <c r="H16" s="760">
        <v>34947084</v>
      </c>
      <c r="I16" s="760">
        <v>32857916</v>
      </c>
    </row>
    <row r="17" spans="2:2">
      <c r="B17" s="706" t="s">
        <v>2149</v>
      </c>
    </row>
    <row r="19" spans="2:2">
      <c r="B19" s="750" t="s">
        <v>926</v>
      </c>
    </row>
    <row r="20" spans="2:2">
      <c r="B20" s="707"/>
    </row>
    <row r="21" spans="2:2">
      <c r="B21" s="164" t="s">
        <v>1682</v>
      </c>
    </row>
  </sheetData>
  <phoneticPr fontId="13" type="noConversion"/>
  <hyperlinks>
    <hyperlink ref="B21" location="'Содержание '!B158" display="к содержанию"/>
  </hyperlinks>
  <pageMargins left="0.75" right="0.75" top="1" bottom="1" header="0.5" footer="0.5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0"/>
  <dimension ref="A2:I28"/>
  <sheetViews>
    <sheetView workbookViewId="0">
      <selection activeCell="B25" sqref="B25"/>
    </sheetView>
  </sheetViews>
  <sheetFormatPr defaultRowHeight="12.75"/>
  <cols>
    <col min="1" max="1" width="8.85546875" style="707" bestFit="1" customWidth="1"/>
    <col min="2" max="2" width="39.85546875" style="707" bestFit="1" customWidth="1"/>
    <col min="3" max="6" width="11.28515625" style="707" bestFit="1" customWidth="1"/>
    <col min="7" max="8" width="14.7109375" style="707" customWidth="1"/>
    <col min="9" max="9" width="14.42578125" style="707" customWidth="1"/>
    <col min="10" max="16384" width="9.140625" style="707"/>
  </cols>
  <sheetData>
    <row r="2" spans="1:9">
      <c r="A2" s="707" t="s">
        <v>1238</v>
      </c>
      <c r="B2" s="763" t="s">
        <v>840</v>
      </c>
      <c r="C2" s="764"/>
      <c r="D2" s="764"/>
      <c r="E2" s="764"/>
      <c r="F2" s="764"/>
      <c r="G2" s="764"/>
      <c r="H2" s="709"/>
    </row>
    <row r="3" spans="1:9">
      <c r="B3" s="727"/>
      <c r="D3" s="728"/>
      <c r="E3" s="728"/>
      <c r="F3" s="728"/>
      <c r="G3" s="728"/>
      <c r="H3" s="728"/>
      <c r="I3" s="728"/>
    </row>
    <row r="4" spans="1:9">
      <c r="B4" s="765" t="s">
        <v>1431</v>
      </c>
      <c r="C4" s="765">
        <v>0.01</v>
      </c>
      <c r="D4" s="728"/>
      <c r="E4" s="728"/>
      <c r="F4" s="728"/>
      <c r="G4" s="728"/>
      <c r="H4" s="728"/>
      <c r="I4" s="728"/>
    </row>
    <row r="5" spans="1:9">
      <c r="B5" s="765" t="s">
        <v>2150</v>
      </c>
      <c r="C5" s="765">
        <v>0.04</v>
      </c>
      <c r="D5" s="728"/>
      <c r="E5" s="728"/>
      <c r="F5" s="728"/>
      <c r="G5" s="728"/>
      <c r="H5" s="728"/>
      <c r="I5" s="728"/>
    </row>
    <row r="6" spans="1:9">
      <c r="B6" s="765" t="s">
        <v>1759</v>
      </c>
      <c r="C6" s="765">
        <v>0.11</v>
      </c>
      <c r="D6" s="728"/>
      <c r="E6" s="728"/>
      <c r="F6" s="728"/>
      <c r="G6" s="728"/>
      <c r="H6" s="728"/>
      <c r="I6" s="728"/>
    </row>
    <row r="7" spans="1:9">
      <c r="B7" s="765" t="s">
        <v>2151</v>
      </c>
      <c r="C7" s="765">
        <v>0.2</v>
      </c>
      <c r="D7" s="728"/>
      <c r="E7" s="728"/>
      <c r="F7" s="728"/>
      <c r="G7" s="728"/>
      <c r="H7" s="728"/>
      <c r="I7" s="728"/>
    </row>
    <row r="8" spans="1:9">
      <c r="B8" s="765" t="s">
        <v>2152</v>
      </c>
      <c r="C8" s="765">
        <v>0.64</v>
      </c>
    </row>
    <row r="9" spans="1:9">
      <c r="H9" s="709"/>
    </row>
    <row r="10" spans="1:9">
      <c r="B10" s="1513" t="s">
        <v>840</v>
      </c>
      <c r="C10" s="1514"/>
      <c r="D10" s="1514"/>
      <c r="E10" s="1514"/>
      <c r="F10" s="1514"/>
      <c r="G10" s="1514"/>
    </row>
    <row r="15" spans="1:9">
      <c r="F15" s="706"/>
    </row>
    <row r="17" spans="2:7">
      <c r="G17" s="706"/>
    </row>
    <row r="23" spans="2:7">
      <c r="B23" s="750" t="s">
        <v>926</v>
      </c>
    </row>
    <row r="25" spans="2:7">
      <c r="B25" s="164" t="s">
        <v>1682</v>
      </c>
    </row>
    <row r="28" spans="2:7">
      <c r="B28" s="706"/>
      <c r="C28" s="753"/>
    </row>
  </sheetData>
  <mergeCells count="1">
    <mergeCell ref="B10:G10"/>
  </mergeCells>
  <phoneticPr fontId="13" type="noConversion"/>
  <hyperlinks>
    <hyperlink ref="B25" location="'Содержание '!B159" display="к содержанию"/>
  </hyperlinks>
  <pageMargins left="0.75" right="0.75" top="1" bottom="1" header="0.5" footer="0.5"/>
  <headerFooter alignWithMargins="0"/>
  <drawing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1"/>
  <dimension ref="A2:D17"/>
  <sheetViews>
    <sheetView workbookViewId="0">
      <selection activeCell="B17" sqref="B17"/>
    </sheetView>
  </sheetViews>
  <sheetFormatPr defaultColWidth="8" defaultRowHeight="12.75"/>
  <cols>
    <col min="1" max="1" width="8.85546875" style="706" bestFit="1" customWidth="1"/>
    <col min="2" max="2" width="9.85546875" style="706" bestFit="1" customWidth="1"/>
    <col min="3" max="4" width="28.5703125" style="706" bestFit="1" customWidth="1"/>
    <col min="5" max="16384" width="8" style="706"/>
  </cols>
  <sheetData>
    <row r="2" spans="1:4">
      <c r="A2" s="707" t="s">
        <v>1238</v>
      </c>
      <c r="B2" s="763" t="s">
        <v>842</v>
      </c>
    </row>
    <row r="3" spans="1:4" ht="13.5" thickBot="1"/>
    <row r="4" spans="1:4" ht="64.5" thickBot="1">
      <c r="B4" s="766"/>
      <c r="C4" s="767" t="s">
        <v>2153</v>
      </c>
      <c r="D4" s="767" t="s">
        <v>2154</v>
      </c>
    </row>
    <row r="5" spans="1:4" ht="13.5" thickBot="1">
      <c r="B5" s="768">
        <v>37622</v>
      </c>
      <c r="C5" s="769">
        <v>19.600000000000001</v>
      </c>
      <c r="D5" s="769" t="s">
        <v>2155</v>
      </c>
    </row>
    <row r="6" spans="1:4" ht="13.5" thickBot="1">
      <c r="B6" s="768">
        <v>37987</v>
      </c>
      <c r="C6" s="769">
        <v>82.1</v>
      </c>
      <c r="D6" s="769">
        <v>45.7</v>
      </c>
    </row>
    <row r="7" spans="1:4" ht="13.5" thickBot="1">
      <c r="B7" s="768">
        <v>38353</v>
      </c>
      <c r="C7" s="769">
        <v>70.5</v>
      </c>
      <c r="D7" s="769">
        <v>71.8</v>
      </c>
    </row>
    <row r="8" spans="1:4" ht="13.5" thickBot="1">
      <c r="B8" s="768">
        <v>38718</v>
      </c>
      <c r="C8" s="769">
        <v>70.3</v>
      </c>
      <c r="D8" s="769">
        <v>64.8</v>
      </c>
    </row>
    <row r="9" spans="1:4" ht="13.5" thickBot="1">
      <c r="B9" s="768">
        <v>39083</v>
      </c>
      <c r="C9" s="769">
        <v>67.5</v>
      </c>
      <c r="D9" s="769">
        <v>58.3</v>
      </c>
    </row>
    <row r="10" spans="1:4" ht="13.5" thickBot="1">
      <c r="B10" s="768">
        <v>39448</v>
      </c>
      <c r="C10" s="769">
        <v>62.5</v>
      </c>
      <c r="D10" s="769">
        <v>59.7</v>
      </c>
    </row>
    <row r="11" spans="1:4" ht="13.5" thickBot="1">
      <c r="B11" s="770" t="s">
        <v>2156</v>
      </c>
      <c r="C11" s="769">
        <v>60.7</v>
      </c>
      <c r="D11" s="769">
        <v>46.1</v>
      </c>
    </row>
    <row r="12" spans="1:4" ht="13.5" thickBot="1">
      <c r="B12" s="770" t="s">
        <v>2157</v>
      </c>
      <c r="C12" s="769">
        <v>61.8</v>
      </c>
      <c r="D12" s="769">
        <v>55.3</v>
      </c>
    </row>
    <row r="13" spans="1:4" ht="13.5" thickBot="1">
      <c r="B13" s="770" t="s">
        <v>2158</v>
      </c>
      <c r="C13" s="769">
        <v>57</v>
      </c>
      <c r="D13" s="769">
        <v>53.2</v>
      </c>
    </row>
    <row r="15" spans="1:4">
      <c r="B15" s="750" t="s">
        <v>926</v>
      </c>
    </row>
    <row r="16" spans="1:4">
      <c r="B16" s="707"/>
    </row>
    <row r="17" spans="2:2">
      <c r="B17" s="164" t="s">
        <v>1682</v>
      </c>
    </row>
  </sheetData>
  <phoneticPr fontId="13" type="noConversion"/>
  <hyperlinks>
    <hyperlink ref="B17" location="'Содержание '!B160" display="к содержанию"/>
  </hyperlinks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2:O802"/>
  <sheetViews>
    <sheetView zoomScaleNormal="100" workbookViewId="0">
      <selection activeCell="AL730" sqref="AL730"/>
    </sheetView>
  </sheetViews>
  <sheetFormatPr defaultRowHeight="12.75"/>
  <cols>
    <col min="1" max="1" width="9.140625" style="3"/>
    <col min="2" max="2" width="12.7109375" style="3" bestFit="1" customWidth="1"/>
    <col min="3" max="8" width="9.42578125" style="3" bestFit="1" customWidth="1"/>
    <col min="9" max="9" width="8.7109375" style="3" bestFit="1" customWidth="1"/>
    <col min="10" max="11" width="9.42578125" style="3" bestFit="1" customWidth="1"/>
    <col min="12" max="12" width="8.7109375" style="3" bestFit="1" customWidth="1"/>
    <col min="13" max="13" width="9" style="3" bestFit="1" customWidth="1"/>
    <col min="14" max="16384" width="9.140625" style="3"/>
  </cols>
  <sheetData>
    <row r="2" spans="1:15">
      <c r="A2" s="3" t="s">
        <v>1238</v>
      </c>
      <c r="B2" s="73" t="s">
        <v>1248</v>
      </c>
    </row>
    <row r="3" spans="1:15">
      <c r="O3" s="73" t="s">
        <v>1248</v>
      </c>
    </row>
    <row r="4" spans="1:15" ht="38.25">
      <c r="B4" s="5" t="s">
        <v>214</v>
      </c>
      <c r="C4" s="112" t="s">
        <v>162</v>
      </c>
      <c r="D4" s="112" t="s">
        <v>163</v>
      </c>
      <c r="E4" s="112" t="s">
        <v>1541</v>
      </c>
      <c r="F4" s="112" t="s">
        <v>168</v>
      </c>
      <c r="G4" s="112" t="s">
        <v>169</v>
      </c>
      <c r="H4" s="112" t="s">
        <v>164</v>
      </c>
      <c r="I4" s="112" t="s">
        <v>170</v>
      </c>
      <c r="J4" s="112" t="s">
        <v>165</v>
      </c>
      <c r="K4" s="112" t="s">
        <v>166</v>
      </c>
      <c r="L4" s="112" t="s">
        <v>212</v>
      </c>
      <c r="M4" s="112" t="s">
        <v>167</v>
      </c>
    </row>
    <row r="5" spans="1:15">
      <c r="B5" s="113">
        <v>38719</v>
      </c>
      <c r="C5" s="4">
        <v>103.38634252027788</v>
      </c>
      <c r="D5" s="4">
        <v>101.32501948558073</v>
      </c>
      <c r="E5" s="4">
        <v>129.70756840148655</v>
      </c>
      <c r="F5" s="4">
        <v>141.19858619219633</v>
      </c>
      <c r="G5" s="4">
        <v>101.60116071400354</v>
      </c>
      <c r="H5" s="4">
        <v>103.27568284450041</v>
      </c>
      <c r="I5" s="4">
        <v>116.49931222812424</v>
      </c>
      <c r="J5" s="4">
        <v>103.7085055400477</v>
      </c>
      <c r="K5" s="4">
        <v>98.861109325529526</v>
      </c>
      <c r="L5" s="4">
        <v>108.91114367967134</v>
      </c>
      <c r="M5" s="4">
        <v>141.13200642871681</v>
      </c>
    </row>
    <row r="6" spans="1:15">
      <c r="B6" s="17">
        <v>38720</v>
      </c>
      <c r="C6" s="4">
        <v>105.08502943204587</v>
      </c>
      <c r="D6" s="4">
        <v>102.92834301927401</v>
      </c>
      <c r="E6" s="4">
        <v>129.70756840148655</v>
      </c>
      <c r="F6" s="4">
        <v>141.19858619219633</v>
      </c>
      <c r="G6" s="4">
        <v>102.83269855289845</v>
      </c>
      <c r="H6" s="4">
        <v>104.92855650105713</v>
      </c>
      <c r="I6" s="4">
        <v>116.72803648781711</v>
      </c>
      <c r="J6" s="4">
        <v>104.184926245056</v>
      </c>
      <c r="K6" s="4">
        <v>99.187398692751216</v>
      </c>
      <c r="L6" s="4">
        <v>110.12648811664948</v>
      </c>
      <c r="M6" s="4">
        <v>141.13200642871681</v>
      </c>
    </row>
    <row r="7" spans="1:15">
      <c r="B7" s="17">
        <v>38721</v>
      </c>
      <c r="C7" s="4">
        <v>105.47098169966358</v>
      </c>
      <c r="D7" s="4">
        <v>102.80264692342698</v>
      </c>
      <c r="E7" s="4">
        <v>131.72111778430954</v>
      </c>
      <c r="F7" s="4">
        <v>142.97497937860874</v>
      </c>
      <c r="G7" s="4">
        <v>103.1430714945151</v>
      </c>
      <c r="H7" s="4">
        <v>104.34421548657762</v>
      </c>
      <c r="I7" s="4">
        <v>118.07344816118805</v>
      </c>
      <c r="J7" s="4">
        <v>105.96463712860256</v>
      </c>
      <c r="K7" s="4">
        <v>100.39984005729082</v>
      </c>
      <c r="L7" s="4">
        <v>110.7684691015413</v>
      </c>
      <c r="M7" s="4">
        <v>141.13200642871681</v>
      </c>
    </row>
    <row r="8" spans="1:15">
      <c r="B8" s="17">
        <v>38722</v>
      </c>
      <c r="C8" s="4">
        <v>105.47263814716408</v>
      </c>
      <c r="D8" s="4">
        <v>103.50095856702161</v>
      </c>
      <c r="E8" s="4">
        <v>132.23499110846925</v>
      </c>
      <c r="F8" s="4">
        <v>142.6480736880537</v>
      </c>
      <c r="G8" s="4">
        <v>103.16203135655644</v>
      </c>
      <c r="H8" s="4">
        <v>104.57374153039029</v>
      </c>
      <c r="I8" s="4">
        <v>117.92189161901771</v>
      </c>
      <c r="J8" s="4">
        <v>106.46008956502253</v>
      </c>
      <c r="K8" s="4">
        <v>100.70172458454614</v>
      </c>
      <c r="L8" s="4">
        <v>110.31489557960687</v>
      </c>
      <c r="M8" s="4">
        <v>141.13200642871681</v>
      </c>
    </row>
    <row r="9" spans="1:15">
      <c r="B9" s="17">
        <v>38723</v>
      </c>
      <c r="C9" s="4">
        <v>106.4640219762164</v>
      </c>
      <c r="D9" s="4">
        <v>103.86408062169079</v>
      </c>
      <c r="E9" s="4">
        <v>132.25785496935936</v>
      </c>
      <c r="F9" s="4">
        <v>140.11301257827768</v>
      </c>
      <c r="G9" s="4">
        <v>103.89350283411115</v>
      </c>
      <c r="H9" s="4">
        <v>104.88379585671608</v>
      </c>
      <c r="I9" s="4">
        <v>118.34492461895434</v>
      </c>
      <c r="J9" s="4">
        <v>106.97115778106235</v>
      </c>
      <c r="K9" s="4">
        <v>101.34531401720585</v>
      </c>
      <c r="L9" s="4">
        <v>111.10186502364694</v>
      </c>
      <c r="M9" s="4">
        <v>141.13200642871681</v>
      </c>
    </row>
    <row r="10" spans="1:15">
      <c r="B10" s="17">
        <v>38726</v>
      </c>
      <c r="C10" s="4">
        <v>106.85328713883513</v>
      </c>
      <c r="D10" s="4">
        <v>104.00374295040973</v>
      </c>
      <c r="E10" s="4">
        <v>132.25785496935936</v>
      </c>
      <c r="F10" s="4">
        <v>140.11301257827768</v>
      </c>
      <c r="G10" s="4">
        <v>104.39205240648803</v>
      </c>
      <c r="H10" s="4">
        <v>105.0607945690418</v>
      </c>
      <c r="I10" s="4">
        <v>118.36181173719336</v>
      </c>
      <c r="J10" s="4">
        <v>108.38626809580683</v>
      </c>
      <c r="K10" s="4">
        <v>102.87356961217793</v>
      </c>
      <c r="L10" s="4">
        <v>111.09566230881708</v>
      </c>
      <c r="M10" s="4">
        <v>141.13200642871681</v>
      </c>
    </row>
    <row r="11" spans="1:15">
      <c r="B11" s="17">
        <v>38727</v>
      </c>
      <c r="C11" s="4">
        <v>106.81518884632351</v>
      </c>
      <c r="D11" s="4">
        <v>103.51771804646788</v>
      </c>
      <c r="E11" s="4">
        <v>129.81158286722592</v>
      </c>
      <c r="F11" s="4">
        <v>135.04597437467424</v>
      </c>
      <c r="G11" s="4">
        <v>104.38901882856142</v>
      </c>
      <c r="H11" s="4">
        <v>104.87889058062392</v>
      </c>
      <c r="I11" s="4">
        <v>117.45546513803657</v>
      </c>
      <c r="J11" s="4">
        <v>108.54298359842002</v>
      </c>
      <c r="K11" s="4">
        <v>103.52603690899589</v>
      </c>
      <c r="L11" s="4">
        <v>110.26934439257499</v>
      </c>
      <c r="M11" s="4">
        <v>149.24935370678639</v>
      </c>
    </row>
    <row r="12" spans="1:15">
      <c r="B12" s="17">
        <v>38728</v>
      </c>
      <c r="C12" s="4">
        <v>107.18706131018692</v>
      </c>
      <c r="D12" s="4">
        <v>103.83056166279827</v>
      </c>
      <c r="E12" s="4">
        <v>131.73762162755767</v>
      </c>
      <c r="F12" s="4">
        <v>136.80694748134351</v>
      </c>
      <c r="G12" s="4">
        <v>104.6910494308799</v>
      </c>
      <c r="H12" s="4">
        <v>105.0090847835702</v>
      </c>
      <c r="I12" s="4">
        <v>118.27160459925842</v>
      </c>
      <c r="J12" s="4">
        <v>109.10745220369546</v>
      </c>
      <c r="K12" s="4">
        <v>103.64260066518231</v>
      </c>
      <c r="L12" s="4">
        <v>111.09721298752456</v>
      </c>
      <c r="M12" s="4">
        <v>152.54945534964696</v>
      </c>
    </row>
    <row r="13" spans="1:15">
      <c r="B13" s="17">
        <v>38729</v>
      </c>
      <c r="C13" s="4">
        <v>106.51454362498181</v>
      </c>
      <c r="D13" s="4">
        <v>102.9814147041872</v>
      </c>
      <c r="E13" s="4">
        <v>132.39455509538521</v>
      </c>
      <c r="F13" s="4">
        <v>136.27958075412729</v>
      </c>
      <c r="G13" s="4">
        <v>103.92241662372419</v>
      </c>
      <c r="H13" s="4">
        <v>104.22015287874653</v>
      </c>
      <c r="I13" s="4">
        <v>118.46911975435768</v>
      </c>
      <c r="J13" s="4">
        <v>109.5849186082319</v>
      </c>
      <c r="K13" s="4">
        <v>103.84675439494673</v>
      </c>
      <c r="L13" s="4">
        <v>111.16718736419904</v>
      </c>
      <c r="M13" s="4">
        <v>157.47202337771327</v>
      </c>
    </row>
    <row r="14" spans="1:15">
      <c r="B14" s="17">
        <v>38730</v>
      </c>
      <c r="C14" s="4">
        <v>106.64291830627096</v>
      </c>
      <c r="D14" s="4">
        <v>103.3724692246002</v>
      </c>
      <c r="E14" s="4">
        <v>132.47312949055677</v>
      </c>
      <c r="F14" s="4">
        <v>135.52708086266094</v>
      </c>
      <c r="G14" s="4">
        <v>103.89881159548273</v>
      </c>
      <c r="H14" s="4">
        <v>104.46398597782806</v>
      </c>
      <c r="I14" s="4">
        <v>117.20707486722995</v>
      </c>
      <c r="J14" s="4">
        <v>110.06315185908895</v>
      </c>
      <c r="K14" s="4">
        <v>103.88219155982938</v>
      </c>
      <c r="L14" s="4">
        <v>110.69965773389741</v>
      </c>
      <c r="M14" s="4">
        <v>155.44582115322137</v>
      </c>
    </row>
    <row r="15" spans="1:15">
      <c r="B15" s="17">
        <v>38733</v>
      </c>
      <c r="C15" s="4">
        <v>106.64291830627096</v>
      </c>
      <c r="D15" s="4">
        <v>103.3724692246002</v>
      </c>
      <c r="E15" s="4">
        <v>130.96830101253803</v>
      </c>
      <c r="F15" s="4">
        <v>135.51782881481503</v>
      </c>
      <c r="G15" s="4">
        <v>103.89881159548273</v>
      </c>
      <c r="H15" s="4">
        <v>104.46398597782806</v>
      </c>
      <c r="I15" s="4">
        <v>117.88149079183835</v>
      </c>
      <c r="J15" s="4">
        <v>109.99169572466786</v>
      </c>
      <c r="K15" s="4">
        <v>103.90076449739894</v>
      </c>
      <c r="L15" s="4">
        <v>111.2658492969617</v>
      </c>
      <c r="M15" s="4">
        <v>160.10257552312416</v>
      </c>
    </row>
    <row r="16" spans="1:15">
      <c r="B16" s="17">
        <v>38734</v>
      </c>
      <c r="C16" s="4">
        <v>106.25696603865326</v>
      </c>
      <c r="D16" s="4">
        <v>102.30544903318759</v>
      </c>
      <c r="E16" s="4">
        <v>127.24825423785948</v>
      </c>
      <c r="F16" s="4">
        <v>134.0775933668036</v>
      </c>
      <c r="G16" s="4">
        <v>103.29636197911928</v>
      </c>
      <c r="H16" s="4">
        <v>103.51869839756655</v>
      </c>
      <c r="I16" s="4">
        <v>116.71692091631802</v>
      </c>
      <c r="J16" s="4">
        <v>108.58683326529892</v>
      </c>
      <c r="K16" s="4">
        <v>102.86729195927941</v>
      </c>
      <c r="L16" s="4">
        <v>110.46569908390815</v>
      </c>
      <c r="M16" s="4">
        <v>157.17862528332518</v>
      </c>
    </row>
    <row r="17" spans="2:15">
      <c r="B17" s="17">
        <v>38735</v>
      </c>
      <c r="C17" s="4">
        <v>105.84285416352699</v>
      </c>
      <c r="D17" s="4">
        <v>102.42555863588588</v>
      </c>
      <c r="E17" s="4">
        <v>123.50655120057732</v>
      </c>
      <c r="F17" s="4">
        <v>130.59882337674603</v>
      </c>
      <c r="G17" s="4">
        <v>102.90332403900244</v>
      </c>
      <c r="H17" s="4">
        <v>103.42100164873086</v>
      </c>
      <c r="I17" s="4">
        <v>115.33709372349796</v>
      </c>
      <c r="J17" s="4">
        <v>107.92462661079583</v>
      </c>
      <c r="K17" s="4">
        <v>102.34758402020854</v>
      </c>
      <c r="L17" s="4">
        <v>109.78126826939938</v>
      </c>
      <c r="M17" s="4">
        <v>154.85024809837381</v>
      </c>
    </row>
    <row r="18" spans="2:15">
      <c r="B18" s="17">
        <v>38736</v>
      </c>
      <c r="C18" s="4">
        <v>106.43006480245604</v>
      </c>
      <c r="D18" s="4">
        <v>101.67696855395243</v>
      </c>
      <c r="E18" s="4">
        <v>126.36533887736132</v>
      </c>
      <c r="F18" s="4">
        <v>134.03133312757413</v>
      </c>
      <c r="G18" s="4">
        <v>103.14838025588666</v>
      </c>
      <c r="H18" s="4">
        <v>102.59650649223902</v>
      </c>
      <c r="I18" s="4">
        <v>116.09017369256149</v>
      </c>
      <c r="J18" s="4">
        <v>109.24367199555766</v>
      </c>
      <c r="K18" s="4">
        <v>103.12954183776132</v>
      </c>
      <c r="L18" s="4">
        <v>110.35385638213199</v>
      </c>
      <c r="M18" s="4">
        <v>160.27560516853245</v>
      </c>
    </row>
    <row r="19" spans="2:15">
      <c r="B19" s="17">
        <v>38737</v>
      </c>
      <c r="C19" s="4">
        <v>104.47959787061126</v>
      </c>
      <c r="D19" s="4">
        <v>99.601586349189191</v>
      </c>
      <c r="E19" s="4">
        <v>126.36863964601093</v>
      </c>
      <c r="F19" s="4">
        <v>133.97582084049873</v>
      </c>
      <c r="G19" s="4">
        <v>101.1261213705579</v>
      </c>
      <c r="H19" s="4">
        <v>100.01612688125492</v>
      </c>
      <c r="I19" s="4">
        <v>114.34118126937736</v>
      </c>
      <c r="J19" s="4">
        <v>109.18553110179458</v>
      </c>
      <c r="K19" s="4">
        <v>102.81989382260195</v>
      </c>
      <c r="L19" s="4">
        <v>109.95009841367498</v>
      </c>
      <c r="M19" s="4">
        <v>163.56692994532156</v>
      </c>
    </row>
    <row r="20" spans="2:15">
      <c r="B20" s="17">
        <v>38740</v>
      </c>
      <c r="C20" s="4">
        <v>104.6725740044201</v>
      </c>
      <c r="D20" s="4">
        <v>99.629518814932965</v>
      </c>
      <c r="E20" s="4">
        <v>123.66329745815823</v>
      </c>
      <c r="F20" s="4">
        <v>131.19095443888347</v>
      </c>
      <c r="G20" s="4">
        <v>101.32880229577977</v>
      </c>
      <c r="H20" s="4">
        <v>100.30615133020433</v>
      </c>
      <c r="I20" s="4">
        <v>114.33476843966635</v>
      </c>
      <c r="J20" s="4">
        <v>107.81001794251466</v>
      </c>
      <c r="K20" s="4">
        <v>101.84284586881871</v>
      </c>
      <c r="L20" s="4">
        <v>109.7287390281839</v>
      </c>
      <c r="M20" s="4">
        <v>162.42092200399387</v>
      </c>
    </row>
    <row r="21" spans="2:15">
      <c r="B21" s="17">
        <v>38741</v>
      </c>
      <c r="C21" s="4">
        <v>104.92435402449686</v>
      </c>
      <c r="D21" s="4">
        <v>100.1211302120236</v>
      </c>
      <c r="E21" s="4">
        <v>125.98381832539624</v>
      </c>
      <c r="F21" s="4">
        <v>132.9889357369363</v>
      </c>
      <c r="G21" s="4">
        <v>101.55110667821441</v>
      </c>
      <c r="H21" s="4">
        <v>100.58350381591565</v>
      </c>
      <c r="I21" s="4">
        <v>114.02652509155689</v>
      </c>
      <c r="J21" s="4">
        <v>108.26873146884691</v>
      </c>
      <c r="K21" s="4">
        <v>101.88853529523978</v>
      </c>
      <c r="L21" s="4">
        <v>109.20267127667536</v>
      </c>
      <c r="M21" s="4">
        <v>163.88289712389331</v>
      </c>
    </row>
    <row r="22" spans="2:15">
      <c r="B22" s="17">
        <v>38742</v>
      </c>
      <c r="C22" s="4">
        <v>104.74380124694183</v>
      </c>
      <c r="D22" s="4">
        <v>100.62391459541173</v>
      </c>
      <c r="E22" s="4">
        <v>126.00080520795896</v>
      </c>
      <c r="F22" s="4">
        <v>134.27805440346472</v>
      </c>
      <c r="G22" s="4">
        <v>101.52759644928315</v>
      </c>
      <c r="H22" s="4">
        <v>101.11736136394657</v>
      </c>
      <c r="I22" s="4">
        <v>116.0100133211738</v>
      </c>
      <c r="J22" s="4">
        <v>108.19776332753896</v>
      </c>
      <c r="K22" s="4">
        <v>101.62041636848589</v>
      </c>
      <c r="L22" s="4">
        <v>110.57095140117757</v>
      </c>
      <c r="M22" s="4">
        <v>166.08965202185479</v>
      </c>
      <c r="O22" s="77" t="s">
        <v>950</v>
      </c>
    </row>
    <row r="23" spans="2:15">
      <c r="B23" s="17">
        <v>38743</v>
      </c>
      <c r="C23" s="4">
        <v>105.50162597842292</v>
      </c>
      <c r="D23" s="4">
        <v>102.17137319761743</v>
      </c>
      <c r="E23" s="4">
        <v>127.93312347938021</v>
      </c>
      <c r="F23" s="4">
        <v>138.01896574915611</v>
      </c>
      <c r="G23" s="4">
        <v>102.47302996997432</v>
      </c>
      <c r="H23" s="4">
        <v>102.63963204454933</v>
      </c>
      <c r="I23" s="4">
        <v>118.6140497058266</v>
      </c>
      <c r="J23" s="4">
        <v>108.19553250187899</v>
      </c>
      <c r="K23" s="4">
        <v>101.91349732333323</v>
      </c>
      <c r="L23" s="4">
        <v>110.92411847680341</v>
      </c>
      <c r="M23" s="4">
        <v>167.74095668129524</v>
      </c>
    </row>
    <row r="24" spans="2:15">
      <c r="B24" s="17">
        <v>38744</v>
      </c>
      <c r="C24" s="4">
        <v>106.32073926742271</v>
      </c>
      <c r="D24" s="4">
        <v>102.41438564958835</v>
      </c>
      <c r="E24" s="4">
        <v>132.51925974509908</v>
      </c>
      <c r="F24" s="4">
        <v>144.85314509132604</v>
      </c>
      <c r="G24" s="4">
        <v>103.39959842793436</v>
      </c>
      <c r="H24" s="4">
        <v>102.68480146189802</v>
      </c>
      <c r="I24" s="4">
        <v>120.71980922193355</v>
      </c>
      <c r="J24" s="4">
        <v>109.82034042866108</v>
      </c>
      <c r="K24" s="4">
        <v>102.7804820490794</v>
      </c>
      <c r="L24" s="4">
        <v>112.16911964406191</v>
      </c>
      <c r="M24" s="4">
        <v>172.17954323742228</v>
      </c>
      <c r="O24" s="164" t="s">
        <v>1682</v>
      </c>
    </row>
    <row r="25" spans="2:15">
      <c r="B25" s="17">
        <v>38747</v>
      </c>
      <c r="C25" s="4">
        <v>106.4433163824601</v>
      </c>
      <c r="D25" s="4">
        <v>101.94512022509277</v>
      </c>
      <c r="E25" s="4">
        <v>133.24824657735138</v>
      </c>
      <c r="F25" s="4">
        <v>145.45452820130939</v>
      </c>
      <c r="G25" s="4">
        <v>103.3304897307937</v>
      </c>
      <c r="H25" s="4">
        <v>102.31383995742785</v>
      </c>
      <c r="I25" s="4">
        <v>120.98936183078655</v>
      </c>
      <c r="J25" s="4">
        <v>109.82034042866108</v>
      </c>
      <c r="K25" s="4">
        <v>102.7804820490794</v>
      </c>
      <c r="L25" s="4">
        <v>112.03343525715846</v>
      </c>
      <c r="M25" s="4">
        <v>167.04507658563128</v>
      </c>
    </row>
    <row r="26" spans="2:15">
      <c r="B26" s="17">
        <v>38748</v>
      </c>
      <c r="C26" s="4">
        <v>106.01926582233077</v>
      </c>
      <c r="D26" s="4">
        <v>101.66858881422928</v>
      </c>
      <c r="E26" s="4">
        <v>134.04196067775726</v>
      </c>
      <c r="F26" s="4">
        <v>147.28026564289991</v>
      </c>
      <c r="G26" s="4">
        <v>102.99850254644993</v>
      </c>
      <c r="H26" s="4">
        <v>102.03648747171653</v>
      </c>
      <c r="I26" s="4">
        <v>121.29119234918497</v>
      </c>
      <c r="J26" s="4">
        <v>109.82034042866108</v>
      </c>
      <c r="K26" s="4">
        <v>102.7804820490794</v>
      </c>
      <c r="L26" s="4">
        <v>111.65390664350561</v>
      </c>
      <c r="M26" s="4">
        <v>165.00006679098632</v>
      </c>
    </row>
    <row r="27" spans="2:15">
      <c r="B27" s="17">
        <v>38749</v>
      </c>
      <c r="C27" s="4">
        <v>106.2163830748909</v>
      </c>
      <c r="D27" s="4">
        <v>101.28032754039067</v>
      </c>
      <c r="E27" s="4">
        <v>132.67552296336541</v>
      </c>
      <c r="F27" s="4">
        <v>145.01042990470629</v>
      </c>
      <c r="G27" s="4">
        <v>103.84269040384038</v>
      </c>
      <c r="H27" s="4">
        <v>101.77732538484699</v>
      </c>
      <c r="I27" s="4">
        <v>122.41087241672818</v>
      </c>
      <c r="J27" s="4">
        <v>109.74477120942944</v>
      </c>
      <c r="K27" s="4">
        <v>102.09068314774666</v>
      </c>
      <c r="L27" s="4">
        <v>112.45580137010509</v>
      </c>
      <c r="M27" s="4">
        <v>167.9603783330812</v>
      </c>
    </row>
    <row r="28" spans="2:15">
      <c r="B28" s="17">
        <v>38750</v>
      </c>
      <c r="C28" s="4">
        <v>105.25398707709741</v>
      </c>
      <c r="D28" s="4">
        <v>100.26079254074251</v>
      </c>
      <c r="E28" s="4">
        <v>134.53087697066374</v>
      </c>
      <c r="F28" s="4">
        <v>146.03740721560095</v>
      </c>
      <c r="G28" s="4">
        <v>102.87602183766289</v>
      </c>
      <c r="H28" s="4">
        <v>100.67077685305547</v>
      </c>
      <c r="I28" s="4">
        <v>120.7664091178336</v>
      </c>
      <c r="J28" s="4">
        <v>109.3919521886441</v>
      </c>
      <c r="K28" s="4">
        <v>102.14837069183764</v>
      </c>
      <c r="L28" s="4">
        <v>111.40211518838048</v>
      </c>
      <c r="M28" s="4">
        <v>167.36856679226426</v>
      </c>
    </row>
    <row r="29" spans="2:15">
      <c r="B29" s="17">
        <v>38751</v>
      </c>
      <c r="C29" s="4">
        <v>104.6899667031754</v>
      </c>
      <c r="D29" s="4">
        <v>99.556894403999138</v>
      </c>
      <c r="E29" s="4">
        <v>134.12101811224338</v>
      </c>
      <c r="F29" s="4">
        <v>145.58405687115194</v>
      </c>
      <c r="G29" s="4">
        <v>102.32277306329675</v>
      </c>
      <c r="H29" s="4">
        <v>100.12813068535942</v>
      </c>
      <c r="I29" s="4">
        <v>120.9271573825897</v>
      </c>
      <c r="J29" s="4">
        <v>107.56574253274742</v>
      </c>
      <c r="K29" s="4">
        <v>101.38305422634717</v>
      </c>
      <c r="L29" s="4">
        <v>111.63568616869286</v>
      </c>
      <c r="M29" s="4">
        <v>164.01831162899552</v>
      </c>
    </row>
    <row r="30" spans="2:15">
      <c r="B30" s="17">
        <v>38754</v>
      </c>
      <c r="C30" s="4">
        <v>104.77196085445041</v>
      </c>
      <c r="D30" s="4">
        <v>99.749628417631257</v>
      </c>
      <c r="E30" s="4">
        <v>134.83044185225521</v>
      </c>
      <c r="F30" s="4">
        <v>144.14690543908915</v>
      </c>
      <c r="G30" s="4">
        <v>102.36685474254286</v>
      </c>
      <c r="H30" s="4">
        <v>100.31780136092323</v>
      </c>
      <c r="I30" s="4">
        <v>121.13365049928437</v>
      </c>
      <c r="J30" s="4">
        <v>108.39066003382489</v>
      </c>
      <c r="K30" s="4">
        <v>101.70132008453881</v>
      </c>
      <c r="L30" s="4">
        <v>111.88844679801015</v>
      </c>
      <c r="M30" s="4">
        <v>166.16738997848753</v>
      </c>
    </row>
    <row r="31" spans="2:15">
      <c r="B31" s="17">
        <v>38755</v>
      </c>
      <c r="C31" s="4">
        <v>103.92385973419178</v>
      </c>
      <c r="D31" s="4">
        <v>99.34740091092074</v>
      </c>
      <c r="E31" s="4">
        <v>134.61492581140052</v>
      </c>
      <c r="F31" s="4">
        <v>143.33272522865013</v>
      </c>
      <c r="G31" s="4">
        <v>101.90698328873027</v>
      </c>
      <c r="H31" s="4">
        <v>100.04637608382328</v>
      </c>
      <c r="I31" s="4">
        <v>121.26489974736982</v>
      </c>
      <c r="J31" s="4">
        <v>108.17420023150549</v>
      </c>
      <c r="K31" s="4">
        <v>101.41425676146399</v>
      </c>
      <c r="L31" s="4">
        <v>111.39281111613566</v>
      </c>
      <c r="M31" s="4">
        <v>166.84070098996781</v>
      </c>
    </row>
    <row r="32" spans="2:15">
      <c r="B32" s="17">
        <v>38756</v>
      </c>
      <c r="C32" s="4">
        <v>104.82413895071633</v>
      </c>
      <c r="D32" s="4">
        <v>100.01219359562283</v>
      </c>
      <c r="E32" s="4">
        <v>131.0057365594179</v>
      </c>
      <c r="F32" s="4">
        <v>139.82619909505482</v>
      </c>
      <c r="G32" s="4">
        <v>102.93896857964013</v>
      </c>
      <c r="H32" s="4">
        <v>100.71717258942724</v>
      </c>
      <c r="I32" s="4">
        <v>121.12574134264081</v>
      </c>
      <c r="J32" s="4">
        <v>107.17332635649754</v>
      </c>
      <c r="K32" s="4">
        <v>101.21879516648214</v>
      </c>
      <c r="L32" s="4">
        <v>110.97218951673493</v>
      </c>
      <c r="M32" s="4">
        <v>167.41119728461123</v>
      </c>
    </row>
    <row r="33" spans="2:13">
      <c r="B33" s="17">
        <v>38757</v>
      </c>
      <c r="C33" s="4">
        <v>104.66843288566885</v>
      </c>
      <c r="D33" s="4">
        <v>100.24682630787063</v>
      </c>
      <c r="E33" s="4">
        <v>132.35011547844394</v>
      </c>
      <c r="F33" s="4">
        <v>141.5254918827514</v>
      </c>
      <c r="G33" s="4">
        <v>103.17340727378124</v>
      </c>
      <c r="H33" s="4">
        <v>101.00678826536897</v>
      </c>
      <c r="I33" s="4">
        <v>122.7774725152079</v>
      </c>
      <c r="J33" s="4">
        <v>107.45210985069249</v>
      </c>
      <c r="K33" s="4">
        <v>101.4807107320878</v>
      </c>
      <c r="L33" s="4">
        <v>112.59381177506975</v>
      </c>
      <c r="M33" s="4">
        <v>171.32066420043159</v>
      </c>
    </row>
    <row r="34" spans="2:13">
      <c r="B34" s="17">
        <v>38758</v>
      </c>
      <c r="C34" s="4">
        <v>104.93512093325018</v>
      </c>
      <c r="D34" s="4">
        <v>100.78033640357692</v>
      </c>
      <c r="E34" s="4">
        <v>130.88618432905957</v>
      </c>
      <c r="F34" s="4">
        <v>139.07061518763985</v>
      </c>
      <c r="G34" s="4">
        <v>103.51184081121907</v>
      </c>
      <c r="H34" s="4">
        <v>101.50998783782386</v>
      </c>
      <c r="I34" s="4">
        <v>121.87518737486809</v>
      </c>
      <c r="J34" s="4">
        <v>107.53939090463898</v>
      </c>
      <c r="K34" s="4">
        <v>101.58672505973473</v>
      </c>
      <c r="L34" s="4">
        <v>111.72853305630251</v>
      </c>
      <c r="M34" s="4">
        <v>171.18148818129882</v>
      </c>
    </row>
    <row r="35" spans="2:13">
      <c r="B35" s="17">
        <v>38761</v>
      </c>
      <c r="C35" s="4">
        <v>104.59306452439586</v>
      </c>
      <c r="D35" s="4">
        <v>100.37531565029205</v>
      </c>
      <c r="E35" s="4">
        <v>127.82556672533394</v>
      </c>
      <c r="F35" s="4">
        <v>136.00510333469899</v>
      </c>
      <c r="G35" s="4">
        <v>103.25844225503661</v>
      </c>
      <c r="H35" s="4">
        <v>101.09160866446271</v>
      </c>
      <c r="I35" s="4">
        <v>123.04788016802235</v>
      </c>
      <c r="J35" s="4">
        <v>106.74563524949929</v>
      </c>
      <c r="K35" s="4">
        <v>101.30727664106342</v>
      </c>
      <c r="L35" s="4">
        <v>112.29840748129706</v>
      </c>
      <c r="M35" s="4">
        <v>171.17898050527839</v>
      </c>
    </row>
    <row r="36" spans="2:13">
      <c r="B36" s="17">
        <v>38762</v>
      </c>
      <c r="C36" s="4">
        <v>105.64242401596586</v>
      </c>
      <c r="D36" s="4">
        <v>101.76076595118377</v>
      </c>
      <c r="E36" s="4">
        <v>130.29880852253137</v>
      </c>
      <c r="F36" s="4">
        <v>137.46075886245362</v>
      </c>
      <c r="G36" s="4">
        <v>104.54837646901885</v>
      </c>
      <c r="H36" s="4">
        <v>102.3663672889148</v>
      </c>
      <c r="I36" s="4">
        <v>123.19900918821192</v>
      </c>
      <c r="J36" s="4">
        <v>107.50014231568382</v>
      </c>
      <c r="K36" s="4">
        <v>102.04945122634228</v>
      </c>
      <c r="L36" s="4">
        <v>112.27475963100817</v>
      </c>
      <c r="M36" s="4">
        <v>171.51375525400323</v>
      </c>
    </row>
    <row r="37" spans="2:13">
      <c r="B37" s="17">
        <v>38763</v>
      </c>
      <c r="C37" s="4">
        <v>106.01264003232875</v>
      </c>
      <c r="D37" s="4">
        <v>102.15461371817116</v>
      </c>
      <c r="E37" s="4">
        <v>128.26972137508943</v>
      </c>
      <c r="F37" s="4">
        <v>137.5440272930667</v>
      </c>
      <c r="G37" s="4">
        <v>104.83827275963084</v>
      </c>
      <c r="H37" s="4">
        <v>102.9065608185648</v>
      </c>
      <c r="I37" s="4">
        <v>123.21974400427756</v>
      </c>
      <c r="J37" s="4">
        <v>107.52063802643481</v>
      </c>
      <c r="K37" s="4">
        <v>102.23009161714363</v>
      </c>
      <c r="L37" s="4">
        <v>112.25867133941819</v>
      </c>
      <c r="M37" s="4">
        <v>172.41526478334089</v>
      </c>
    </row>
    <row r="38" spans="2:13">
      <c r="B38" s="17">
        <v>38764</v>
      </c>
      <c r="C38" s="4">
        <v>106.78951391006568</v>
      </c>
      <c r="D38" s="4">
        <v>102.97582821103846</v>
      </c>
      <c r="E38" s="4">
        <v>129.16205600222187</v>
      </c>
      <c r="F38" s="4">
        <v>139.47462127691071</v>
      </c>
      <c r="G38" s="4">
        <v>105.42327930291626</v>
      </c>
      <c r="H38" s="4">
        <v>103.67628039202744</v>
      </c>
      <c r="I38" s="4">
        <v>123.75158134831106</v>
      </c>
      <c r="J38" s="4">
        <v>107.71318616621137</v>
      </c>
      <c r="K38" s="4">
        <v>102.1781616836992</v>
      </c>
      <c r="L38" s="4">
        <v>112.98400130483641</v>
      </c>
      <c r="M38" s="4">
        <v>173.22900565196417</v>
      </c>
    </row>
    <row r="39" spans="2:13">
      <c r="B39" s="17">
        <v>38765</v>
      </c>
      <c r="C39" s="4">
        <v>106.61227402751162</v>
      </c>
      <c r="D39" s="4">
        <v>102.6434318686874</v>
      </c>
      <c r="E39" s="4">
        <v>126.50356862788337</v>
      </c>
      <c r="F39" s="4">
        <v>136.95498024687785</v>
      </c>
      <c r="G39" s="4">
        <v>105.37246687264548</v>
      </c>
      <c r="H39" s="4">
        <v>103.38973051364331</v>
      </c>
      <c r="I39" s="4">
        <v>123.8847544453098</v>
      </c>
      <c r="J39" s="4">
        <v>107.88614486816128</v>
      </c>
      <c r="K39" s="4">
        <v>102.51284601870232</v>
      </c>
      <c r="L39" s="4">
        <v>113.31914174048796</v>
      </c>
      <c r="M39" s="4">
        <v>179.06562158947023</v>
      </c>
    </row>
    <row r="40" spans="2:13">
      <c r="B40" s="17">
        <v>38768</v>
      </c>
      <c r="C40" s="4">
        <v>106.61227402751162</v>
      </c>
      <c r="D40" s="4">
        <v>102.6434318686874</v>
      </c>
      <c r="E40" s="4">
        <v>124.28545209533613</v>
      </c>
      <c r="F40" s="4">
        <v>132.85323903519645</v>
      </c>
      <c r="G40" s="4">
        <v>105.37246687264548</v>
      </c>
      <c r="H40" s="4">
        <v>103.38973051364331</v>
      </c>
      <c r="I40" s="4">
        <v>123.85204901378361</v>
      </c>
      <c r="J40" s="4">
        <v>108.74347905461023</v>
      </c>
      <c r="K40" s="4">
        <v>102.66272962488851</v>
      </c>
      <c r="L40" s="4">
        <v>113.64459043421785</v>
      </c>
      <c r="M40" s="4">
        <v>182.99514991345382</v>
      </c>
    </row>
    <row r="41" spans="2:13">
      <c r="B41" s="17">
        <v>38769</v>
      </c>
      <c r="C41" s="4">
        <v>106.26359182865528</v>
      </c>
      <c r="D41" s="4">
        <v>102.26075708799756</v>
      </c>
      <c r="E41" s="4">
        <v>127.96468204793273</v>
      </c>
      <c r="F41" s="4">
        <v>136.19631232351423</v>
      </c>
      <c r="G41" s="4">
        <v>104.93392526362939</v>
      </c>
      <c r="H41" s="4">
        <v>103.03307606444194</v>
      </c>
      <c r="I41" s="4">
        <v>124.00360555595394</v>
      </c>
      <c r="J41" s="4">
        <v>108.94264995806483</v>
      </c>
      <c r="K41" s="4">
        <v>102.6962723501391</v>
      </c>
      <c r="L41" s="4">
        <v>113.54185796984808</v>
      </c>
      <c r="M41" s="4">
        <v>181.09809300401309</v>
      </c>
    </row>
    <row r="42" spans="2:13">
      <c r="B42" s="17">
        <v>38770</v>
      </c>
      <c r="C42" s="4">
        <v>107.06199952389876</v>
      </c>
      <c r="D42" s="4">
        <v>104.38641773109958</v>
      </c>
      <c r="E42" s="4">
        <v>127.05366990063654</v>
      </c>
      <c r="F42" s="4">
        <v>134.92878176862621</v>
      </c>
      <c r="G42" s="4">
        <v>105.57960336544706</v>
      </c>
      <c r="H42" s="4">
        <v>104.90668714514619</v>
      </c>
      <c r="I42" s="4">
        <v>125.3079751191744</v>
      </c>
      <c r="J42" s="4">
        <v>109.00176683805418</v>
      </c>
      <c r="K42" s="4">
        <v>102.71064780381791</v>
      </c>
      <c r="L42" s="4">
        <v>113.82737668686065</v>
      </c>
      <c r="M42" s="4">
        <v>183.76500645171993</v>
      </c>
    </row>
    <row r="43" spans="2:13">
      <c r="B43" s="17">
        <v>38771</v>
      </c>
      <c r="C43" s="4">
        <v>106.65782633377552</v>
      </c>
      <c r="D43" s="4">
        <v>104.50373408722349</v>
      </c>
      <c r="E43" s="4">
        <v>129.58415185661158</v>
      </c>
      <c r="F43" s="4">
        <v>137.93569731854302</v>
      </c>
      <c r="G43" s="4">
        <v>104.93544205259269</v>
      </c>
      <c r="H43" s="4">
        <v>104.6994392302521</v>
      </c>
      <c r="I43" s="4">
        <v>125.2186230252009</v>
      </c>
      <c r="J43" s="4">
        <v>110.234367728492</v>
      </c>
      <c r="K43" s="4">
        <v>103.50902409818219</v>
      </c>
      <c r="L43" s="4">
        <v>113.12278704915482</v>
      </c>
      <c r="M43" s="4">
        <v>183.76500645171993</v>
      </c>
    </row>
    <row r="44" spans="2:13">
      <c r="B44" s="17">
        <v>38772</v>
      </c>
      <c r="C44" s="4">
        <v>106.79365502881694</v>
      </c>
      <c r="D44" s="4">
        <v>104.82216419670263</v>
      </c>
      <c r="E44" s="4">
        <v>129.63092616357332</v>
      </c>
      <c r="F44" s="4">
        <v>140.29496951924699</v>
      </c>
      <c r="G44" s="4">
        <v>104.86557496097039</v>
      </c>
      <c r="H44" s="4">
        <v>105.17382030566549</v>
      </c>
      <c r="I44" s="4">
        <v>125.49458846376491</v>
      </c>
      <c r="J44" s="4">
        <v>110.53776001824853</v>
      </c>
      <c r="K44" s="4">
        <v>104.30324005453089</v>
      </c>
      <c r="L44" s="4">
        <v>113.59671322912477</v>
      </c>
      <c r="M44" s="4">
        <v>190.13951889560406</v>
      </c>
    </row>
    <row r="45" spans="2:13">
      <c r="B45" s="17">
        <v>38775</v>
      </c>
      <c r="C45" s="4">
        <v>107.18209196768538</v>
      </c>
      <c r="D45" s="4">
        <v>104.8277506898514</v>
      </c>
      <c r="E45" s="4">
        <v>130.36385781689469</v>
      </c>
      <c r="F45" s="4">
        <v>141.65810456854263</v>
      </c>
      <c r="G45" s="4">
        <v>105.20400849840821</v>
      </c>
      <c r="H45" s="4">
        <v>105.16625800502342</v>
      </c>
      <c r="I45" s="4">
        <v>126.44283221703365</v>
      </c>
      <c r="J45" s="4">
        <v>111.19194964303607</v>
      </c>
      <c r="K45" s="4">
        <v>105.08341487007699</v>
      </c>
      <c r="L45" s="4">
        <v>113.89463737579707</v>
      </c>
      <c r="M45" s="4">
        <v>190.20597231014494</v>
      </c>
    </row>
    <row r="46" spans="2:13">
      <c r="B46" s="17">
        <v>38776</v>
      </c>
      <c r="C46" s="4">
        <v>106.06730279984544</v>
      </c>
      <c r="D46" s="4">
        <v>103.81380218335201</v>
      </c>
      <c r="E46" s="4">
        <v>130.46432999432716</v>
      </c>
      <c r="F46" s="4">
        <v>143.11684411224584</v>
      </c>
      <c r="G46" s="4">
        <v>104.21676848191591</v>
      </c>
      <c r="H46" s="4">
        <v>104.24529241871892</v>
      </c>
      <c r="I46" s="4">
        <v>123.89672506077036</v>
      </c>
      <c r="J46" s="4">
        <v>110.97298016184918</v>
      </c>
      <c r="K46" s="4">
        <v>105.5200646323369</v>
      </c>
      <c r="L46" s="4">
        <v>112.26022201812566</v>
      </c>
      <c r="M46" s="4">
        <v>182.23783175528979</v>
      </c>
    </row>
    <row r="47" spans="2:13">
      <c r="B47" s="17">
        <v>38777</v>
      </c>
      <c r="C47" s="4">
        <v>106.94356352761265</v>
      </c>
      <c r="D47" s="4">
        <v>104.14340527912864</v>
      </c>
      <c r="E47" s="4">
        <v>128.52436360042503</v>
      </c>
      <c r="F47" s="4">
        <v>141.16157800081277</v>
      </c>
      <c r="G47" s="4">
        <v>104.78670193487845</v>
      </c>
      <c r="H47" s="4">
        <v>104.66264965956084</v>
      </c>
      <c r="I47" s="4">
        <v>125.40523636979144</v>
      </c>
      <c r="J47" s="4">
        <v>110.27312832433405</v>
      </c>
      <c r="K47" s="4">
        <v>104.88360720770389</v>
      </c>
      <c r="L47" s="4">
        <v>113.27843642441692</v>
      </c>
      <c r="M47" s="4">
        <v>181.90932619661598</v>
      </c>
    </row>
    <row r="48" spans="2:13">
      <c r="B48" s="17">
        <v>38778</v>
      </c>
      <c r="C48" s="4">
        <v>106.76963654005962</v>
      </c>
      <c r="D48" s="4">
        <v>103.14062975892678</v>
      </c>
      <c r="E48" s="4">
        <v>128.08399275863377</v>
      </c>
      <c r="F48" s="4">
        <v>141.08447760209694</v>
      </c>
      <c r="G48" s="4">
        <v>104.52107426767934</v>
      </c>
      <c r="H48" s="4">
        <v>103.87821425782168</v>
      </c>
      <c r="I48" s="4">
        <v>123.62845501785958</v>
      </c>
      <c r="J48" s="4">
        <v>110.72180313519644</v>
      </c>
      <c r="K48" s="4">
        <v>105.01246624856135</v>
      </c>
      <c r="L48" s="4">
        <v>113.06347358859415</v>
      </c>
      <c r="M48" s="4">
        <v>183.92173620299559</v>
      </c>
    </row>
    <row r="49" spans="2:13">
      <c r="B49" s="17">
        <v>38779</v>
      </c>
      <c r="C49" s="4">
        <v>106.61144580376136</v>
      </c>
      <c r="D49" s="4">
        <v>102.79985367685258</v>
      </c>
      <c r="E49" s="4">
        <v>126.10015029365738</v>
      </c>
      <c r="F49" s="4">
        <v>139.39752087819491</v>
      </c>
      <c r="G49" s="4">
        <v>104.4839129380783</v>
      </c>
      <c r="H49" s="4">
        <v>103.52217296813184</v>
      </c>
      <c r="I49" s="4">
        <v>122.30249559461204</v>
      </c>
      <c r="J49" s="4">
        <v>110.16095962161845</v>
      </c>
      <c r="K49" s="4">
        <v>104.41326613669284</v>
      </c>
      <c r="L49" s="4">
        <v>113.56182295820672</v>
      </c>
      <c r="M49" s="4">
        <v>186.45950433565127</v>
      </c>
    </row>
    <row r="50" spans="2:13">
      <c r="B50" s="17">
        <v>38782</v>
      </c>
      <c r="C50" s="4">
        <v>105.86852909978481</v>
      </c>
      <c r="D50" s="4">
        <v>102.26075708799756</v>
      </c>
      <c r="E50" s="4">
        <v>128.01475712354409</v>
      </c>
      <c r="F50" s="4">
        <v>139.71825853685269</v>
      </c>
      <c r="G50" s="4">
        <v>103.88667728377625</v>
      </c>
      <c r="H50" s="4">
        <v>103.21518443936368</v>
      </c>
      <c r="I50" s="4">
        <v>122.99935642320901</v>
      </c>
      <c r="J50" s="4">
        <v>110.22948779736079</v>
      </c>
      <c r="K50" s="4">
        <v>104.56144103262264</v>
      </c>
      <c r="L50" s="4">
        <v>114.32029868099708</v>
      </c>
      <c r="M50" s="4">
        <v>185.68087093131376</v>
      </c>
    </row>
    <row r="51" spans="2:13">
      <c r="B51" s="17">
        <v>38783</v>
      </c>
      <c r="C51" s="4">
        <v>105.6714118472247</v>
      </c>
      <c r="D51" s="4">
        <v>103.10711080003423</v>
      </c>
      <c r="E51" s="4">
        <v>126.60476536428769</v>
      </c>
      <c r="F51" s="4">
        <v>138.76529760872521</v>
      </c>
      <c r="G51" s="4">
        <v>104.09618375933303</v>
      </c>
      <c r="H51" s="4">
        <v>103.85184839882629</v>
      </c>
      <c r="I51" s="4">
        <v>122.68341767944632</v>
      </c>
      <c r="J51" s="4">
        <v>108.76920326300183</v>
      </c>
      <c r="K51" s="4">
        <v>104.49680720988064</v>
      </c>
      <c r="L51" s="4">
        <v>113.53623675953351</v>
      </c>
      <c r="M51" s="4">
        <v>175.09597044915998</v>
      </c>
    </row>
    <row r="52" spans="2:13">
      <c r="B52" s="17">
        <v>38784</v>
      </c>
      <c r="C52" s="4">
        <v>105.88592179854012</v>
      </c>
      <c r="D52" s="4">
        <v>103.07079859456732</v>
      </c>
      <c r="E52" s="4">
        <v>125.81153430319635</v>
      </c>
      <c r="F52" s="4">
        <v>137.37132239994324</v>
      </c>
      <c r="G52" s="4">
        <v>104.33365603140072</v>
      </c>
      <c r="H52" s="4">
        <v>104.10733152862667</v>
      </c>
      <c r="I52" s="4">
        <v>121.27430523094598</v>
      </c>
      <c r="J52" s="4">
        <v>108.00744601342241</v>
      </c>
      <c r="K52" s="4">
        <v>104.19551701662755</v>
      </c>
      <c r="L52" s="4">
        <v>112.67502857237336</v>
      </c>
      <c r="M52" s="4">
        <v>175.09597044915998</v>
      </c>
    </row>
    <row r="53" spans="2:13">
      <c r="B53" s="17">
        <v>38785</v>
      </c>
      <c r="C53" s="4">
        <v>105.36911017838251</v>
      </c>
      <c r="D53" s="4">
        <v>102.34455448522888</v>
      </c>
      <c r="E53" s="4">
        <v>129.10763357277929</v>
      </c>
      <c r="F53" s="4">
        <v>140.60645513005889</v>
      </c>
      <c r="G53" s="4">
        <v>104.01645753944922</v>
      </c>
      <c r="H53" s="4">
        <v>103.40056299834683</v>
      </c>
      <c r="I53" s="4">
        <v>122.53250242024711</v>
      </c>
      <c r="J53" s="4">
        <v>108.12623747981603</v>
      </c>
      <c r="K53" s="4">
        <v>104.32214730497668</v>
      </c>
      <c r="L53" s="4">
        <v>113.50754920344535</v>
      </c>
      <c r="M53" s="4">
        <v>170.68246065323706</v>
      </c>
    </row>
    <row r="54" spans="2:13">
      <c r="B54" s="17">
        <v>38786</v>
      </c>
      <c r="C54" s="4">
        <v>106.14349938486866</v>
      </c>
      <c r="D54" s="4">
        <v>103.08755807401357</v>
      </c>
      <c r="E54" s="4">
        <v>129.74138115350709</v>
      </c>
      <c r="F54" s="4">
        <v>141.10606571373739</v>
      </c>
      <c r="G54" s="4">
        <v>105.00293916145986</v>
      </c>
      <c r="H54" s="4">
        <v>104.21197741859294</v>
      </c>
      <c r="I54" s="4">
        <v>124.08654482021642</v>
      </c>
      <c r="J54" s="4">
        <v>107.67254331121872</v>
      </c>
      <c r="K54" s="4">
        <v>104.20781230129859</v>
      </c>
      <c r="L54" s="4">
        <v>114.51510269362277</v>
      </c>
      <c r="M54" s="4">
        <v>169.42611496701127</v>
      </c>
    </row>
    <row r="55" spans="2:13">
      <c r="B55" s="17">
        <v>38789</v>
      </c>
      <c r="C55" s="4">
        <v>106.35469644118307</v>
      </c>
      <c r="D55" s="4">
        <v>103.43950714238528</v>
      </c>
      <c r="E55" s="4">
        <v>131.72087626465225</v>
      </c>
      <c r="F55" s="4">
        <v>143.1692723833726</v>
      </c>
      <c r="G55" s="4">
        <v>104.99990558353325</v>
      </c>
      <c r="H55" s="4">
        <v>104.57966873900166</v>
      </c>
      <c r="I55" s="4">
        <v>125.16048003582102</v>
      </c>
      <c r="J55" s="4">
        <v>108.34890176600224</v>
      </c>
      <c r="K55" s="4">
        <v>104.60895060692552</v>
      </c>
      <c r="L55" s="4">
        <v>115.38677796205829</v>
      </c>
      <c r="M55" s="4">
        <v>173.60390321701558</v>
      </c>
    </row>
    <row r="56" spans="2:13">
      <c r="B56" s="17">
        <v>38790</v>
      </c>
      <c r="C56" s="4">
        <v>107.46037514777025</v>
      </c>
      <c r="D56" s="4">
        <v>104.52049356666977</v>
      </c>
      <c r="E56" s="4">
        <v>130.72943807147865</v>
      </c>
      <c r="F56" s="4">
        <v>142.28107579016643</v>
      </c>
      <c r="G56" s="4">
        <v>105.71393398800993</v>
      </c>
      <c r="H56" s="4">
        <v>105.56031518442757</v>
      </c>
      <c r="I56" s="4">
        <v>125.49651231267822</v>
      </c>
      <c r="J56" s="4">
        <v>108.19337138952091</v>
      </c>
      <c r="K56" s="4">
        <v>104.40104514377208</v>
      </c>
      <c r="L56" s="4">
        <v>115.34316512341076</v>
      </c>
      <c r="M56" s="4">
        <v>170.56334604226754</v>
      </c>
    </row>
    <row r="57" spans="2:13">
      <c r="B57" s="17">
        <v>38791</v>
      </c>
      <c r="C57" s="4">
        <v>107.91921110541016</v>
      </c>
      <c r="D57" s="4">
        <v>104.86685614189271</v>
      </c>
      <c r="E57" s="4">
        <v>131.3789649364827</v>
      </c>
      <c r="F57" s="4">
        <v>140.57253095462391</v>
      </c>
      <c r="G57" s="4">
        <v>106.26784635754751</v>
      </c>
      <c r="H57" s="4">
        <v>105.67068389650134</v>
      </c>
      <c r="I57" s="4">
        <v>126.0864926460916</v>
      </c>
      <c r="J57" s="4">
        <v>109.59182022511744</v>
      </c>
      <c r="K57" s="4">
        <v>105.11190575630869</v>
      </c>
      <c r="L57" s="4">
        <v>115.62364413462407</v>
      </c>
      <c r="M57" s="4">
        <v>172.6948706596167</v>
      </c>
    </row>
    <row r="58" spans="2:13">
      <c r="B58" s="17">
        <v>38792</v>
      </c>
      <c r="C58" s="4">
        <v>108.1105307917185</v>
      </c>
      <c r="D58" s="4">
        <v>105.25511741573131</v>
      </c>
      <c r="E58" s="4">
        <v>129.58503742868831</v>
      </c>
      <c r="F58" s="4">
        <v>137.38057444778914</v>
      </c>
      <c r="G58" s="4">
        <v>106.67993895901593</v>
      </c>
      <c r="H58" s="4">
        <v>106.05881386729411</v>
      </c>
      <c r="I58" s="4">
        <v>126.07174313775627</v>
      </c>
      <c r="J58" s="4">
        <v>109.65233137114426</v>
      </c>
      <c r="K58" s="4">
        <v>104.91232096918641</v>
      </c>
      <c r="L58" s="4">
        <v>116.17006454416814</v>
      </c>
      <c r="M58" s="4">
        <v>173.24279787007643</v>
      </c>
    </row>
    <row r="59" spans="2:13">
      <c r="B59" s="17">
        <v>38793</v>
      </c>
      <c r="C59" s="4">
        <v>108.26954975176702</v>
      </c>
      <c r="D59" s="4">
        <v>105.61823947040052</v>
      </c>
      <c r="E59" s="4">
        <v>131.54553299346003</v>
      </c>
      <c r="F59" s="4">
        <v>138.55558452421818</v>
      </c>
      <c r="G59" s="4">
        <v>106.93030393727176</v>
      </c>
      <c r="H59" s="4">
        <v>106.40218319374584</v>
      </c>
      <c r="I59" s="4">
        <v>125.74233745160046</v>
      </c>
      <c r="J59" s="4">
        <v>110.15858936935471</v>
      </c>
      <c r="K59" s="4">
        <v>104.94263200329989</v>
      </c>
      <c r="L59" s="4">
        <v>116.28946680464318</v>
      </c>
      <c r="M59" s="4">
        <v>177.40804773997868</v>
      </c>
    </row>
    <row r="60" spans="2:13">
      <c r="B60" s="17">
        <v>38796</v>
      </c>
      <c r="C60" s="4">
        <v>108.09148164546269</v>
      </c>
      <c r="D60" s="4">
        <v>105.86404516894584</v>
      </c>
      <c r="E60" s="4">
        <v>133.84053328357777</v>
      </c>
      <c r="F60" s="4">
        <v>140.6002870981616</v>
      </c>
      <c r="G60" s="4">
        <v>106.88176669044596</v>
      </c>
      <c r="H60" s="4">
        <v>106.46165966636339</v>
      </c>
      <c r="I60" s="4">
        <v>126.17862363293986</v>
      </c>
      <c r="J60" s="4">
        <v>111.05294131909891</v>
      </c>
      <c r="K60" s="4">
        <v>105.48771057509076</v>
      </c>
      <c r="L60" s="4">
        <v>116.14060164872623</v>
      </c>
      <c r="M60" s="4">
        <v>176.60559141344726</v>
      </c>
    </row>
    <row r="61" spans="2:13">
      <c r="B61" s="17">
        <v>38797</v>
      </c>
      <c r="C61" s="4">
        <v>107.44132600151444</v>
      </c>
      <c r="D61" s="4">
        <v>105.14618079933055</v>
      </c>
      <c r="E61" s="4">
        <v>133.84053328357777</v>
      </c>
      <c r="F61" s="4">
        <v>140.6002870981616</v>
      </c>
      <c r="G61" s="4">
        <v>106.51148058477867</v>
      </c>
      <c r="H61" s="4">
        <v>105.8276527314507</v>
      </c>
      <c r="I61" s="4">
        <v>126.37250485120286</v>
      </c>
      <c r="J61" s="4">
        <v>111.00274774174947</v>
      </c>
      <c r="K61" s="4">
        <v>105.24834255569453</v>
      </c>
      <c r="L61" s="4">
        <v>116.13129757648144</v>
      </c>
      <c r="M61" s="4">
        <v>174.94049453589452</v>
      </c>
    </row>
    <row r="62" spans="2:13">
      <c r="B62" s="17">
        <v>38798</v>
      </c>
      <c r="C62" s="4">
        <v>108.08651230296118</v>
      </c>
      <c r="D62" s="4">
        <v>105.8416991963508</v>
      </c>
      <c r="E62" s="4">
        <v>132.79942254755494</v>
      </c>
      <c r="F62" s="4">
        <v>140.64037930549384</v>
      </c>
      <c r="G62" s="4">
        <v>107.28845573123257</v>
      </c>
      <c r="H62" s="4">
        <v>106.7588376429472</v>
      </c>
      <c r="I62" s="4">
        <v>126.80964607650374</v>
      </c>
      <c r="J62" s="4">
        <v>109.051193569083</v>
      </c>
      <c r="K62" s="4">
        <v>103.38744564885198</v>
      </c>
      <c r="L62" s="4">
        <v>116.4455038495822</v>
      </c>
      <c r="M62" s="4">
        <v>176.6419527157432</v>
      </c>
    </row>
    <row r="63" spans="2:13">
      <c r="B63" s="17">
        <v>38799</v>
      </c>
      <c r="C63" s="4">
        <v>107.80740089912608</v>
      </c>
      <c r="D63" s="4">
        <v>105.24673767600818</v>
      </c>
      <c r="E63" s="4">
        <v>132.75023304402032</v>
      </c>
      <c r="F63" s="4">
        <v>139.38826883034901</v>
      </c>
      <c r="G63" s="4">
        <v>106.84157178291831</v>
      </c>
      <c r="H63" s="4">
        <v>106.35456113835104</v>
      </c>
      <c r="I63" s="4">
        <v>127.12601234224712</v>
      </c>
      <c r="J63" s="4">
        <v>109.94603351194027</v>
      </c>
      <c r="K63" s="4">
        <v>103.86335860113387</v>
      </c>
      <c r="L63" s="4">
        <v>116.10823123070786</v>
      </c>
      <c r="M63" s="4">
        <v>179.32140454355209</v>
      </c>
    </row>
    <row r="64" spans="2:13">
      <c r="B64" s="17">
        <v>38800</v>
      </c>
      <c r="C64" s="4">
        <v>107.9134135391584</v>
      </c>
      <c r="D64" s="4">
        <v>105.13780105960741</v>
      </c>
      <c r="E64" s="4">
        <v>133.32585489389373</v>
      </c>
      <c r="F64" s="4">
        <v>141.03204933097021</v>
      </c>
      <c r="G64" s="4">
        <v>106.93333751519836</v>
      </c>
      <c r="H64" s="4">
        <v>106.41322006495324</v>
      </c>
      <c r="I64" s="4">
        <v>127.68243220017285</v>
      </c>
      <c r="J64" s="4">
        <v>109.56463203738649</v>
      </c>
      <c r="K64" s="4">
        <v>103.06706247577739</v>
      </c>
      <c r="L64" s="4">
        <v>117.00394201910915</v>
      </c>
      <c r="M64" s="4">
        <v>178.07634339941816</v>
      </c>
    </row>
    <row r="65" spans="2:13">
      <c r="B65" s="17">
        <v>38803</v>
      </c>
      <c r="C65" s="4">
        <v>107.80243155662454</v>
      </c>
      <c r="D65" s="4">
        <v>105.14897404590494</v>
      </c>
      <c r="E65" s="4">
        <v>134.0442148612253</v>
      </c>
      <c r="F65" s="4">
        <v>141.39287919696022</v>
      </c>
      <c r="G65" s="4">
        <v>106.65026677492125</v>
      </c>
      <c r="H65" s="4">
        <v>106.30877856149081</v>
      </c>
      <c r="I65" s="4">
        <v>126.38105529081756</v>
      </c>
      <c r="J65" s="4">
        <v>110.25765197131798</v>
      </c>
      <c r="K65" s="4">
        <v>103.23789635554203</v>
      </c>
      <c r="L65" s="4">
        <v>115.76165453958873</v>
      </c>
      <c r="M65" s="4">
        <v>179.13458268003149</v>
      </c>
    </row>
    <row r="66" spans="2:13">
      <c r="B66" s="17">
        <v>38804</v>
      </c>
      <c r="C66" s="4">
        <v>107.1083800539129</v>
      </c>
      <c r="D66" s="4">
        <v>103.90877256688087</v>
      </c>
      <c r="E66" s="4">
        <v>134.36736816267873</v>
      </c>
      <c r="F66" s="4">
        <v>141.02896531502157</v>
      </c>
      <c r="G66" s="4">
        <v>105.74426976727607</v>
      </c>
      <c r="H66" s="4">
        <v>105.3217961344459</v>
      </c>
      <c r="I66" s="4">
        <v>125.91869026865339</v>
      </c>
      <c r="J66" s="4">
        <v>110.54145482324786</v>
      </c>
      <c r="K66" s="4">
        <v>102.96331404651396</v>
      </c>
      <c r="L66" s="4">
        <v>115.0541573793064</v>
      </c>
      <c r="M66" s="4">
        <v>177.38046330375417</v>
      </c>
    </row>
    <row r="67" spans="2:13">
      <c r="B67" s="17">
        <v>38805</v>
      </c>
      <c r="C67" s="4">
        <v>107.9084441966569</v>
      </c>
      <c r="D67" s="4">
        <v>103.81100893677761</v>
      </c>
      <c r="E67" s="4">
        <v>136.36529927433031</v>
      </c>
      <c r="F67" s="4">
        <v>142.73751015056405</v>
      </c>
      <c r="G67" s="4">
        <v>106.32406234850006</v>
      </c>
      <c r="H67" s="4">
        <v>105.4190841102739</v>
      </c>
      <c r="I67" s="4">
        <v>126.43492306039008</v>
      </c>
      <c r="J67" s="4">
        <v>109.7643606472561</v>
      </c>
      <c r="K67" s="4">
        <v>102.34360941156866</v>
      </c>
      <c r="L67" s="4">
        <v>115.5104445889789</v>
      </c>
      <c r="M67" s="4">
        <v>174.44773619788378</v>
      </c>
    </row>
    <row r="68" spans="2:13">
      <c r="B68" s="17">
        <v>38806</v>
      </c>
      <c r="C68" s="4">
        <v>107.68979312659022</v>
      </c>
      <c r="D68" s="4">
        <v>102.93951600557152</v>
      </c>
      <c r="E68" s="4">
        <v>137.22615583946271</v>
      </c>
      <c r="F68" s="4">
        <v>146.95644396829348</v>
      </c>
      <c r="G68" s="4">
        <v>105.7078668321567</v>
      </c>
      <c r="H68" s="4">
        <v>104.79366140852248</v>
      </c>
      <c r="I68" s="4">
        <v>127.91863809452857</v>
      </c>
      <c r="J68" s="4">
        <v>110.70953359406657</v>
      </c>
      <c r="K68" s="4">
        <v>102.57848278007306</v>
      </c>
      <c r="L68" s="4">
        <v>116.59650118872189</v>
      </c>
      <c r="M68" s="4">
        <v>179.45180369661344</v>
      </c>
    </row>
    <row r="69" spans="2:13">
      <c r="B69" s="17">
        <v>38807</v>
      </c>
      <c r="C69" s="4">
        <v>107.2408958539533</v>
      </c>
      <c r="D69" s="4">
        <v>102.83895912889389</v>
      </c>
      <c r="E69" s="4">
        <v>137.34144122254227</v>
      </c>
      <c r="F69" s="4">
        <v>148.13762207661975</v>
      </c>
      <c r="G69" s="4">
        <v>105.31558728652146</v>
      </c>
      <c r="H69" s="4">
        <v>104.86213088730901</v>
      </c>
      <c r="I69" s="4">
        <v>127.61702133712049</v>
      </c>
      <c r="J69" s="4">
        <v>110.18215246538823</v>
      </c>
      <c r="K69" s="4">
        <v>102.88512197934618</v>
      </c>
      <c r="L69" s="4">
        <v>115.6141462275408</v>
      </c>
      <c r="M69" s="4">
        <v>179.92450062646088</v>
      </c>
    </row>
    <row r="70" spans="2:13">
      <c r="B70" s="17">
        <v>38810</v>
      </c>
      <c r="C70" s="4">
        <v>107.48770653152857</v>
      </c>
      <c r="D70" s="4">
        <v>102.94230925214589</v>
      </c>
      <c r="E70" s="4">
        <v>139.54450302978515</v>
      </c>
      <c r="F70" s="4">
        <v>151.14762164248523</v>
      </c>
      <c r="G70" s="4">
        <v>105.65326242947765</v>
      </c>
      <c r="H70" s="4">
        <v>105.11025610297118</v>
      </c>
      <c r="I70" s="4">
        <v>128.77068940213209</v>
      </c>
      <c r="J70" s="4">
        <v>111.98570529817577</v>
      </c>
      <c r="K70" s="4">
        <v>103.73063638926195</v>
      </c>
      <c r="L70" s="4">
        <v>116.77153404782734</v>
      </c>
      <c r="M70" s="4">
        <v>181.91684922467724</v>
      </c>
    </row>
    <row r="71" spans="2:13">
      <c r="B71" s="17">
        <v>38811</v>
      </c>
      <c r="C71" s="4">
        <v>108.16022421673368</v>
      </c>
      <c r="D71" s="4">
        <v>104.17971748459559</v>
      </c>
      <c r="E71" s="4">
        <v>139.21925655796852</v>
      </c>
      <c r="F71" s="4">
        <v>149.78140257724098</v>
      </c>
      <c r="G71" s="4">
        <v>106.21172516590516</v>
      </c>
      <c r="H71" s="4">
        <v>106.14649567744159</v>
      </c>
      <c r="I71" s="4">
        <v>128.55265319195757</v>
      </c>
      <c r="J71" s="4">
        <v>112.23904343718662</v>
      </c>
      <c r="K71" s="4">
        <v>103.85693236473482</v>
      </c>
      <c r="L71" s="4">
        <v>116.39181159933609</v>
      </c>
      <c r="M71" s="4">
        <v>182.5174376315656</v>
      </c>
    </row>
    <row r="72" spans="2:13">
      <c r="B72" s="17">
        <v>38812</v>
      </c>
      <c r="C72" s="4">
        <v>108.62651418812585</v>
      </c>
      <c r="D72" s="4">
        <v>104.59032473102923</v>
      </c>
      <c r="E72" s="4">
        <v>138.82533799692928</v>
      </c>
      <c r="F72" s="4">
        <v>151.00884092479674</v>
      </c>
      <c r="G72" s="4">
        <v>106.55015870334299</v>
      </c>
      <c r="H72" s="4">
        <v>106.49252202844326</v>
      </c>
      <c r="I72" s="4">
        <v>128.88077631217118</v>
      </c>
      <c r="J72" s="4">
        <v>112.23904343718662</v>
      </c>
      <c r="K72" s="4">
        <v>103.85693236473482</v>
      </c>
      <c r="L72" s="4">
        <v>117.15552086276415</v>
      </c>
      <c r="M72" s="4">
        <v>186.22252895172247</v>
      </c>
    </row>
    <row r="73" spans="2:13">
      <c r="B73" s="17">
        <v>38813</v>
      </c>
      <c r="C73" s="4">
        <v>108.41780180306222</v>
      </c>
      <c r="D73" s="4">
        <v>104.32217305988888</v>
      </c>
      <c r="E73" s="4">
        <v>140.80056626079568</v>
      </c>
      <c r="F73" s="4">
        <v>154.48761091485437</v>
      </c>
      <c r="G73" s="4">
        <v>106.33164629331662</v>
      </c>
      <c r="H73" s="4">
        <v>106.09315079993928</v>
      </c>
      <c r="I73" s="4">
        <v>128.92758996906159</v>
      </c>
      <c r="J73" s="4">
        <v>114.40740597868191</v>
      </c>
      <c r="K73" s="4">
        <v>105.00990318317676</v>
      </c>
      <c r="L73" s="4">
        <v>117.18575909755977</v>
      </c>
      <c r="M73" s="4">
        <v>187.3033373165195</v>
      </c>
    </row>
    <row r="74" spans="2:13">
      <c r="B74" s="17">
        <v>38814</v>
      </c>
      <c r="C74" s="4">
        <v>107.29638684522025</v>
      </c>
      <c r="D74" s="4">
        <v>103.44230038895965</v>
      </c>
      <c r="E74" s="4">
        <v>141.39663677498623</v>
      </c>
      <c r="F74" s="4">
        <v>154.53695517003248</v>
      </c>
      <c r="G74" s="4">
        <v>105.41721214706303</v>
      </c>
      <c r="H74" s="4">
        <v>105.31791279087292</v>
      </c>
      <c r="I74" s="4">
        <v>127.25020747765046</v>
      </c>
      <c r="J74" s="4">
        <v>114.83021715454893</v>
      </c>
      <c r="K74" s="4">
        <v>104.79739163150607</v>
      </c>
      <c r="L74" s="4">
        <v>116.8070058232607</v>
      </c>
      <c r="M74" s="4">
        <v>190.97833652443146</v>
      </c>
    </row>
    <row r="75" spans="2:13">
      <c r="B75" s="17">
        <v>38817</v>
      </c>
      <c r="C75" s="4">
        <v>107.38749145774801</v>
      </c>
      <c r="D75" s="4">
        <v>103.65179388203805</v>
      </c>
      <c r="E75" s="4">
        <v>140.53690730158789</v>
      </c>
      <c r="F75" s="4">
        <v>154.38892240449812</v>
      </c>
      <c r="G75" s="4">
        <v>105.61903987849304</v>
      </c>
      <c r="H75" s="4">
        <v>105.51064926399437</v>
      </c>
      <c r="I75" s="4">
        <v>128.3292729570239</v>
      </c>
      <c r="J75" s="4">
        <v>115.17745911118436</v>
      </c>
      <c r="K75" s="4">
        <v>104.76392319800578</v>
      </c>
      <c r="L75" s="4">
        <v>117.59920880793845</v>
      </c>
      <c r="M75" s="4">
        <v>194.97933361499676</v>
      </c>
    </row>
    <row r="76" spans="2:13">
      <c r="B76" s="17">
        <v>38818</v>
      </c>
      <c r="C76" s="4">
        <v>106.5567830362447</v>
      </c>
      <c r="D76" s="4">
        <v>103.08755807401357</v>
      </c>
      <c r="E76" s="4">
        <v>140.22735960749512</v>
      </c>
      <c r="F76" s="4">
        <v>153.49147376344601</v>
      </c>
      <c r="G76" s="4">
        <v>105.12892744472451</v>
      </c>
      <c r="H76" s="4">
        <v>104.83780889335199</v>
      </c>
      <c r="I76" s="4">
        <v>126.3000398754684</v>
      </c>
      <c r="J76" s="4">
        <v>114.85831161520426</v>
      </c>
      <c r="K76" s="4">
        <v>104.51835181746129</v>
      </c>
      <c r="L76" s="4">
        <v>116.62053670868764</v>
      </c>
      <c r="M76" s="4">
        <v>194.80505013157824</v>
      </c>
    </row>
    <row r="77" spans="2:13">
      <c r="B77" s="17">
        <v>38819</v>
      </c>
      <c r="C77" s="4">
        <v>106.68515771753384</v>
      </c>
      <c r="D77" s="4">
        <v>103.13783651235239</v>
      </c>
      <c r="E77" s="4">
        <v>138.16977314049299</v>
      </c>
      <c r="F77" s="4">
        <v>150.35502954368661</v>
      </c>
      <c r="G77" s="4">
        <v>105.51134786209823</v>
      </c>
      <c r="H77" s="4">
        <v>104.98190137855943</v>
      </c>
      <c r="I77" s="4">
        <v>126.1457044404233</v>
      </c>
      <c r="J77" s="4">
        <v>113.70769356777051</v>
      </c>
      <c r="K77" s="4">
        <v>103.95938068836841</v>
      </c>
      <c r="L77" s="4">
        <v>116.31718518653919</v>
      </c>
      <c r="M77" s="4">
        <v>195.79558215964047</v>
      </c>
    </row>
    <row r="78" spans="2:13">
      <c r="B78" s="17">
        <v>38820</v>
      </c>
      <c r="C78" s="4">
        <v>106.7679800925591</v>
      </c>
      <c r="D78" s="4">
        <v>103.34733000543079</v>
      </c>
      <c r="E78" s="4">
        <v>138.46442712238624</v>
      </c>
      <c r="F78" s="4">
        <v>149.95410747036439</v>
      </c>
      <c r="G78" s="4">
        <v>105.58415373233699</v>
      </c>
      <c r="H78" s="4">
        <v>105.41397444767789</v>
      </c>
      <c r="I78" s="4">
        <v>126.51593847573923</v>
      </c>
      <c r="J78" s="4">
        <v>114.53512074771544</v>
      </c>
      <c r="K78" s="4">
        <v>104.6163426360782</v>
      </c>
      <c r="L78" s="4">
        <v>116.87019598059001</v>
      </c>
      <c r="M78" s="4">
        <v>193.78567982928126</v>
      </c>
    </row>
    <row r="79" spans="2:13">
      <c r="B79" s="17">
        <v>38821</v>
      </c>
      <c r="C79" s="4">
        <v>106.7679800925591</v>
      </c>
      <c r="D79" s="4">
        <v>103.34733000543079</v>
      </c>
      <c r="E79" s="4">
        <v>138.74354333966053</v>
      </c>
      <c r="F79" s="4">
        <v>149.59019358842573</v>
      </c>
      <c r="G79" s="4">
        <v>105.58415373233699</v>
      </c>
      <c r="H79" s="4">
        <v>105.41397444767789</v>
      </c>
      <c r="I79" s="4">
        <v>126.51593847573923</v>
      </c>
      <c r="J79" s="4">
        <v>114.53512074771544</v>
      </c>
      <c r="K79" s="4">
        <v>104.6163426360782</v>
      </c>
      <c r="L79" s="4">
        <v>116.87019598059001</v>
      </c>
      <c r="M79" s="4">
        <v>195.47710730504832</v>
      </c>
    </row>
    <row r="80" spans="2:13">
      <c r="B80" s="17">
        <v>38824</v>
      </c>
      <c r="C80" s="4">
        <v>106.45408329121338</v>
      </c>
      <c r="D80" s="4">
        <v>103.08197158086483</v>
      </c>
      <c r="E80" s="4">
        <v>136.86403736663326</v>
      </c>
      <c r="F80" s="4">
        <v>147.07363657434152</v>
      </c>
      <c r="G80" s="4">
        <v>104.97867053804694</v>
      </c>
      <c r="H80" s="4">
        <v>105.25598368020933</v>
      </c>
      <c r="I80" s="4">
        <v>126.51593847573923</v>
      </c>
      <c r="J80" s="4">
        <v>114.53512074771544</v>
      </c>
      <c r="K80" s="4">
        <v>104.6163426360782</v>
      </c>
      <c r="L80" s="4">
        <v>116.87019598059001</v>
      </c>
      <c r="M80" s="4">
        <v>198.44870338923505</v>
      </c>
    </row>
    <row r="81" spans="2:13">
      <c r="B81" s="17">
        <v>38825</v>
      </c>
      <c r="C81" s="4">
        <v>108.30267870177713</v>
      </c>
      <c r="D81" s="4">
        <v>104.80540471725637</v>
      </c>
      <c r="E81" s="4">
        <v>138.73581471062727</v>
      </c>
      <c r="F81" s="4">
        <v>149.7073861944738</v>
      </c>
      <c r="G81" s="4">
        <v>106.8271622877669</v>
      </c>
      <c r="H81" s="4">
        <v>106.81688341003786</v>
      </c>
      <c r="I81" s="4">
        <v>126.17413465214213</v>
      </c>
      <c r="J81" s="4">
        <v>115.98571513311389</v>
      </c>
      <c r="K81" s="4">
        <v>105.22976961812498</v>
      </c>
      <c r="L81" s="4">
        <v>117.15629620211789</v>
      </c>
      <c r="M81" s="4">
        <v>200.61533547086995</v>
      </c>
    </row>
    <row r="82" spans="2:13">
      <c r="B82" s="17">
        <v>38826</v>
      </c>
      <c r="C82" s="4">
        <v>108.4915137168347</v>
      </c>
      <c r="D82" s="4">
        <v>104.39200422424835</v>
      </c>
      <c r="E82" s="4">
        <v>139.67983454441969</v>
      </c>
      <c r="F82" s="4">
        <v>149.85541896000817</v>
      </c>
      <c r="G82" s="4">
        <v>106.92196159797358</v>
      </c>
      <c r="H82" s="4">
        <v>106.52113613898091</v>
      </c>
      <c r="I82" s="4">
        <v>128.12320736230996</v>
      </c>
      <c r="J82" s="4">
        <v>117.33055443956917</v>
      </c>
      <c r="K82" s="4">
        <v>105.66645652626001</v>
      </c>
      <c r="L82" s="4">
        <v>118.04095840472849</v>
      </c>
      <c r="M82" s="4">
        <v>202.49985400020861</v>
      </c>
    </row>
    <row r="83" spans="2:13">
      <c r="B83" s="17">
        <v>38827</v>
      </c>
      <c r="C83" s="4">
        <v>108.61823195062334</v>
      </c>
      <c r="D83" s="4">
        <v>104.67132888168619</v>
      </c>
      <c r="E83" s="4">
        <v>139.41746369005082</v>
      </c>
      <c r="F83" s="4">
        <v>148.30415893784595</v>
      </c>
      <c r="G83" s="4">
        <v>107.52981477501878</v>
      </c>
      <c r="H83" s="4">
        <v>106.62148991236653</v>
      </c>
      <c r="I83" s="4">
        <v>129.60927376734247</v>
      </c>
      <c r="J83" s="4">
        <v>118.12458894791638</v>
      </c>
      <c r="K83" s="4">
        <v>106.25677877397031</v>
      </c>
      <c r="L83" s="4">
        <v>117.87891247979805</v>
      </c>
      <c r="M83" s="4">
        <v>202.95123568388254</v>
      </c>
    </row>
    <row r="84" spans="2:13">
      <c r="B84" s="17">
        <v>38828</v>
      </c>
      <c r="C84" s="4">
        <v>108.60332392311879</v>
      </c>
      <c r="D84" s="4">
        <v>104.79143848438449</v>
      </c>
      <c r="E84" s="4">
        <v>140.11328182270199</v>
      </c>
      <c r="F84" s="4">
        <v>148.19930239559241</v>
      </c>
      <c r="G84" s="4">
        <v>107.57304326047301</v>
      </c>
      <c r="H84" s="4">
        <v>106.48986500389334</v>
      </c>
      <c r="I84" s="4">
        <v>130.28197960402795</v>
      </c>
      <c r="J84" s="4">
        <v>117.90018182918331</v>
      </c>
      <c r="K84" s="4">
        <v>106.02431988734993</v>
      </c>
      <c r="L84" s="4">
        <v>118.87386670547728</v>
      </c>
      <c r="M84" s="4">
        <v>202.81080582673954</v>
      </c>
    </row>
    <row r="85" spans="2:13">
      <c r="B85" s="17">
        <v>38831</v>
      </c>
      <c r="C85" s="4">
        <v>108.34077699428872</v>
      </c>
      <c r="D85" s="4">
        <v>104.67412212826058</v>
      </c>
      <c r="E85" s="4">
        <v>136.17200304194625</v>
      </c>
      <c r="F85" s="4">
        <v>144.59100373569225</v>
      </c>
      <c r="G85" s="4">
        <v>107.46753162821298</v>
      </c>
      <c r="H85" s="4">
        <v>106.4156727029993</v>
      </c>
      <c r="I85" s="4">
        <v>129.94722989311299</v>
      </c>
      <c r="J85" s="4">
        <v>116.4607415720847</v>
      </c>
      <c r="K85" s="4">
        <v>104.70051518914336</v>
      </c>
      <c r="L85" s="4">
        <v>118.21424675028803</v>
      </c>
      <c r="M85" s="4">
        <v>203.77500725658751</v>
      </c>
    </row>
    <row r="86" spans="2:13">
      <c r="B86" s="17">
        <v>38832</v>
      </c>
      <c r="C86" s="4">
        <v>107.81319846537785</v>
      </c>
      <c r="D86" s="4">
        <v>104.47580162147969</v>
      </c>
      <c r="E86" s="4">
        <v>136.62195416347669</v>
      </c>
      <c r="F86" s="4">
        <v>146.43524527297456</v>
      </c>
      <c r="G86" s="4">
        <v>106.96443168894616</v>
      </c>
      <c r="H86" s="4">
        <v>105.96970135161972</v>
      </c>
      <c r="I86" s="4">
        <v>129.94103082439233</v>
      </c>
      <c r="J86" s="4">
        <v>115.56910844111363</v>
      </c>
      <c r="K86" s="4">
        <v>104.50501644828638</v>
      </c>
      <c r="L86" s="4">
        <v>117.9799004306219</v>
      </c>
      <c r="M86" s="4">
        <v>204.06338999893472</v>
      </c>
    </row>
    <row r="87" spans="2:13">
      <c r="B87" s="17">
        <v>38833</v>
      </c>
      <c r="C87" s="4">
        <v>108.11715658172054</v>
      </c>
      <c r="D87" s="4">
        <v>105.15176729247931</v>
      </c>
      <c r="E87" s="4">
        <v>137.31141227848593</v>
      </c>
      <c r="F87" s="4">
        <v>145.39593189828537</v>
      </c>
      <c r="G87" s="4">
        <v>107.63978197485851</v>
      </c>
      <c r="H87" s="4">
        <v>106.71407699860617</v>
      </c>
      <c r="I87" s="4">
        <v>130.54640194911212</v>
      </c>
      <c r="J87" s="4">
        <v>116.23061796259798</v>
      </c>
      <c r="K87" s="4">
        <v>104.66916407052598</v>
      </c>
      <c r="L87" s="4">
        <v>118.3233757643261</v>
      </c>
      <c r="M87" s="4">
        <v>209.29565601552173</v>
      </c>
    </row>
    <row r="88" spans="2:13">
      <c r="B88" s="17">
        <v>38834</v>
      </c>
      <c r="C88" s="4">
        <v>108.4741210180794</v>
      </c>
      <c r="D88" s="4">
        <v>107.31374014104829</v>
      </c>
      <c r="E88" s="4">
        <v>137.78326118227727</v>
      </c>
      <c r="F88" s="4">
        <v>145.49462040864159</v>
      </c>
      <c r="G88" s="4">
        <v>107.90540964205762</v>
      </c>
      <c r="H88" s="4">
        <v>108.73893409215228</v>
      </c>
      <c r="I88" s="4">
        <v>129.70461116904625</v>
      </c>
      <c r="J88" s="4">
        <v>116.719935628453</v>
      </c>
      <c r="K88" s="4">
        <v>104.97966644081356</v>
      </c>
      <c r="L88" s="4">
        <v>117.46449359522717</v>
      </c>
      <c r="M88" s="4">
        <v>203.88409116347535</v>
      </c>
    </row>
    <row r="89" spans="2:13">
      <c r="B89" s="17">
        <v>38835</v>
      </c>
      <c r="C89" s="4">
        <v>108.54783293185186</v>
      </c>
      <c r="D89" s="4">
        <v>109.00086107197291</v>
      </c>
      <c r="E89" s="4">
        <v>136.10622918861105</v>
      </c>
      <c r="F89" s="4">
        <v>144.18699764642136</v>
      </c>
      <c r="G89" s="4">
        <v>107.75970310226994</v>
      </c>
      <c r="H89" s="4">
        <v>111.06280864081674</v>
      </c>
      <c r="I89" s="4">
        <v>128.46800383977219</v>
      </c>
      <c r="J89" s="4">
        <v>116.15142365166886</v>
      </c>
      <c r="K89" s="4">
        <v>104.96038773161638</v>
      </c>
      <c r="L89" s="4">
        <v>116.74943687624595</v>
      </c>
      <c r="M89" s="4">
        <v>207.79606575531614</v>
      </c>
    </row>
    <row r="90" spans="2:13">
      <c r="B90" s="17">
        <v>38838</v>
      </c>
      <c r="C90" s="4">
        <v>108.09893565921497</v>
      </c>
      <c r="D90" s="4">
        <v>107.48692142865974</v>
      </c>
      <c r="E90" s="4">
        <v>136.26305595274442</v>
      </c>
      <c r="F90" s="4">
        <v>143.98653660976024</v>
      </c>
      <c r="G90" s="4">
        <v>107.53360674742704</v>
      </c>
      <c r="H90" s="4">
        <v>109.65008912627245</v>
      </c>
      <c r="I90" s="4">
        <v>128.46800383977219</v>
      </c>
      <c r="J90" s="4">
        <v>116.15142365166886</v>
      </c>
      <c r="K90" s="4">
        <v>104.96038773161638</v>
      </c>
      <c r="L90" s="4">
        <v>116.74943687624595</v>
      </c>
      <c r="M90" s="4">
        <v>207.79606575531614</v>
      </c>
    </row>
    <row r="91" spans="2:13">
      <c r="B91" s="17">
        <v>38839</v>
      </c>
      <c r="C91" s="4">
        <v>108.76317110691754</v>
      </c>
      <c r="D91" s="4">
        <v>107.81093803128765</v>
      </c>
      <c r="E91" s="4">
        <v>138.0990883874596</v>
      </c>
      <c r="F91" s="4">
        <v>145.65498923797051</v>
      </c>
      <c r="G91" s="4">
        <v>108.22715850089908</v>
      </c>
      <c r="H91" s="4">
        <v>110.0934034531021</v>
      </c>
      <c r="I91" s="4">
        <v>129.35297433989226</v>
      </c>
      <c r="J91" s="4">
        <v>117.5926764546162</v>
      </c>
      <c r="K91" s="4">
        <v>107.37862134904567</v>
      </c>
      <c r="L91" s="4">
        <v>117.89170557913464</v>
      </c>
      <c r="M91" s="4">
        <v>215.23383283185439</v>
      </c>
    </row>
    <row r="92" spans="2:13">
      <c r="B92" s="17">
        <v>38840</v>
      </c>
      <c r="C92" s="4">
        <v>108.31924317678217</v>
      </c>
      <c r="D92" s="4">
        <v>107.52323363412665</v>
      </c>
      <c r="E92" s="4">
        <v>140.04050389930541</v>
      </c>
      <c r="F92" s="4">
        <v>145.65498923797051</v>
      </c>
      <c r="G92" s="4">
        <v>108.07386801629488</v>
      </c>
      <c r="H92" s="4">
        <v>109.93214250157209</v>
      </c>
      <c r="I92" s="4">
        <v>127.59308010619938</v>
      </c>
      <c r="J92" s="4">
        <v>118.70069967460479</v>
      </c>
      <c r="K92" s="4">
        <v>108.4324498267414</v>
      </c>
      <c r="L92" s="4">
        <v>116.49512556822117</v>
      </c>
      <c r="M92" s="4">
        <v>216.16543447343699</v>
      </c>
    </row>
    <row r="93" spans="2:13">
      <c r="B93" s="17">
        <v>38841</v>
      </c>
      <c r="C93" s="4">
        <v>108.6836616268933</v>
      </c>
      <c r="D93" s="4">
        <v>107.79697179841577</v>
      </c>
      <c r="E93" s="4">
        <v>140.04050389930541</v>
      </c>
      <c r="F93" s="4">
        <v>145.65498923797051</v>
      </c>
      <c r="G93" s="4">
        <v>108.43960375507223</v>
      </c>
      <c r="H93" s="4">
        <v>110.36462434369821</v>
      </c>
      <c r="I93" s="4">
        <v>129.09710243442274</v>
      </c>
      <c r="J93" s="4">
        <v>118.60972381565895</v>
      </c>
      <c r="K93" s="4">
        <v>108.37624811765598</v>
      </c>
      <c r="L93" s="4">
        <v>117.01595977909203</v>
      </c>
      <c r="M93" s="4">
        <v>218.12518328338803</v>
      </c>
    </row>
    <row r="94" spans="2:13">
      <c r="B94" s="17">
        <v>38842</v>
      </c>
      <c r="C94" s="4">
        <v>109.80259191348452</v>
      </c>
      <c r="D94" s="4">
        <v>109.11538418152243</v>
      </c>
      <c r="E94" s="4">
        <v>140.04050389930541</v>
      </c>
      <c r="F94" s="4">
        <v>145.65498923797051</v>
      </c>
      <c r="G94" s="4">
        <v>109.75617657522253</v>
      </c>
      <c r="H94" s="4">
        <v>111.81413342893379</v>
      </c>
      <c r="I94" s="4">
        <v>130.67829248016866</v>
      </c>
      <c r="J94" s="4">
        <v>118.60972381565895</v>
      </c>
      <c r="K94" s="4">
        <v>108.37624811765598</v>
      </c>
      <c r="L94" s="4">
        <v>118.07914386789986</v>
      </c>
      <c r="M94" s="4">
        <v>219.3614675614505</v>
      </c>
    </row>
    <row r="95" spans="2:13">
      <c r="B95" s="17">
        <v>38845</v>
      </c>
      <c r="C95" s="4">
        <v>109.71148730095675</v>
      </c>
      <c r="D95" s="4">
        <v>108.23830475716755</v>
      </c>
      <c r="E95" s="4">
        <v>139.20927374546721</v>
      </c>
      <c r="F95" s="4">
        <v>148.328831065435</v>
      </c>
      <c r="G95" s="4">
        <v>109.82064010616305</v>
      </c>
      <c r="H95" s="4">
        <v>111.08508676973534</v>
      </c>
      <c r="I95" s="4">
        <v>130.99230737501804</v>
      </c>
      <c r="J95" s="4">
        <v>120.61649092340983</v>
      </c>
      <c r="K95" s="4">
        <v>110.6820411710393</v>
      </c>
      <c r="L95" s="4">
        <v>117.60153482599969</v>
      </c>
      <c r="M95" s="4">
        <v>219.3614675614505</v>
      </c>
    </row>
    <row r="96" spans="2:13">
      <c r="B96" s="17">
        <v>38846</v>
      </c>
      <c r="C96" s="4">
        <v>109.75124204096886</v>
      </c>
      <c r="D96" s="4">
        <v>108.30813592152704</v>
      </c>
      <c r="E96" s="4">
        <v>138.39808972318403</v>
      </c>
      <c r="F96" s="4">
        <v>147.42521439248563</v>
      </c>
      <c r="G96" s="4">
        <v>110.34421669643453</v>
      </c>
      <c r="H96" s="4">
        <v>111.03419453027909</v>
      </c>
      <c r="I96" s="4">
        <v>131.26463887674583</v>
      </c>
      <c r="J96" s="4">
        <v>119.44670171796068</v>
      </c>
      <c r="K96" s="4">
        <v>110.10152543436575</v>
      </c>
      <c r="L96" s="4">
        <v>118.34857429332246</v>
      </c>
      <c r="M96" s="4">
        <v>219.3614675614505</v>
      </c>
    </row>
    <row r="97" spans="2:13">
      <c r="B97" s="17">
        <v>38847</v>
      </c>
      <c r="C97" s="4">
        <v>109.56157880216102</v>
      </c>
      <c r="D97" s="4">
        <v>108.43941851052283</v>
      </c>
      <c r="E97" s="4">
        <v>136.47414413321547</v>
      </c>
      <c r="F97" s="4">
        <v>145.52546056812793</v>
      </c>
      <c r="G97" s="4">
        <v>110.37151889777404</v>
      </c>
      <c r="H97" s="4">
        <v>110.9495785176892</v>
      </c>
      <c r="I97" s="4">
        <v>130.78709682426557</v>
      </c>
      <c r="J97" s="4">
        <v>119.07443268595242</v>
      </c>
      <c r="K97" s="4">
        <v>111.30442030899461</v>
      </c>
      <c r="L97" s="4">
        <v>117.91729177780788</v>
      </c>
      <c r="M97" s="4">
        <v>218.15778307165331</v>
      </c>
    </row>
    <row r="98" spans="2:13">
      <c r="B98" s="17">
        <v>38848</v>
      </c>
      <c r="C98" s="4">
        <v>108.15939599298343</v>
      </c>
      <c r="D98" s="4">
        <v>107.57071882589111</v>
      </c>
      <c r="E98" s="4">
        <v>135.75127579894786</v>
      </c>
      <c r="F98" s="4">
        <v>145.2016388935215</v>
      </c>
      <c r="G98" s="4">
        <v>109.02612708732092</v>
      </c>
      <c r="H98" s="4">
        <v>109.68401728590993</v>
      </c>
      <c r="I98" s="4">
        <v>129.42629435958818</v>
      </c>
      <c r="J98" s="4">
        <v>119.49403704993324</v>
      </c>
      <c r="K98" s="4">
        <v>111.5160775055371</v>
      </c>
      <c r="L98" s="4">
        <v>117.11559088604685</v>
      </c>
      <c r="M98" s="4">
        <v>216.15791144537576</v>
      </c>
    </row>
    <row r="99" spans="2:13">
      <c r="B99" s="17">
        <v>38849</v>
      </c>
      <c r="C99" s="4">
        <v>106.94356352761265</v>
      </c>
      <c r="D99" s="4">
        <v>106.90592614118901</v>
      </c>
      <c r="E99" s="4">
        <v>133.65520719988427</v>
      </c>
      <c r="F99" s="4">
        <v>143.11992812819449</v>
      </c>
      <c r="G99" s="4">
        <v>107.89100014690621</v>
      </c>
      <c r="H99" s="4">
        <v>108.69029010423827</v>
      </c>
      <c r="I99" s="4">
        <v>126.46698720894516</v>
      </c>
      <c r="J99" s="4">
        <v>117.82837712825287</v>
      </c>
      <c r="K99" s="4">
        <v>110.64682688140746</v>
      </c>
      <c r="L99" s="4">
        <v>114.59728866511858</v>
      </c>
      <c r="M99" s="4">
        <v>210.77894638159469</v>
      </c>
    </row>
    <row r="100" spans="2:13">
      <c r="B100" s="17">
        <v>38852</v>
      </c>
      <c r="C100" s="4">
        <v>107.213564470195</v>
      </c>
      <c r="D100" s="4">
        <v>107.79976504499014</v>
      </c>
      <c r="E100" s="4">
        <v>132.73042843212258</v>
      </c>
      <c r="F100" s="4">
        <v>143.14151623983491</v>
      </c>
      <c r="G100" s="4">
        <v>108.3439512510737</v>
      </c>
      <c r="H100" s="4">
        <v>109.50211329749204</v>
      </c>
      <c r="I100" s="4">
        <v>125.2004533410197</v>
      </c>
      <c r="J100" s="4">
        <v>114.99097602867086</v>
      </c>
      <c r="K100" s="4">
        <v>108.37387078164708</v>
      </c>
      <c r="L100" s="4">
        <v>113.22416266965556</v>
      </c>
      <c r="M100" s="4">
        <v>199.29253637010328</v>
      </c>
    </row>
    <row r="101" spans="2:13">
      <c r="B101" s="17">
        <v>38853</v>
      </c>
      <c r="C101" s="4">
        <v>107.01313432263386</v>
      </c>
      <c r="D101" s="4">
        <v>107.60144453820928</v>
      </c>
      <c r="E101" s="4">
        <v>130.08586869135442</v>
      </c>
      <c r="F101" s="4">
        <v>139.42836103768124</v>
      </c>
      <c r="G101" s="4">
        <v>108.25976946361016</v>
      </c>
      <c r="H101" s="4">
        <v>109.39889811305268</v>
      </c>
      <c r="I101" s="4">
        <v>125.09122147494207</v>
      </c>
      <c r="J101" s="4">
        <v>114.28178260870459</v>
      </c>
      <c r="K101" s="4">
        <v>107.95820843884078</v>
      </c>
      <c r="L101" s="4">
        <v>113.31933557532641</v>
      </c>
      <c r="M101" s="4">
        <v>198.77720894790883</v>
      </c>
    </row>
    <row r="102" spans="2:13">
      <c r="B102" s="17">
        <v>38854</v>
      </c>
      <c r="C102" s="4">
        <v>105.21091944208428</v>
      </c>
      <c r="D102" s="4">
        <v>105.86963166209458</v>
      </c>
      <c r="E102" s="4">
        <v>131.28742898636995</v>
      </c>
      <c r="F102" s="4">
        <v>139.33584055922225</v>
      </c>
      <c r="G102" s="4">
        <v>106.22840984450154</v>
      </c>
      <c r="H102" s="4">
        <v>107.55287921036687</v>
      </c>
      <c r="I102" s="4">
        <v>120.83310254682816</v>
      </c>
      <c r="J102" s="4">
        <v>115.83248529559438</v>
      </c>
      <c r="K102" s="4">
        <v>109.86646633648564</v>
      </c>
      <c r="L102" s="4">
        <v>110.01076871810467</v>
      </c>
      <c r="M102" s="4">
        <v>193.49980476295445</v>
      </c>
    </row>
    <row r="103" spans="2:13">
      <c r="B103" s="17">
        <v>38855</v>
      </c>
      <c r="C103" s="4">
        <v>104.50610103061932</v>
      </c>
      <c r="D103" s="4">
        <v>104.5931179776036</v>
      </c>
      <c r="E103" s="4">
        <v>129.51234001184417</v>
      </c>
      <c r="F103" s="4">
        <v>136.0328594782367</v>
      </c>
      <c r="G103" s="4">
        <v>105.49542157798354</v>
      </c>
      <c r="H103" s="4">
        <v>106.57570733550628</v>
      </c>
      <c r="I103" s="4">
        <v>121.11847346896832</v>
      </c>
      <c r="J103" s="4">
        <v>113.39928192027901</v>
      </c>
      <c r="K103" s="4">
        <v>108.14572081654286</v>
      </c>
      <c r="L103" s="4">
        <v>109.9351731311156</v>
      </c>
      <c r="M103" s="4">
        <v>186.90210915325378</v>
      </c>
    </row>
    <row r="104" spans="2:13">
      <c r="B104" s="17">
        <v>38856</v>
      </c>
      <c r="C104" s="4">
        <v>104.93843382825119</v>
      </c>
      <c r="D104" s="4">
        <v>105.06796989524794</v>
      </c>
      <c r="E104" s="4">
        <v>130.06195824528274</v>
      </c>
      <c r="F104" s="4">
        <v>136.27958075412729</v>
      </c>
      <c r="G104" s="4">
        <v>105.64492009017945</v>
      </c>
      <c r="H104" s="4">
        <v>107.00348828804407</v>
      </c>
      <c r="I104" s="4">
        <v>121.25121904398632</v>
      </c>
      <c r="J104" s="4">
        <v>113.7258190262578</v>
      </c>
      <c r="K104" s="4">
        <v>108.24865203655325</v>
      </c>
      <c r="L104" s="4">
        <v>109.65953999086315</v>
      </c>
      <c r="M104" s="4">
        <v>181.775165529524</v>
      </c>
    </row>
    <row r="105" spans="2:13">
      <c r="B105" s="17">
        <v>38859</v>
      </c>
      <c r="C105" s="4">
        <v>104.5276348481259</v>
      </c>
      <c r="D105" s="4">
        <v>105.59310025123109</v>
      </c>
      <c r="E105" s="4">
        <v>127.66624425807527</v>
      </c>
      <c r="F105" s="4">
        <v>134.5216916634067</v>
      </c>
      <c r="G105" s="4">
        <v>105.46736098216236</v>
      </c>
      <c r="H105" s="4">
        <v>107.25283982272929</v>
      </c>
      <c r="I105" s="4">
        <v>118.55697552139857</v>
      </c>
      <c r="J105" s="4">
        <v>110.18549870387817</v>
      </c>
      <c r="K105" s="4">
        <v>105.10321362152615</v>
      </c>
      <c r="L105" s="4">
        <v>107.24338872978936</v>
      </c>
      <c r="M105" s="4">
        <v>165.31854164557848</v>
      </c>
    </row>
    <row r="106" spans="2:13">
      <c r="B106" s="17">
        <v>38860</v>
      </c>
      <c r="C106" s="4">
        <v>104.07294000923724</v>
      </c>
      <c r="D106" s="4">
        <v>105.19366599109499</v>
      </c>
      <c r="E106" s="4">
        <v>125.58378126637233</v>
      </c>
      <c r="F106" s="4">
        <v>128.93037074853575</v>
      </c>
      <c r="G106" s="4">
        <v>105.21159244322476</v>
      </c>
      <c r="H106" s="4">
        <v>106.66992951377668</v>
      </c>
      <c r="I106" s="4">
        <v>121.38396461900433</v>
      </c>
      <c r="J106" s="4">
        <v>110.59708603814346</v>
      </c>
      <c r="K106" s="4">
        <v>105.52236767659554</v>
      </c>
      <c r="L106" s="4">
        <v>110.07318353608026</v>
      </c>
      <c r="M106" s="4">
        <v>176.47644609839611</v>
      </c>
    </row>
    <row r="107" spans="2:13">
      <c r="B107" s="17">
        <v>38861</v>
      </c>
      <c r="C107" s="4">
        <v>104.2377565355375</v>
      </c>
      <c r="D107" s="4">
        <v>105.12942131988427</v>
      </c>
      <c r="E107" s="4">
        <v>128.06338308121173</v>
      </c>
      <c r="F107" s="4">
        <v>129.65203048051578</v>
      </c>
      <c r="G107" s="4">
        <v>105.3914267346868</v>
      </c>
      <c r="H107" s="4">
        <v>106.93501880925757</v>
      </c>
      <c r="I107" s="4">
        <v>119.43318182091357</v>
      </c>
      <c r="J107" s="4">
        <v>110.30484787668682</v>
      </c>
      <c r="K107" s="4">
        <v>105.65631570234706</v>
      </c>
      <c r="L107" s="4">
        <v>108.29668724183709</v>
      </c>
      <c r="M107" s="4">
        <v>171.58773169660535</v>
      </c>
    </row>
    <row r="108" spans="2:13">
      <c r="B108" s="17">
        <v>38862</v>
      </c>
      <c r="C108" s="4">
        <v>105.42294472214894</v>
      </c>
      <c r="D108" s="4">
        <v>105.52885558002041</v>
      </c>
      <c r="E108" s="4">
        <v>126.34497071959656</v>
      </c>
      <c r="F108" s="4">
        <v>126.96276857330813</v>
      </c>
      <c r="G108" s="4">
        <v>106.27998066925397</v>
      </c>
      <c r="H108" s="4">
        <v>107.68940939493218</v>
      </c>
      <c r="I108" s="4">
        <v>121.97330366944661</v>
      </c>
      <c r="J108" s="4">
        <v>109.42820310561869</v>
      </c>
      <c r="K108" s="4">
        <v>104.87725526305509</v>
      </c>
      <c r="L108" s="4">
        <v>110.05360621739848</v>
      </c>
      <c r="M108" s="4">
        <v>178.6681549402351</v>
      </c>
    </row>
    <row r="109" spans="2:13">
      <c r="B109" s="17">
        <v>38863</v>
      </c>
      <c r="C109" s="4">
        <v>106.0258916123328</v>
      </c>
      <c r="D109" s="4">
        <v>105.84449244292517</v>
      </c>
      <c r="E109" s="4">
        <v>128.57508272845584</v>
      </c>
      <c r="F109" s="4">
        <v>130.23182547885872</v>
      </c>
      <c r="G109" s="4">
        <v>106.92044480901026</v>
      </c>
      <c r="H109" s="4">
        <v>108.28907939719974</v>
      </c>
      <c r="I109" s="4">
        <v>123.73255662016838</v>
      </c>
      <c r="J109" s="4">
        <v>110.8099904620673</v>
      </c>
      <c r="K109" s="4">
        <v>105.70129935714047</v>
      </c>
      <c r="L109" s="4">
        <v>112.24975493685025</v>
      </c>
      <c r="M109" s="4">
        <v>187.46257474381557</v>
      </c>
    </row>
    <row r="110" spans="2:13">
      <c r="B110" s="17">
        <v>38866</v>
      </c>
      <c r="C110" s="4">
        <v>106.0258916123328</v>
      </c>
      <c r="D110" s="4">
        <v>105.84449244292517</v>
      </c>
      <c r="E110" s="4">
        <v>128.13165263767223</v>
      </c>
      <c r="F110" s="4">
        <v>131.63505273548657</v>
      </c>
      <c r="G110" s="4">
        <v>106.92044480901026</v>
      </c>
      <c r="H110" s="4">
        <v>108.28907939719974</v>
      </c>
      <c r="I110" s="4">
        <v>123.01987747828427</v>
      </c>
      <c r="J110" s="4">
        <v>111.28871170603747</v>
      </c>
      <c r="K110" s="4">
        <v>106.05359083695953</v>
      </c>
      <c r="L110" s="4">
        <v>112.24975493685025</v>
      </c>
      <c r="M110" s="4">
        <v>187.08266182672335</v>
      </c>
    </row>
    <row r="111" spans="2:13">
      <c r="B111" s="17">
        <v>38867</v>
      </c>
      <c r="C111" s="4">
        <v>104.34294095181957</v>
      </c>
      <c r="D111" s="4">
        <v>104.5931179776036</v>
      </c>
      <c r="E111" s="4">
        <v>127.67896429335919</v>
      </c>
      <c r="F111" s="4">
        <v>131.88794204327442</v>
      </c>
      <c r="G111" s="4">
        <v>105.17443111362373</v>
      </c>
      <c r="H111" s="4">
        <v>106.88208270476294</v>
      </c>
      <c r="I111" s="4">
        <v>120.18562050700601</v>
      </c>
      <c r="J111" s="4">
        <v>110.55058726579338</v>
      </c>
      <c r="K111" s="4">
        <v>106.13988070490761</v>
      </c>
      <c r="L111" s="4">
        <v>109.55583835230122</v>
      </c>
      <c r="M111" s="4">
        <v>185.19062026932346</v>
      </c>
    </row>
    <row r="112" spans="2:13">
      <c r="B112" s="17">
        <v>38868</v>
      </c>
      <c r="C112" s="4">
        <v>105.19187029582847</v>
      </c>
      <c r="D112" s="4">
        <v>104.93948055282654</v>
      </c>
      <c r="E112" s="4">
        <v>124.52214135947987</v>
      </c>
      <c r="F112" s="4">
        <v>129.67978662405349</v>
      </c>
      <c r="G112" s="4">
        <v>105.87480841743064</v>
      </c>
      <c r="H112" s="4">
        <v>107.32805405614252</v>
      </c>
      <c r="I112" s="4">
        <v>121.69113916216195</v>
      </c>
      <c r="J112" s="4">
        <v>110.55058726579338</v>
      </c>
      <c r="K112" s="4">
        <v>106.13988070490761</v>
      </c>
      <c r="L112" s="4">
        <v>110.94737865741544</v>
      </c>
      <c r="M112" s="4">
        <v>183.21331772722957</v>
      </c>
    </row>
    <row r="113" spans="2:13">
      <c r="B113" s="17">
        <v>38869</v>
      </c>
      <c r="C113" s="4">
        <v>106.48555579372298</v>
      </c>
      <c r="D113" s="4">
        <v>106.77743679876758</v>
      </c>
      <c r="E113" s="4">
        <v>124.81526571687698</v>
      </c>
      <c r="F113" s="4">
        <v>130.9658212746333</v>
      </c>
      <c r="G113" s="4">
        <v>106.74667767340142</v>
      </c>
      <c r="H113" s="4">
        <v>108.86177038096029</v>
      </c>
      <c r="I113" s="4">
        <v>122.00600910097279</v>
      </c>
      <c r="J113" s="4">
        <v>109.06834304134405</v>
      </c>
      <c r="K113" s="4">
        <v>104.69583480887583</v>
      </c>
      <c r="L113" s="4">
        <v>111.44902321928139</v>
      </c>
      <c r="M113" s="4">
        <v>183.0590956519743</v>
      </c>
    </row>
    <row r="114" spans="2:13">
      <c r="B114" s="17">
        <v>38870</v>
      </c>
      <c r="C114" s="4">
        <v>106.69343995503637</v>
      </c>
      <c r="D114" s="4">
        <v>107.17407781232934</v>
      </c>
      <c r="E114" s="4">
        <v>127.1142913346162</v>
      </c>
      <c r="F114" s="4">
        <v>133.11538039083021</v>
      </c>
      <c r="G114" s="4">
        <v>106.62903172943494</v>
      </c>
      <c r="H114" s="4">
        <v>109.46184915623549</v>
      </c>
      <c r="I114" s="4">
        <v>121.56673026576826</v>
      </c>
      <c r="J114" s="4">
        <v>110.93275558666778</v>
      </c>
      <c r="K114" s="4">
        <v>105.74401711355041</v>
      </c>
      <c r="L114" s="4">
        <v>111.73841863306262</v>
      </c>
      <c r="M114" s="4">
        <v>192.51178041091265</v>
      </c>
    </row>
    <row r="115" spans="2:13">
      <c r="B115" s="17">
        <v>38873</v>
      </c>
      <c r="C115" s="4">
        <v>104.79432289570723</v>
      </c>
      <c r="D115" s="4">
        <v>105.47578389510721</v>
      </c>
      <c r="E115" s="4">
        <v>126.14016205021501</v>
      </c>
      <c r="F115" s="4">
        <v>131.59496052815433</v>
      </c>
      <c r="G115" s="4">
        <v>104.741103466669</v>
      </c>
      <c r="H115" s="4">
        <v>107.8739704079</v>
      </c>
      <c r="I115" s="4">
        <v>120.15911414420046</v>
      </c>
      <c r="J115" s="4">
        <v>111.65442768766954</v>
      </c>
      <c r="K115" s="4">
        <v>105.78060580056243</v>
      </c>
      <c r="L115" s="4">
        <v>111.69015375829268</v>
      </c>
      <c r="M115" s="4">
        <v>193.46093578463811</v>
      </c>
    </row>
    <row r="116" spans="2:13">
      <c r="B116" s="17">
        <v>38874</v>
      </c>
      <c r="C116" s="4">
        <v>104.67505867567087</v>
      </c>
      <c r="D116" s="4">
        <v>105.12383482673553</v>
      </c>
      <c r="E116" s="4">
        <v>123.85820382159092</v>
      </c>
      <c r="F116" s="4">
        <v>128.99513508345703</v>
      </c>
      <c r="G116" s="4">
        <v>104.29952827972633</v>
      </c>
      <c r="H116" s="4">
        <v>107.70739540727017</v>
      </c>
      <c r="I116" s="4">
        <v>117.62861154023399</v>
      </c>
      <c r="J116" s="4">
        <v>111.35382392998798</v>
      </c>
      <c r="K116" s="4">
        <v>105.34689056243852</v>
      </c>
      <c r="L116" s="4">
        <v>109.90028286019758</v>
      </c>
      <c r="M116" s="4">
        <v>184.30791831013886</v>
      </c>
    </row>
    <row r="117" spans="2:13">
      <c r="B117" s="17">
        <v>38875</v>
      </c>
      <c r="C117" s="4">
        <v>104.03732638797641</v>
      </c>
      <c r="D117" s="4">
        <v>105.75790179911944</v>
      </c>
      <c r="E117" s="4">
        <v>121.53277205465467</v>
      </c>
      <c r="F117" s="4">
        <v>126.22260474563629</v>
      </c>
      <c r="G117" s="4">
        <v>103.62417799381399</v>
      </c>
      <c r="H117" s="4">
        <v>108.23123801661292</v>
      </c>
      <c r="I117" s="4">
        <v>118.50759673262377</v>
      </c>
      <c r="J117" s="4">
        <v>110.26239247584542</v>
      </c>
      <c r="K117" s="4">
        <v>104.8034092632786</v>
      </c>
      <c r="L117" s="4">
        <v>110.60778002047991</v>
      </c>
      <c r="M117" s="4">
        <v>179.47437278079715</v>
      </c>
    </row>
    <row r="118" spans="2:13">
      <c r="B118" s="17">
        <v>38876</v>
      </c>
      <c r="C118" s="4">
        <v>104.18475021552133</v>
      </c>
      <c r="D118" s="4">
        <v>106.50649188105288</v>
      </c>
      <c r="E118" s="4">
        <v>117.80547969025747</v>
      </c>
      <c r="F118" s="4">
        <v>123.11083265346599</v>
      </c>
      <c r="G118" s="4">
        <v>103.69925904749766</v>
      </c>
      <c r="H118" s="4">
        <v>108.7730666382936</v>
      </c>
      <c r="I118" s="4">
        <v>115.07352642237525</v>
      </c>
      <c r="J118" s="4">
        <v>107.70781824196706</v>
      </c>
      <c r="K118" s="4">
        <v>103.63171692376658</v>
      </c>
      <c r="L118" s="4">
        <v>107.82915761153542</v>
      </c>
      <c r="M118" s="4">
        <v>170.66239924507377</v>
      </c>
    </row>
    <row r="119" spans="2:13">
      <c r="B119" s="17">
        <v>38877</v>
      </c>
      <c r="C119" s="4">
        <v>103.71846024412915</v>
      </c>
      <c r="D119" s="4">
        <v>106.18247527842497</v>
      </c>
      <c r="E119" s="4">
        <v>118.75392738443354</v>
      </c>
      <c r="F119" s="4">
        <v>124.08846570918253</v>
      </c>
      <c r="G119" s="4">
        <v>103.25465028262838</v>
      </c>
      <c r="H119" s="4">
        <v>108.38779807855458</v>
      </c>
      <c r="I119" s="4">
        <v>116.80071522454195</v>
      </c>
      <c r="J119" s="4">
        <v>108.95275838683662</v>
      </c>
      <c r="K119" s="4">
        <v>104.80716099666768</v>
      </c>
      <c r="L119" s="4">
        <v>109.61747783092306</v>
      </c>
      <c r="M119" s="4">
        <v>170.83668272849232</v>
      </c>
    </row>
    <row r="120" spans="2:13">
      <c r="B120" s="17">
        <v>38880</v>
      </c>
      <c r="C120" s="4">
        <v>102.40158448122759</v>
      </c>
      <c r="D120" s="4">
        <v>105.38360675815271</v>
      </c>
      <c r="E120" s="4">
        <v>119.4154497257496</v>
      </c>
      <c r="F120" s="4">
        <v>125.12777908387172</v>
      </c>
      <c r="G120" s="4">
        <v>102.31291393503525</v>
      </c>
      <c r="H120" s="4">
        <v>107.54797393427469</v>
      </c>
      <c r="I120" s="4">
        <v>115.33581115755578</v>
      </c>
      <c r="J120" s="4">
        <v>108.90221624297783</v>
      </c>
      <c r="K120" s="4">
        <v>104.66589523351372</v>
      </c>
      <c r="L120" s="4">
        <v>108.95184899574237</v>
      </c>
      <c r="M120" s="4">
        <v>170.83668272849232</v>
      </c>
    </row>
    <row r="121" spans="2:13">
      <c r="B121" s="17">
        <v>38881</v>
      </c>
      <c r="C121" s="4">
        <v>101.34891209465655</v>
      </c>
      <c r="D121" s="4">
        <v>104.05122814217415</v>
      </c>
      <c r="E121" s="4">
        <v>114.46904663790718</v>
      </c>
      <c r="F121" s="4">
        <v>121.2326669407487</v>
      </c>
      <c r="G121" s="4">
        <v>101.49346869760876</v>
      </c>
      <c r="H121" s="4">
        <v>105.45587368096514</v>
      </c>
      <c r="I121" s="4">
        <v>113.12530875616893</v>
      </c>
      <c r="J121" s="4">
        <v>106.20417203384234</v>
      </c>
      <c r="K121" s="4">
        <v>103.19432424400389</v>
      </c>
      <c r="L121" s="4">
        <v>106.98965892627987</v>
      </c>
      <c r="M121" s="4">
        <v>154.8264251761799</v>
      </c>
    </row>
    <row r="122" spans="2:13">
      <c r="B122" s="17">
        <v>38882</v>
      </c>
      <c r="C122" s="4">
        <v>101.87483417606693</v>
      </c>
      <c r="D122" s="4">
        <v>102.80264692342698</v>
      </c>
      <c r="E122" s="4">
        <v>115.20133423880907</v>
      </c>
      <c r="F122" s="4">
        <v>120.84099691527234</v>
      </c>
      <c r="G122" s="4">
        <v>102.54365545607831</v>
      </c>
      <c r="H122" s="4">
        <v>104.29148376858683</v>
      </c>
      <c r="I122" s="4">
        <v>113.42136772782743</v>
      </c>
      <c r="J122" s="4">
        <v>106.2982849913725</v>
      </c>
      <c r="K122" s="4">
        <v>103.2545005617292</v>
      </c>
      <c r="L122" s="4">
        <v>106.74135649824652</v>
      </c>
      <c r="M122" s="4">
        <v>159.78786218256258</v>
      </c>
    </row>
    <row r="123" spans="2:13">
      <c r="B123" s="17">
        <v>38883</v>
      </c>
      <c r="C123" s="4">
        <v>104.03815461172665</v>
      </c>
      <c r="D123" s="4">
        <v>104.38641773109958</v>
      </c>
      <c r="E123" s="4">
        <v>116.49909986397829</v>
      </c>
      <c r="F123" s="4">
        <v>123.12316871726053</v>
      </c>
      <c r="G123" s="4">
        <v>104.42324137954604</v>
      </c>
      <c r="H123" s="4">
        <v>106.24030908270431</v>
      </c>
      <c r="I123" s="4">
        <v>115.905911718865</v>
      </c>
      <c r="J123" s="4">
        <v>107.60303914925014</v>
      </c>
      <c r="K123" s="4">
        <v>104.01387368719743</v>
      </c>
      <c r="L123" s="4">
        <v>108.92122309126988</v>
      </c>
      <c r="M123" s="4">
        <v>168.5496821978777</v>
      </c>
    </row>
    <row r="124" spans="2:13">
      <c r="B124" s="17">
        <v>38884</v>
      </c>
      <c r="C124" s="4">
        <v>103.65551523910995</v>
      </c>
      <c r="D124" s="4">
        <v>103.72162504639751</v>
      </c>
      <c r="E124" s="4">
        <v>119.78843658315709</v>
      </c>
      <c r="F124" s="4">
        <v>128.32590362260376</v>
      </c>
      <c r="G124" s="4">
        <v>104.41717422369281</v>
      </c>
      <c r="H124" s="4">
        <v>105.48632727003735</v>
      </c>
      <c r="I124" s="4">
        <v>114.91812218237834</v>
      </c>
      <c r="J124" s="4">
        <v>110.44434419373709</v>
      </c>
      <c r="K124" s="4">
        <v>105.86444404075132</v>
      </c>
      <c r="L124" s="4">
        <v>108.49788780413108</v>
      </c>
      <c r="M124" s="4">
        <v>166.74415546318198</v>
      </c>
    </row>
    <row r="125" spans="2:13">
      <c r="B125" s="17">
        <v>38887</v>
      </c>
      <c r="C125" s="4">
        <v>102.71134016382204</v>
      </c>
      <c r="D125" s="4">
        <v>103.28029208764569</v>
      </c>
      <c r="E125" s="4">
        <v>119.63555464009283</v>
      </c>
      <c r="F125" s="4">
        <v>126.27503301676306</v>
      </c>
      <c r="G125" s="4">
        <v>103.73044802055567</v>
      </c>
      <c r="H125" s="4">
        <v>104.76545607099254</v>
      </c>
      <c r="I125" s="4">
        <v>116.26951916347954</v>
      </c>
      <c r="J125" s="4">
        <v>109.92992973920734</v>
      </c>
      <c r="K125" s="4">
        <v>105.61214925680669</v>
      </c>
      <c r="L125" s="4">
        <v>109.05322461624311</v>
      </c>
      <c r="M125" s="4">
        <v>168.95091036114346</v>
      </c>
    </row>
    <row r="126" spans="2:13">
      <c r="B126" s="17">
        <v>38888</v>
      </c>
      <c r="C126" s="4">
        <v>102.70968371632149</v>
      </c>
      <c r="D126" s="4">
        <v>103.45626662183153</v>
      </c>
      <c r="E126" s="4">
        <v>117.92929876789458</v>
      </c>
      <c r="F126" s="4">
        <v>125.13703113171761</v>
      </c>
      <c r="G126" s="4">
        <v>104.04072616286211</v>
      </c>
      <c r="H126" s="4">
        <v>105.0213479738006</v>
      </c>
      <c r="I126" s="4">
        <v>117.43195142909617</v>
      </c>
      <c r="J126" s="4">
        <v>108.81528375554068</v>
      </c>
      <c r="K126" s="4">
        <v>104.84887581444883</v>
      </c>
      <c r="L126" s="4">
        <v>109.67543444761469</v>
      </c>
      <c r="M126" s="4">
        <v>170.64735318895131</v>
      </c>
    </row>
    <row r="127" spans="2:13">
      <c r="B127" s="17">
        <v>38889</v>
      </c>
      <c r="C127" s="4">
        <v>103.71017800662663</v>
      </c>
      <c r="D127" s="4">
        <v>103.73838452584377</v>
      </c>
      <c r="E127" s="4">
        <v>117.89588854863618</v>
      </c>
      <c r="F127" s="4">
        <v>125.57496139642346</v>
      </c>
      <c r="G127" s="4">
        <v>105.03251654624432</v>
      </c>
      <c r="H127" s="4">
        <v>105.65126717863649</v>
      </c>
      <c r="I127" s="4">
        <v>117.64143719965601</v>
      </c>
      <c r="J127" s="4">
        <v>109.16656908368481</v>
      </c>
      <c r="K127" s="4">
        <v>104.65831747498535</v>
      </c>
      <c r="L127" s="4">
        <v>109.80801747710322</v>
      </c>
      <c r="M127" s="4">
        <v>170.72007579354323</v>
      </c>
    </row>
    <row r="128" spans="2:13">
      <c r="B128" s="17">
        <v>38890</v>
      </c>
      <c r="C128" s="4">
        <v>103.16355033145992</v>
      </c>
      <c r="D128" s="4">
        <v>103.34453675885639</v>
      </c>
      <c r="E128" s="4">
        <v>121.85222205469633</v>
      </c>
      <c r="F128" s="4">
        <v>129.20176415201544</v>
      </c>
      <c r="G128" s="4">
        <v>104.46040270914708</v>
      </c>
      <c r="H128" s="4">
        <v>105.41193058263949</v>
      </c>
      <c r="I128" s="4">
        <v>118.28293393174786</v>
      </c>
      <c r="J128" s="4">
        <v>110.33315147724774</v>
      </c>
      <c r="K128" s="4">
        <v>105.50684070078739</v>
      </c>
      <c r="L128" s="4">
        <v>110.17727284431906</v>
      </c>
      <c r="M128" s="4">
        <v>169.78471263793</v>
      </c>
    </row>
    <row r="129" spans="2:13">
      <c r="B129" s="17">
        <v>38891</v>
      </c>
      <c r="C129" s="4">
        <v>103.07244571893214</v>
      </c>
      <c r="D129" s="4">
        <v>102.24679085512565</v>
      </c>
      <c r="E129" s="4">
        <v>121.75843192111554</v>
      </c>
      <c r="F129" s="4">
        <v>129.46082149170056</v>
      </c>
      <c r="G129" s="4">
        <v>104.17581517990662</v>
      </c>
      <c r="H129" s="4">
        <v>104.50016238900778</v>
      </c>
      <c r="I129" s="4">
        <v>118.20426988729275</v>
      </c>
      <c r="J129" s="4">
        <v>110.20843438019479</v>
      </c>
      <c r="K129" s="4">
        <v>105.44324696254928</v>
      </c>
      <c r="L129" s="4">
        <v>110.33350372409649</v>
      </c>
      <c r="M129" s="4">
        <v>168.62867399252067</v>
      </c>
    </row>
    <row r="130" spans="2:13">
      <c r="B130" s="17">
        <v>38894</v>
      </c>
      <c r="C130" s="4">
        <v>103.57434931158519</v>
      </c>
      <c r="D130" s="4">
        <v>103.09035132058794</v>
      </c>
      <c r="E130" s="4">
        <v>121.9867485038066</v>
      </c>
      <c r="F130" s="4">
        <v>130.00977633055717</v>
      </c>
      <c r="G130" s="4">
        <v>104.70849250395793</v>
      </c>
      <c r="H130" s="4">
        <v>105.42255868083916</v>
      </c>
      <c r="I130" s="4">
        <v>117.88127703084797</v>
      </c>
      <c r="J130" s="4">
        <v>110.1805490594451</v>
      </c>
      <c r="K130" s="4">
        <v>105.00433130190589</v>
      </c>
      <c r="L130" s="4">
        <v>110.12222375020396</v>
      </c>
      <c r="M130" s="4">
        <v>169.09510173231706</v>
      </c>
    </row>
    <row r="131" spans="2:13">
      <c r="B131" s="17">
        <v>38895</v>
      </c>
      <c r="C131" s="4">
        <v>102.6334871312983</v>
      </c>
      <c r="D131" s="4">
        <v>102.31941526605949</v>
      </c>
      <c r="E131" s="4">
        <v>122.14301172207294</v>
      </c>
      <c r="F131" s="4">
        <v>130.34593406895812</v>
      </c>
      <c r="G131" s="4">
        <v>103.56578161872667</v>
      </c>
      <c r="H131" s="4">
        <v>104.50200186754235</v>
      </c>
      <c r="I131" s="4">
        <v>116.69533105629093</v>
      </c>
      <c r="J131" s="4">
        <v>109.97064230750189</v>
      </c>
      <c r="K131" s="4">
        <v>104.67703899605547</v>
      </c>
      <c r="L131" s="4">
        <v>109.56029655358519</v>
      </c>
      <c r="M131" s="4">
        <v>175.15364699762944</v>
      </c>
    </row>
    <row r="132" spans="2:13">
      <c r="B132" s="17">
        <v>38896</v>
      </c>
      <c r="C132" s="4">
        <v>103.19667928147003</v>
      </c>
      <c r="D132" s="4">
        <v>103.07638508771606</v>
      </c>
      <c r="E132" s="4">
        <v>119.84293951915213</v>
      </c>
      <c r="F132" s="4">
        <v>129.07840351407012</v>
      </c>
      <c r="G132" s="4">
        <v>104.02859185115565</v>
      </c>
      <c r="H132" s="4">
        <v>105.18138260630758</v>
      </c>
      <c r="I132" s="4">
        <v>116.64659355048721</v>
      </c>
      <c r="J132" s="4">
        <v>109.74728088829693</v>
      </c>
      <c r="K132" s="4">
        <v>104.30156849014962</v>
      </c>
      <c r="L132" s="4">
        <v>110.07066368318064</v>
      </c>
      <c r="M132" s="4">
        <v>177.29394848104999</v>
      </c>
    </row>
    <row r="133" spans="2:13">
      <c r="B133" s="17">
        <v>38897</v>
      </c>
      <c r="C133" s="4">
        <v>105.42211649839868</v>
      </c>
      <c r="D133" s="4">
        <v>104.824957443277</v>
      </c>
      <c r="E133" s="4">
        <v>121.73516552746331</v>
      </c>
      <c r="F133" s="4">
        <v>131.50552406564401</v>
      </c>
      <c r="G133" s="4">
        <v>106.08801206608544</v>
      </c>
      <c r="H133" s="4">
        <v>107.30168819714712</v>
      </c>
      <c r="I133" s="4">
        <v>119.31433071026945</v>
      </c>
      <c r="J133" s="4">
        <v>110.60168711606717</v>
      </c>
      <c r="K133" s="4">
        <v>104.84118661829507</v>
      </c>
      <c r="L133" s="4">
        <v>112.25905900909505</v>
      </c>
      <c r="M133" s="4">
        <v>181.54571317365642</v>
      </c>
    </row>
    <row r="134" spans="2:13">
      <c r="B134" s="17">
        <v>38898</v>
      </c>
      <c r="C134" s="4">
        <v>105.20098075708124</v>
      </c>
      <c r="D134" s="4">
        <v>104.37803799137646</v>
      </c>
      <c r="E134" s="4">
        <v>124.82685866042686</v>
      </c>
      <c r="F134" s="4">
        <v>135.0891505979551</v>
      </c>
      <c r="G134" s="4">
        <v>105.70331646526677</v>
      </c>
      <c r="H134" s="4">
        <v>106.44122101597935</v>
      </c>
      <c r="I134" s="4">
        <v>121.48699741636131</v>
      </c>
      <c r="J134" s="4">
        <v>113.40695038348518</v>
      </c>
      <c r="K134" s="4">
        <v>106.68871101008752</v>
      </c>
      <c r="L134" s="4">
        <v>113.07200232148524</v>
      </c>
      <c r="M134" s="4">
        <v>187.40239051932573</v>
      </c>
    </row>
    <row r="135" spans="2:13">
      <c r="B135" s="17">
        <v>38901</v>
      </c>
      <c r="C135" s="4">
        <v>106.02837628358357</v>
      </c>
      <c r="D135" s="4">
        <v>105.13780105960741</v>
      </c>
      <c r="E135" s="4">
        <v>125.36174419477079</v>
      </c>
      <c r="F135" s="4">
        <v>137.17394537923079</v>
      </c>
      <c r="G135" s="4">
        <v>106.44085509867469</v>
      </c>
      <c r="H135" s="4">
        <v>107.61766973208424</v>
      </c>
      <c r="I135" s="4">
        <v>122.11502720606002</v>
      </c>
      <c r="J135" s="4">
        <v>113.81853771775047</v>
      </c>
      <c r="K135" s="4">
        <v>106.59978378500456</v>
      </c>
      <c r="L135" s="4">
        <v>114.06094766717302</v>
      </c>
      <c r="M135" s="4">
        <v>189.58532249509327</v>
      </c>
    </row>
    <row r="136" spans="2:13">
      <c r="B136" s="17">
        <v>38902</v>
      </c>
      <c r="C136" s="4">
        <v>106.02837628358357</v>
      </c>
      <c r="D136" s="4">
        <v>105.13780105960741</v>
      </c>
      <c r="E136" s="4">
        <v>125.90017201742162</v>
      </c>
      <c r="F136" s="4">
        <v>137.52552319737489</v>
      </c>
      <c r="G136" s="4">
        <v>106.44085509867469</v>
      </c>
      <c r="H136" s="4">
        <v>107.61766973208424</v>
      </c>
      <c r="I136" s="4">
        <v>122.46388514233925</v>
      </c>
      <c r="J136" s="4">
        <v>114.11356441128211</v>
      </c>
      <c r="K136" s="4">
        <v>106.71705331281865</v>
      </c>
      <c r="L136" s="4">
        <v>114.04330869687558</v>
      </c>
      <c r="M136" s="4">
        <v>193.03086934713764</v>
      </c>
    </row>
    <row r="137" spans="2:13">
      <c r="B137" s="17">
        <v>38903</v>
      </c>
      <c r="C137" s="4">
        <v>105.25978464334918</v>
      </c>
      <c r="D137" s="4">
        <v>104.17133774487243</v>
      </c>
      <c r="E137" s="4">
        <v>124.97788895278528</v>
      </c>
      <c r="F137" s="4">
        <v>136.64966266796321</v>
      </c>
      <c r="G137" s="4">
        <v>105.71848435489983</v>
      </c>
      <c r="H137" s="4">
        <v>106.8616440543789</v>
      </c>
      <c r="I137" s="4">
        <v>120.25402402392351</v>
      </c>
      <c r="J137" s="4">
        <v>113.40388299820272</v>
      </c>
      <c r="K137" s="4">
        <v>106.43325882675607</v>
      </c>
      <c r="L137" s="4">
        <v>112.94135764038104</v>
      </c>
      <c r="M137" s="4">
        <v>188.23619279611231</v>
      </c>
    </row>
    <row r="138" spans="2:13">
      <c r="B138" s="17">
        <v>38904</v>
      </c>
      <c r="C138" s="4">
        <v>105.52233157217923</v>
      </c>
      <c r="D138" s="4">
        <v>104.60429096390112</v>
      </c>
      <c r="E138" s="4">
        <v>123.34730923987107</v>
      </c>
      <c r="F138" s="4">
        <v>134.79925309878365</v>
      </c>
      <c r="G138" s="4">
        <v>106.41506968629848</v>
      </c>
      <c r="H138" s="4">
        <v>107.29187764496277</v>
      </c>
      <c r="I138" s="4">
        <v>121.74693078064777</v>
      </c>
      <c r="J138" s="4">
        <v>114.61556989807829</v>
      </c>
      <c r="K138" s="4">
        <v>107.03468769113293</v>
      </c>
      <c r="L138" s="4">
        <v>114.16930134185736</v>
      </c>
      <c r="M138" s="4">
        <v>192.57196463540248</v>
      </c>
    </row>
    <row r="139" spans="2:13">
      <c r="B139" s="17">
        <v>38905</v>
      </c>
      <c r="C139" s="4">
        <v>104.81005914696205</v>
      </c>
      <c r="D139" s="4">
        <v>104.62943018307051</v>
      </c>
      <c r="E139" s="4">
        <v>123.23629070407031</v>
      </c>
      <c r="F139" s="4">
        <v>134.54019575909851</v>
      </c>
      <c r="G139" s="4">
        <v>105.13878657298604</v>
      </c>
      <c r="H139" s="4">
        <v>107.05540246001952</v>
      </c>
      <c r="I139" s="4">
        <v>121.45578831176771</v>
      </c>
      <c r="J139" s="4">
        <v>114.74656119229989</v>
      </c>
      <c r="K139" s="4">
        <v>107.59945357674752</v>
      </c>
      <c r="L139" s="4">
        <v>114.14662266576066</v>
      </c>
      <c r="M139" s="4">
        <v>194.30226108948588</v>
      </c>
    </row>
    <row r="140" spans="2:13">
      <c r="B140" s="17">
        <v>38908</v>
      </c>
      <c r="C140" s="4">
        <v>104.96410876450901</v>
      </c>
      <c r="D140" s="4">
        <v>105.11266184043802</v>
      </c>
      <c r="E140" s="4">
        <v>125.21031136965024</v>
      </c>
      <c r="F140" s="4">
        <v>139.36359670275993</v>
      </c>
      <c r="G140" s="4">
        <v>105.2608880845322</v>
      </c>
      <c r="H140" s="4">
        <v>107.54715638825935</v>
      </c>
      <c r="I140" s="4">
        <v>121.97886145519614</v>
      </c>
      <c r="J140" s="4">
        <v>115.75064187919408</v>
      </c>
      <c r="K140" s="4">
        <v>108.93269332723943</v>
      </c>
      <c r="L140" s="4">
        <v>114.30246587586119</v>
      </c>
      <c r="M140" s="4">
        <v>195.05832540963974</v>
      </c>
    </row>
    <row r="141" spans="2:13">
      <c r="B141" s="17">
        <v>38909</v>
      </c>
      <c r="C141" s="4">
        <v>105.39312866713983</v>
      </c>
      <c r="D141" s="4">
        <v>105.26908364860321</v>
      </c>
      <c r="E141" s="4">
        <v>124.57439011200687</v>
      </c>
      <c r="F141" s="4">
        <v>139.38518481440036</v>
      </c>
      <c r="G141" s="4">
        <v>105.55685153099745</v>
      </c>
      <c r="H141" s="4">
        <v>107.89543099080325</v>
      </c>
      <c r="I141" s="4">
        <v>120.0490272341614</v>
      </c>
      <c r="J141" s="4">
        <v>114.95814106348811</v>
      </c>
      <c r="K141" s="4">
        <v>108.38958348683092</v>
      </c>
      <c r="L141" s="4">
        <v>113.53487991566446</v>
      </c>
      <c r="M141" s="4">
        <v>194.57434393770046</v>
      </c>
    </row>
    <row r="142" spans="2:13">
      <c r="B142" s="17">
        <v>38910</v>
      </c>
      <c r="C142" s="4">
        <v>104.24024120678826</v>
      </c>
      <c r="D142" s="4">
        <v>104.15178501885181</v>
      </c>
      <c r="E142" s="4">
        <v>122.7670180099567</v>
      </c>
      <c r="F142" s="4">
        <v>137.98812558966981</v>
      </c>
      <c r="G142" s="4">
        <v>104.4041867181945</v>
      </c>
      <c r="H142" s="4">
        <v>106.55833448267984</v>
      </c>
      <c r="I142" s="4">
        <v>120.51459867118106</v>
      </c>
      <c r="J142" s="4">
        <v>115.18178133590055</v>
      </c>
      <c r="K142" s="4">
        <v>108.37149344563819</v>
      </c>
      <c r="L142" s="4">
        <v>113.59807007299381</v>
      </c>
      <c r="M142" s="4">
        <v>194.64581270428218</v>
      </c>
    </row>
    <row r="143" spans="2:13">
      <c r="B143" s="17">
        <v>38911</v>
      </c>
      <c r="C143" s="4">
        <v>102.88940827012631</v>
      </c>
      <c r="D143" s="4">
        <v>103.23560014245562</v>
      </c>
      <c r="E143" s="4">
        <v>121.54839032582608</v>
      </c>
      <c r="F143" s="4">
        <v>137.70131210644695</v>
      </c>
      <c r="G143" s="4">
        <v>102.82208103015532</v>
      </c>
      <c r="H143" s="4">
        <v>105.2067265327838</v>
      </c>
      <c r="I143" s="4">
        <v>118.15189844465279</v>
      </c>
      <c r="J143" s="4">
        <v>113.67088494438092</v>
      </c>
      <c r="K143" s="4">
        <v>107.19749806186753</v>
      </c>
      <c r="L143" s="4">
        <v>111.74617202659998</v>
      </c>
      <c r="M143" s="4">
        <v>186.50965785605948</v>
      </c>
    </row>
    <row r="144" spans="2:13">
      <c r="B144" s="17">
        <v>38912</v>
      </c>
      <c r="C144" s="4">
        <v>102.38502000622252</v>
      </c>
      <c r="D144" s="4">
        <v>103.28029208764569</v>
      </c>
      <c r="E144" s="4">
        <v>119.5139092393713</v>
      </c>
      <c r="F144" s="4">
        <v>134.31506259484831</v>
      </c>
      <c r="G144" s="4">
        <v>101.80829720680514</v>
      </c>
      <c r="H144" s="4">
        <v>105.2220555205718</v>
      </c>
      <c r="I144" s="4">
        <v>115.905911718865</v>
      </c>
      <c r="J144" s="4">
        <v>112.48736221846254</v>
      </c>
      <c r="K144" s="4">
        <v>106.32308416109355</v>
      </c>
      <c r="L144" s="4">
        <v>110.63356005399156</v>
      </c>
      <c r="M144" s="4">
        <v>186.14228331906929</v>
      </c>
    </row>
    <row r="145" spans="2:13">
      <c r="B145" s="17">
        <v>38915</v>
      </c>
      <c r="C145" s="4">
        <v>102.24339374492932</v>
      </c>
      <c r="D145" s="4">
        <v>103.97860373124033</v>
      </c>
      <c r="E145" s="4">
        <v>119.5139092393713</v>
      </c>
      <c r="F145" s="4">
        <v>134.31506259484831</v>
      </c>
      <c r="G145" s="4">
        <v>101.88423145428067</v>
      </c>
      <c r="H145" s="4">
        <v>105.10064993729067</v>
      </c>
      <c r="I145" s="4">
        <v>115.79347343793187</v>
      </c>
      <c r="J145" s="4">
        <v>111.99316462147631</v>
      </c>
      <c r="K145" s="4">
        <v>105.80969102079632</v>
      </c>
      <c r="L145" s="4">
        <v>110.5046598864333</v>
      </c>
      <c r="M145" s="4">
        <v>183.00392677952527</v>
      </c>
    </row>
    <row r="146" spans="2:13">
      <c r="B146" s="17">
        <v>38916</v>
      </c>
      <c r="C146" s="4">
        <v>102.43968277373918</v>
      </c>
      <c r="D146" s="4">
        <v>104.14619852570304</v>
      </c>
      <c r="E146" s="4">
        <v>116.22924190023343</v>
      </c>
      <c r="F146" s="4">
        <v>129.39297314083063</v>
      </c>
      <c r="G146" s="4">
        <v>102.3759554763227</v>
      </c>
      <c r="H146" s="4">
        <v>104.85395542715538</v>
      </c>
      <c r="I146" s="4">
        <v>115.36360008630351</v>
      </c>
      <c r="J146" s="4">
        <v>111.84760324716297</v>
      </c>
      <c r="K146" s="4">
        <v>105.74509434392945</v>
      </c>
      <c r="L146" s="4">
        <v>110.13114015277191</v>
      </c>
      <c r="M146" s="4">
        <v>182.51116844151454</v>
      </c>
    </row>
    <row r="147" spans="2:13">
      <c r="B147" s="17">
        <v>38917</v>
      </c>
      <c r="C147" s="4">
        <v>104.34045628056883</v>
      </c>
      <c r="D147" s="4">
        <v>106.79419627821387</v>
      </c>
      <c r="E147" s="4">
        <v>116.73659419364633</v>
      </c>
      <c r="F147" s="4">
        <v>128.46160032434361</v>
      </c>
      <c r="G147" s="4">
        <v>104.38750203959812</v>
      </c>
      <c r="H147" s="4">
        <v>108.36981206621665</v>
      </c>
      <c r="I147" s="4">
        <v>118.40841163309339</v>
      </c>
      <c r="J147" s="4">
        <v>112.22126654520869</v>
      </c>
      <c r="K147" s="4">
        <v>106.15421901271129</v>
      </c>
      <c r="L147" s="4">
        <v>111.99699430753294</v>
      </c>
      <c r="M147" s="4">
        <v>185.80500089432408</v>
      </c>
    </row>
    <row r="148" spans="2:13">
      <c r="B148" s="17">
        <v>38918</v>
      </c>
      <c r="C148" s="4">
        <v>103.45591331529909</v>
      </c>
      <c r="D148" s="4">
        <v>106.45621344271407</v>
      </c>
      <c r="E148" s="4">
        <v>120.33185581205861</v>
      </c>
      <c r="F148" s="4">
        <v>133.77844381978622</v>
      </c>
      <c r="G148" s="4">
        <v>103.59763418695611</v>
      </c>
      <c r="H148" s="4">
        <v>107.85680194157746</v>
      </c>
      <c r="I148" s="4">
        <v>118.54799755980314</v>
      </c>
      <c r="J148" s="4">
        <v>114.83607307190637</v>
      </c>
      <c r="K148" s="4">
        <v>107.8112965026657</v>
      </c>
      <c r="L148" s="4">
        <v>111.85975924192202</v>
      </c>
      <c r="M148" s="4">
        <v>188.53209856652077</v>
      </c>
    </row>
    <row r="149" spans="2:13">
      <c r="B149" s="17">
        <v>38919</v>
      </c>
      <c r="C149" s="4">
        <v>102.72376352007582</v>
      </c>
      <c r="D149" s="4">
        <v>106.21320099074313</v>
      </c>
      <c r="E149" s="4">
        <v>119.32085452664454</v>
      </c>
      <c r="F149" s="4">
        <v>132.64044193474081</v>
      </c>
      <c r="G149" s="4">
        <v>103.03149270640183</v>
      </c>
      <c r="H149" s="4">
        <v>107.82082991690154</v>
      </c>
      <c r="I149" s="4">
        <v>116.52132961013206</v>
      </c>
      <c r="J149" s="4">
        <v>114.77723504512456</v>
      </c>
      <c r="K149" s="4">
        <v>107.51918134057196</v>
      </c>
      <c r="L149" s="4">
        <v>110.868487878173</v>
      </c>
      <c r="M149" s="4">
        <v>186.83314806269246</v>
      </c>
    </row>
    <row r="150" spans="2:13">
      <c r="B150" s="17">
        <v>38922</v>
      </c>
      <c r="C150" s="4">
        <v>104.43156089309662</v>
      </c>
      <c r="D150" s="4">
        <v>106.68246641523874</v>
      </c>
      <c r="E150" s="4">
        <v>119.10541899234227</v>
      </c>
      <c r="F150" s="4">
        <v>133.26649717231322</v>
      </c>
      <c r="G150" s="4">
        <v>104.76319170594716</v>
      </c>
      <c r="H150" s="4">
        <v>108.79473160770068</v>
      </c>
      <c r="I150" s="4">
        <v>119.23694923175654</v>
      </c>
      <c r="J150" s="4">
        <v>114.89163457350011</v>
      </c>
      <c r="K150" s="4">
        <v>107.65792118421645</v>
      </c>
      <c r="L150" s="4">
        <v>113.08072488921475</v>
      </c>
      <c r="M150" s="4">
        <v>188.03557871447944</v>
      </c>
    </row>
    <row r="151" spans="2:13">
      <c r="B151" s="17">
        <v>38923</v>
      </c>
      <c r="C151" s="4">
        <v>105.0916552220479</v>
      </c>
      <c r="D151" s="4">
        <v>106.54559733309419</v>
      </c>
      <c r="E151" s="4">
        <v>120.80201407824893</v>
      </c>
      <c r="F151" s="4">
        <v>133.94806469696104</v>
      </c>
      <c r="G151" s="4">
        <v>105.26240487349551</v>
      </c>
      <c r="H151" s="4">
        <v>108.95640133223839</v>
      </c>
      <c r="I151" s="4">
        <v>118.97423697459529</v>
      </c>
      <c r="J151" s="4">
        <v>115.61156384195503</v>
      </c>
      <c r="K151" s="4">
        <v>108.43883891726533</v>
      </c>
      <c r="L151" s="4">
        <v>113.41586532486629</v>
      </c>
      <c r="M151" s="4">
        <v>188.87565018131704</v>
      </c>
    </row>
    <row r="152" spans="2:13">
      <c r="B152" s="17">
        <v>38924</v>
      </c>
      <c r="C152" s="4">
        <v>105.05190048203579</v>
      </c>
      <c r="D152" s="4">
        <v>106.17409553870185</v>
      </c>
      <c r="E152" s="4">
        <v>119.82651618245643</v>
      </c>
      <c r="F152" s="4">
        <v>131.9773785057848</v>
      </c>
      <c r="G152" s="4">
        <v>105.25102895627072</v>
      </c>
      <c r="H152" s="4">
        <v>109.04878403197419</v>
      </c>
      <c r="I152" s="4">
        <v>119.34489853189196</v>
      </c>
      <c r="J152" s="4">
        <v>115.84426684361114</v>
      </c>
      <c r="K152" s="4">
        <v>108.71420128967135</v>
      </c>
      <c r="L152" s="4">
        <v>113.91867289576285</v>
      </c>
      <c r="M152" s="4">
        <v>189.50507686244015</v>
      </c>
    </row>
    <row r="153" spans="2:13">
      <c r="B153" s="17">
        <v>38925</v>
      </c>
      <c r="C153" s="4">
        <v>104.62122413190444</v>
      </c>
      <c r="D153" s="4">
        <v>104.83892367614891</v>
      </c>
      <c r="E153" s="4">
        <v>122.20717544435954</v>
      </c>
      <c r="F153" s="4">
        <v>133.22640496498101</v>
      </c>
      <c r="G153" s="4">
        <v>105.23131069974774</v>
      </c>
      <c r="H153" s="4">
        <v>108.3381321581214</v>
      </c>
      <c r="I153" s="4">
        <v>120.9688407757113</v>
      </c>
      <c r="J153" s="4">
        <v>117.93238937464918</v>
      </c>
      <c r="K153" s="4">
        <v>109.68798040644236</v>
      </c>
      <c r="L153" s="4">
        <v>114.93417361431604</v>
      </c>
      <c r="M153" s="4">
        <v>195.62004483821173</v>
      </c>
    </row>
    <row r="154" spans="2:13">
      <c r="B154" s="17">
        <v>38926</v>
      </c>
      <c r="C154" s="4">
        <v>105.89254758854214</v>
      </c>
      <c r="D154" s="4">
        <v>107.31374014104829</v>
      </c>
      <c r="E154" s="4">
        <v>123.52015680793798</v>
      </c>
      <c r="F154" s="4">
        <v>134.91336168888304</v>
      </c>
      <c r="G154" s="4">
        <v>106.36198207258273</v>
      </c>
      <c r="H154" s="4">
        <v>110.44229121515754</v>
      </c>
      <c r="I154" s="4">
        <v>121.95962296606311</v>
      </c>
      <c r="J154" s="4">
        <v>118.19918218092178</v>
      </c>
      <c r="K154" s="4">
        <v>109.38475862768205</v>
      </c>
      <c r="L154" s="4">
        <v>115.81476528531951</v>
      </c>
      <c r="M154" s="4">
        <v>195.04453319152745</v>
      </c>
    </row>
    <row r="155" spans="2:13">
      <c r="B155" s="17">
        <v>38929</v>
      </c>
      <c r="C155" s="4">
        <v>105.7360132997444</v>
      </c>
      <c r="D155" s="4">
        <v>106.61822174402802</v>
      </c>
      <c r="E155" s="4">
        <v>124.43744846632367</v>
      </c>
      <c r="F155" s="4">
        <v>135.12615878933869</v>
      </c>
      <c r="G155" s="4">
        <v>106.03947481925964</v>
      </c>
      <c r="H155" s="4">
        <v>110.09319906659827</v>
      </c>
      <c r="I155" s="4">
        <v>121.45835344365213</v>
      </c>
      <c r="J155" s="4">
        <v>118.31281486297671</v>
      </c>
      <c r="K155" s="4">
        <v>109.62850986034469</v>
      </c>
      <c r="L155" s="4">
        <v>114.91168877305775</v>
      </c>
      <c r="M155" s="4">
        <v>194.48155992494526</v>
      </c>
    </row>
    <row r="156" spans="2:13">
      <c r="B156" s="17">
        <v>38930</v>
      </c>
      <c r="C156" s="4">
        <v>105.26061286709944</v>
      </c>
      <c r="D156" s="4">
        <v>106.71598537413128</v>
      </c>
      <c r="E156" s="4">
        <v>124.30944304796022</v>
      </c>
      <c r="F156" s="4">
        <v>133.34051355508041</v>
      </c>
      <c r="G156" s="4">
        <v>105.47115295457061</v>
      </c>
      <c r="H156" s="4">
        <v>110.17495366813439</v>
      </c>
      <c r="I156" s="4">
        <v>119.63646852275276</v>
      </c>
      <c r="J156" s="4">
        <v>117.8947441916371</v>
      </c>
      <c r="K156" s="4">
        <v>109.55284371268638</v>
      </c>
      <c r="L156" s="4">
        <v>113.99116712533697</v>
      </c>
      <c r="M156" s="4">
        <v>193.70292652060775</v>
      </c>
    </row>
    <row r="157" spans="2:13">
      <c r="B157" s="17">
        <v>38931</v>
      </c>
      <c r="C157" s="4">
        <v>105.89254758854214</v>
      </c>
      <c r="D157" s="4">
        <v>106.69084615496187</v>
      </c>
      <c r="E157" s="4">
        <v>124.49766736754123</v>
      </c>
      <c r="F157" s="4">
        <v>133.68592334132728</v>
      </c>
      <c r="G157" s="4">
        <v>106.17456383630415</v>
      </c>
      <c r="H157" s="4">
        <v>110.45373685937261</v>
      </c>
      <c r="I157" s="4">
        <v>121.43377092975989</v>
      </c>
      <c r="J157" s="4">
        <v>118.74092424978622</v>
      </c>
      <c r="K157" s="4">
        <v>110.01159527065403</v>
      </c>
      <c r="L157" s="4">
        <v>114.98495834198562</v>
      </c>
      <c r="M157" s="4">
        <v>196.84002922214157</v>
      </c>
    </row>
    <row r="158" spans="2:13">
      <c r="B158" s="17">
        <v>38932</v>
      </c>
      <c r="C158" s="4">
        <v>106.03500207358559</v>
      </c>
      <c r="D158" s="4">
        <v>107.45898896291595</v>
      </c>
      <c r="E158" s="4">
        <v>124.54661535141855</v>
      </c>
      <c r="F158" s="4">
        <v>133.24490906067282</v>
      </c>
      <c r="G158" s="4">
        <v>106.57897769364581</v>
      </c>
      <c r="H158" s="4">
        <v>110.85290370137275</v>
      </c>
      <c r="I158" s="4">
        <v>120.56183985005222</v>
      </c>
      <c r="J158" s="4">
        <v>118.85016499382309</v>
      </c>
      <c r="K158" s="4">
        <v>110.32729806346109</v>
      </c>
      <c r="L158" s="4">
        <v>113.16756289683296</v>
      </c>
      <c r="M158" s="4">
        <v>200.12257713285925</v>
      </c>
    </row>
    <row r="159" spans="2:13">
      <c r="B159" s="17">
        <v>38933</v>
      </c>
      <c r="C159" s="4">
        <v>105.95963371231258</v>
      </c>
      <c r="D159" s="4">
        <v>108.25227099003946</v>
      </c>
      <c r="E159" s="4">
        <v>124.77855472896894</v>
      </c>
      <c r="F159" s="4">
        <v>134.32739865864284</v>
      </c>
      <c r="G159" s="4">
        <v>106.55774264815953</v>
      </c>
      <c r="H159" s="4">
        <v>111.26801269067244</v>
      </c>
      <c r="I159" s="4">
        <v>122.33605607009967</v>
      </c>
      <c r="J159" s="4">
        <v>117.73042993911962</v>
      </c>
      <c r="K159" s="4">
        <v>109.88295910504739</v>
      </c>
      <c r="L159" s="4">
        <v>114.15708974703607</v>
      </c>
      <c r="M159" s="4">
        <v>204.27905013669005</v>
      </c>
    </row>
    <row r="160" spans="2:13">
      <c r="B160" s="17">
        <v>38936</v>
      </c>
      <c r="C160" s="4">
        <v>105.66230138597193</v>
      </c>
      <c r="D160" s="4">
        <v>107.91428815453965</v>
      </c>
      <c r="E160" s="4">
        <v>122.00011259150996</v>
      </c>
      <c r="F160" s="4">
        <v>131.354407284161</v>
      </c>
      <c r="G160" s="4">
        <v>106.35894849465612</v>
      </c>
      <c r="H160" s="4">
        <v>110.96531627848492</v>
      </c>
      <c r="I160" s="4">
        <v>120.27625516692169</v>
      </c>
      <c r="J160" s="4">
        <v>118.18879489894249</v>
      </c>
      <c r="K160" s="4">
        <v>110.02879381084342</v>
      </c>
      <c r="L160" s="4">
        <v>112.98245062612895</v>
      </c>
      <c r="M160" s="4">
        <v>203.57188549893422</v>
      </c>
    </row>
    <row r="161" spans="2:13">
      <c r="B161" s="17">
        <v>38937</v>
      </c>
      <c r="C161" s="4">
        <v>105.30699339711359</v>
      </c>
      <c r="D161" s="4">
        <v>107.14335210001119</v>
      </c>
      <c r="E161" s="4">
        <v>124.5006461099811</v>
      </c>
      <c r="F161" s="4">
        <v>132.72062634940528</v>
      </c>
      <c r="G161" s="4">
        <v>105.92486245321977</v>
      </c>
      <c r="H161" s="4">
        <v>110.40100514138177</v>
      </c>
      <c r="I161" s="4">
        <v>120.81600166759878</v>
      </c>
      <c r="J161" s="4">
        <v>118.84863130118187</v>
      </c>
      <c r="K161" s="4">
        <v>110.39341772120865</v>
      </c>
      <c r="L161" s="4">
        <v>112.77485351416665</v>
      </c>
      <c r="M161" s="4">
        <v>203.11924997725006</v>
      </c>
    </row>
    <row r="162" spans="2:13">
      <c r="B162" s="17">
        <v>38938</v>
      </c>
      <c r="C162" s="4">
        <v>104.84898566322391</v>
      </c>
      <c r="D162" s="4">
        <v>105.57913401835923</v>
      </c>
      <c r="E162" s="4">
        <v>126.04580837076725</v>
      </c>
      <c r="F162" s="4">
        <v>134.50935559961218</v>
      </c>
      <c r="G162" s="4">
        <v>105.00142237249655</v>
      </c>
      <c r="H162" s="4">
        <v>109.00586286616773</v>
      </c>
      <c r="I162" s="4">
        <v>121.9038313475773</v>
      </c>
      <c r="J162" s="4">
        <v>120.9287368025044</v>
      </c>
      <c r="K162" s="4">
        <v>111.27797244589559</v>
      </c>
      <c r="L162" s="4">
        <v>113.59632555944789</v>
      </c>
      <c r="M162" s="4">
        <v>205.99430053465099</v>
      </c>
    </row>
    <row r="163" spans="2:13">
      <c r="B163" s="17">
        <v>38939</v>
      </c>
      <c r="C163" s="4">
        <v>105.3343247808719</v>
      </c>
      <c r="D163" s="4">
        <v>105.77186803199135</v>
      </c>
      <c r="E163" s="4">
        <v>125.83906754412737</v>
      </c>
      <c r="F163" s="4">
        <v>135.50857676696916</v>
      </c>
      <c r="G163" s="4">
        <v>105.45826024838252</v>
      </c>
      <c r="H163" s="4">
        <v>109.05552878660095</v>
      </c>
      <c r="I163" s="4">
        <v>120.36795863178919</v>
      </c>
      <c r="J163" s="4">
        <v>120.06122447398178</v>
      </c>
      <c r="K163" s="4">
        <v>110.38309116791997</v>
      </c>
      <c r="L163" s="4">
        <v>112.87739214369799</v>
      </c>
      <c r="M163" s="4">
        <v>204.51978703464948</v>
      </c>
    </row>
    <row r="164" spans="2:13">
      <c r="B164" s="17">
        <v>38940</v>
      </c>
      <c r="C164" s="4">
        <v>104.91441533949386</v>
      </c>
      <c r="D164" s="4">
        <v>105.21601196369002</v>
      </c>
      <c r="E164" s="4">
        <v>125.3086098701671</v>
      </c>
      <c r="F164" s="4">
        <v>134.72832073196511</v>
      </c>
      <c r="G164" s="4">
        <v>105.11375955509146</v>
      </c>
      <c r="H164" s="4">
        <v>108.60894427570982</v>
      </c>
      <c r="I164" s="4">
        <v>120.31259453528411</v>
      </c>
      <c r="J164" s="4">
        <v>120.25509716649394</v>
      </c>
      <c r="K164" s="4">
        <v>110.49040560119678</v>
      </c>
      <c r="L164" s="4">
        <v>112.81439582120709</v>
      </c>
      <c r="M164" s="4">
        <v>207.78603505123448</v>
      </c>
    </row>
    <row r="165" spans="2:13">
      <c r="B165" s="17">
        <v>38943</v>
      </c>
      <c r="C165" s="4">
        <v>105.036164230781</v>
      </c>
      <c r="D165" s="4">
        <v>105.15176729247931</v>
      </c>
      <c r="E165" s="4">
        <v>127.66012576009061</v>
      </c>
      <c r="F165" s="4">
        <v>136.40910942396988</v>
      </c>
      <c r="G165" s="4">
        <v>105.20704207633483</v>
      </c>
      <c r="H165" s="4">
        <v>108.46893952057921</v>
      </c>
      <c r="I165" s="4">
        <v>121.67275571699037</v>
      </c>
      <c r="J165" s="4">
        <v>120.53436865380201</v>
      </c>
      <c r="K165" s="4">
        <v>110.335284426616</v>
      </c>
      <c r="L165" s="4">
        <v>113.79791379141875</v>
      </c>
      <c r="M165" s="4">
        <v>207.08639344153985</v>
      </c>
    </row>
    <row r="166" spans="2:13">
      <c r="B166" s="17">
        <v>38944</v>
      </c>
      <c r="C166" s="4">
        <v>106.47478888496968</v>
      </c>
      <c r="D166" s="4">
        <v>106.82212874395766</v>
      </c>
      <c r="E166" s="4">
        <v>127.33069294754765</v>
      </c>
      <c r="F166" s="4">
        <v>136.911804023597</v>
      </c>
      <c r="G166" s="4">
        <v>106.462090144161</v>
      </c>
      <c r="H166" s="4">
        <v>110.31250578521895</v>
      </c>
      <c r="I166" s="4">
        <v>123.48544891530393</v>
      </c>
      <c r="J166" s="4">
        <v>120.42324565061453</v>
      </c>
      <c r="K166" s="4">
        <v>110.22704134646071</v>
      </c>
      <c r="L166" s="4">
        <v>114.32146169002768</v>
      </c>
      <c r="M166" s="4">
        <v>206.15103028592668</v>
      </c>
    </row>
    <row r="167" spans="2:13">
      <c r="B167" s="17">
        <v>38945</v>
      </c>
      <c r="C167" s="4">
        <v>107.29058927896848</v>
      </c>
      <c r="D167" s="4">
        <v>107.31374014104829</v>
      </c>
      <c r="E167" s="4">
        <v>129.38497864590016</v>
      </c>
      <c r="F167" s="4">
        <v>138.65735705052307</v>
      </c>
      <c r="G167" s="4">
        <v>107.38031626282284</v>
      </c>
      <c r="H167" s="4">
        <v>110.79465354777824</v>
      </c>
      <c r="I167" s="4">
        <v>124.25798113449088</v>
      </c>
      <c r="J167" s="4">
        <v>121.65689224058045</v>
      </c>
      <c r="K167" s="4">
        <v>110.60039453748361</v>
      </c>
      <c r="L167" s="4">
        <v>114.29665083070822</v>
      </c>
      <c r="M167" s="4">
        <v>207.49765230888727</v>
      </c>
    </row>
    <row r="168" spans="2:13">
      <c r="B168" s="17">
        <v>38946</v>
      </c>
      <c r="C168" s="4">
        <v>107.46037514777025</v>
      </c>
      <c r="D168" s="4">
        <v>107.3751915656846</v>
      </c>
      <c r="E168" s="4">
        <v>128.97825954302454</v>
      </c>
      <c r="F168" s="4">
        <v>139.06753117169123</v>
      </c>
      <c r="G168" s="4">
        <v>107.45463892202487</v>
      </c>
      <c r="H168" s="4">
        <v>110.74171744328363</v>
      </c>
      <c r="I168" s="4">
        <v>124.69768749167613</v>
      </c>
      <c r="J168" s="4">
        <v>121.11326791256541</v>
      </c>
      <c r="K168" s="4">
        <v>110.3837597936725</v>
      </c>
      <c r="L168" s="4">
        <v>114.37069573898981</v>
      </c>
      <c r="M168" s="4">
        <v>206.57482753337609</v>
      </c>
    </row>
    <row r="169" spans="2:13">
      <c r="B169" s="17">
        <v>38947</v>
      </c>
      <c r="C169" s="4">
        <v>107.85957899539198</v>
      </c>
      <c r="D169" s="4">
        <v>107.40871052457715</v>
      </c>
      <c r="E169" s="4">
        <v>129.66369233041229</v>
      </c>
      <c r="F169" s="4">
        <v>140.05441627525366</v>
      </c>
      <c r="G169" s="4">
        <v>107.89555051379611</v>
      </c>
      <c r="H169" s="4">
        <v>110.9195337016247</v>
      </c>
      <c r="I169" s="4">
        <v>124.34519561856068</v>
      </c>
      <c r="J169" s="4">
        <v>120.81803207912816</v>
      </c>
      <c r="K169" s="4">
        <v>110.05253002505731</v>
      </c>
      <c r="L169" s="4">
        <v>114.42768318148926</v>
      </c>
      <c r="M169" s="4">
        <v>200.01474706398156</v>
      </c>
    </row>
    <row r="170" spans="2:13">
      <c r="B170" s="17">
        <v>38950</v>
      </c>
      <c r="C170" s="4">
        <v>107.46368804277127</v>
      </c>
      <c r="D170" s="4">
        <v>106.84447471655267</v>
      </c>
      <c r="E170" s="4">
        <v>128.56123560143791</v>
      </c>
      <c r="F170" s="4">
        <v>138.43530790222152</v>
      </c>
      <c r="G170" s="4">
        <v>107.55029142602339</v>
      </c>
      <c r="H170" s="4">
        <v>110.49502293314835</v>
      </c>
      <c r="I170" s="4">
        <v>123.87085998093595</v>
      </c>
      <c r="J170" s="4">
        <v>118.56754726802508</v>
      </c>
      <c r="K170" s="4">
        <v>108.69529403922556</v>
      </c>
      <c r="L170" s="4">
        <v>114.65795896954828</v>
      </c>
      <c r="M170" s="4">
        <v>202.94496649383152</v>
      </c>
    </row>
    <row r="171" spans="2:13">
      <c r="B171" s="17">
        <v>38951</v>
      </c>
      <c r="C171" s="4">
        <v>107.57135713030408</v>
      </c>
      <c r="D171" s="4">
        <v>106.98134379869724</v>
      </c>
      <c r="E171" s="4">
        <v>130.26902109813233</v>
      </c>
      <c r="F171" s="4">
        <v>139.74601468039037</v>
      </c>
      <c r="G171" s="4">
        <v>107.50090098540572</v>
      </c>
      <c r="H171" s="4">
        <v>110.50462909882883</v>
      </c>
      <c r="I171" s="4">
        <v>124.37490839622171</v>
      </c>
      <c r="J171" s="4">
        <v>119.55656988171441</v>
      </c>
      <c r="K171" s="4">
        <v>109.27681271452786</v>
      </c>
      <c r="L171" s="4">
        <v>114.41372707312205</v>
      </c>
      <c r="M171" s="4">
        <v>205.76860969281401</v>
      </c>
    </row>
    <row r="172" spans="2:13">
      <c r="B172" s="17">
        <v>38952</v>
      </c>
      <c r="C172" s="4">
        <v>107.08850268390684</v>
      </c>
      <c r="D172" s="4">
        <v>106.6601204426437</v>
      </c>
      <c r="E172" s="4">
        <v>130.1229822120246</v>
      </c>
      <c r="F172" s="4">
        <v>139.6596622338287</v>
      </c>
      <c r="G172" s="4">
        <v>107.10331267839894</v>
      </c>
      <c r="H172" s="4">
        <v>110.3499085154217</v>
      </c>
      <c r="I172" s="4">
        <v>123.45851503051767</v>
      </c>
      <c r="J172" s="4">
        <v>119.12880906141427</v>
      </c>
      <c r="K172" s="4">
        <v>108.97043353638074</v>
      </c>
      <c r="L172" s="4">
        <v>113.58799066139527</v>
      </c>
      <c r="M172" s="4">
        <v>206.59614277954955</v>
      </c>
    </row>
    <row r="173" spans="2:13">
      <c r="B173" s="17">
        <v>38953</v>
      </c>
      <c r="C173" s="4">
        <v>107.34276737523439</v>
      </c>
      <c r="D173" s="4">
        <v>107.83887049703145</v>
      </c>
      <c r="E173" s="4">
        <v>128.493449084292</v>
      </c>
      <c r="F173" s="4">
        <v>137.94186535044028</v>
      </c>
      <c r="G173" s="4">
        <v>107.1655010258945</v>
      </c>
      <c r="H173" s="4">
        <v>110.75847713659851</v>
      </c>
      <c r="I173" s="4">
        <v>124.28234988739273</v>
      </c>
      <c r="J173" s="4">
        <v>117.69724640742749</v>
      </c>
      <c r="K173" s="4">
        <v>108.38731758844744</v>
      </c>
      <c r="L173" s="4">
        <v>113.76341119017759</v>
      </c>
      <c r="M173" s="4">
        <v>205.36362001551768</v>
      </c>
    </row>
    <row r="174" spans="2:13">
      <c r="B174" s="17">
        <v>38954</v>
      </c>
      <c r="C174" s="4">
        <v>107.26242967145987</v>
      </c>
      <c r="D174" s="4">
        <v>106.85564770285021</v>
      </c>
      <c r="E174" s="4">
        <v>128.31665669515601</v>
      </c>
      <c r="F174" s="4">
        <v>137.5563633568612</v>
      </c>
      <c r="G174" s="4">
        <v>106.97201563376268</v>
      </c>
      <c r="H174" s="4">
        <v>110.02513836081943</v>
      </c>
      <c r="I174" s="4">
        <v>124.2265582689069</v>
      </c>
      <c r="J174" s="4">
        <v>118.20204042629861</v>
      </c>
      <c r="K174" s="4">
        <v>109.00687363989216</v>
      </c>
      <c r="L174" s="4">
        <v>113.94755428668944</v>
      </c>
      <c r="M174" s="4">
        <v>206.02815416092656</v>
      </c>
    </row>
    <row r="175" spans="2:13">
      <c r="B175" s="17">
        <v>38957</v>
      </c>
      <c r="C175" s="4">
        <v>107.81651136037884</v>
      </c>
      <c r="D175" s="4">
        <v>107.50926740125477</v>
      </c>
      <c r="E175" s="4">
        <v>126.89917782652364</v>
      </c>
      <c r="F175" s="4">
        <v>134.74682482765689</v>
      </c>
      <c r="G175" s="4">
        <v>107.61627174592725</v>
      </c>
      <c r="H175" s="4">
        <v>110.68673747375057</v>
      </c>
      <c r="I175" s="4">
        <v>125.15684609898479</v>
      </c>
      <c r="J175" s="4">
        <v>117.97087111728375</v>
      </c>
      <c r="K175" s="4">
        <v>109.06708710349263</v>
      </c>
      <c r="L175" s="4">
        <v>113.94755428668944</v>
      </c>
      <c r="M175" s="4">
        <v>206.02690032291636</v>
      </c>
    </row>
    <row r="176" spans="2:13">
      <c r="B176" s="17">
        <v>38958</v>
      </c>
      <c r="C176" s="4">
        <v>108.02356729794201</v>
      </c>
      <c r="D176" s="4">
        <v>106.89195990831712</v>
      </c>
      <c r="E176" s="4">
        <v>127.92942017796844</v>
      </c>
      <c r="F176" s="4">
        <v>136.40602540802124</v>
      </c>
      <c r="G176" s="4">
        <v>107.78624690912784</v>
      </c>
      <c r="H176" s="4">
        <v>110.37647876092096</v>
      </c>
      <c r="I176" s="4">
        <v>124.98647858966218</v>
      </c>
      <c r="J176" s="4">
        <v>119.09318556415656</v>
      </c>
      <c r="K176" s="4">
        <v>109.86728354573872</v>
      </c>
      <c r="L176" s="4">
        <v>114.1353802451315</v>
      </c>
      <c r="M176" s="4">
        <v>206.12219201169196</v>
      </c>
    </row>
    <row r="177" spans="2:13">
      <c r="B177" s="17">
        <v>38959</v>
      </c>
      <c r="C177" s="4">
        <v>108.02273907419175</v>
      </c>
      <c r="D177" s="4">
        <v>106.7662638124701</v>
      </c>
      <c r="E177" s="4">
        <v>127.78016102976351</v>
      </c>
      <c r="F177" s="4">
        <v>135.81389434588377</v>
      </c>
      <c r="G177" s="4">
        <v>107.90920161446589</v>
      </c>
      <c r="H177" s="4">
        <v>110.183129128288</v>
      </c>
      <c r="I177" s="4">
        <v>125.42490238090522</v>
      </c>
      <c r="J177" s="4">
        <v>120.49742060380868</v>
      </c>
      <c r="K177" s="4">
        <v>110.58605622967991</v>
      </c>
      <c r="L177" s="4">
        <v>114.93126609173953</v>
      </c>
      <c r="M177" s="4">
        <v>207.06507819536637</v>
      </c>
    </row>
    <row r="178" spans="2:13">
      <c r="B178" s="17">
        <v>38960</v>
      </c>
      <c r="C178" s="4">
        <v>107.98546900543037</v>
      </c>
      <c r="D178" s="4">
        <v>106.60425551115613</v>
      </c>
      <c r="E178" s="4">
        <v>129.94369411976331</v>
      </c>
      <c r="F178" s="4">
        <v>137.36207035209736</v>
      </c>
      <c r="G178" s="4">
        <v>107.89251693586949</v>
      </c>
      <c r="H178" s="4">
        <v>109.91660912728022</v>
      </c>
      <c r="I178" s="4">
        <v>125.25474863257296</v>
      </c>
      <c r="J178" s="4">
        <v>121.24725687876763</v>
      </c>
      <c r="K178" s="4">
        <v>111.16575475710042</v>
      </c>
      <c r="L178" s="4">
        <v>114.48137543173533</v>
      </c>
      <c r="M178" s="4">
        <v>203.96057528209786</v>
      </c>
    </row>
    <row r="179" spans="2:13">
      <c r="B179" s="17">
        <v>38961</v>
      </c>
      <c r="C179" s="4">
        <v>108.58096188186197</v>
      </c>
      <c r="D179" s="4">
        <v>106.74671108644944</v>
      </c>
      <c r="E179" s="4">
        <v>129.89128435413147</v>
      </c>
      <c r="F179" s="4">
        <v>137.63654777152567</v>
      </c>
      <c r="G179" s="4">
        <v>108.6793512105849</v>
      </c>
      <c r="H179" s="4">
        <v>110.13816409744312</v>
      </c>
      <c r="I179" s="4">
        <v>125.61750103322605</v>
      </c>
      <c r="J179" s="4">
        <v>121.46650521316201</v>
      </c>
      <c r="K179" s="4">
        <v>111.07541598876219</v>
      </c>
      <c r="L179" s="4">
        <v>115.31525290667632</v>
      </c>
      <c r="M179" s="4">
        <v>203.12175765327049</v>
      </c>
    </row>
    <row r="180" spans="2:13">
      <c r="B180" s="17">
        <v>38964</v>
      </c>
      <c r="C180" s="4">
        <v>108.58096188186197</v>
      </c>
      <c r="D180" s="4">
        <v>106.74671108644944</v>
      </c>
      <c r="E180" s="4">
        <v>131.69318201061637</v>
      </c>
      <c r="F180" s="4">
        <v>137.4021625594296</v>
      </c>
      <c r="G180" s="4">
        <v>108.6793512105849</v>
      </c>
      <c r="H180" s="4">
        <v>110.13816409744312</v>
      </c>
      <c r="I180" s="4">
        <v>126.32675999926431</v>
      </c>
      <c r="J180" s="4">
        <v>122.09504034285983</v>
      </c>
      <c r="K180" s="4">
        <v>111.54356545314002</v>
      </c>
      <c r="L180" s="4">
        <v>116.04193971596359</v>
      </c>
      <c r="M180" s="4">
        <v>204.89092308567027</v>
      </c>
    </row>
    <row r="181" spans="2:13">
      <c r="B181" s="17">
        <v>38965</v>
      </c>
      <c r="C181" s="4">
        <v>108.76648400191856</v>
      </c>
      <c r="D181" s="4">
        <v>106.99251678499475</v>
      </c>
      <c r="E181" s="4">
        <v>131.91771478534321</v>
      </c>
      <c r="F181" s="4">
        <v>137.45150681460771</v>
      </c>
      <c r="G181" s="4">
        <v>108.72798325672093</v>
      </c>
      <c r="H181" s="4">
        <v>110.38669808611297</v>
      </c>
      <c r="I181" s="4">
        <v>125.77846305897251</v>
      </c>
      <c r="J181" s="4">
        <v>121.57163287238831</v>
      </c>
      <c r="K181" s="4">
        <v>111.48832953680821</v>
      </c>
      <c r="L181" s="4">
        <v>115.94599147093901</v>
      </c>
      <c r="M181" s="4">
        <v>207.51520604103013</v>
      </c>
    </row>
    <row r="182" spans="2:13">
      <c r="B182" s="17">
        <v>38966</v>
      </c>
      <c r="C182" s="4">
        <v>107.69062135034046</v>
      </c>
      <c r="D182" s="4">
        <v>107.01486275758978</v>
      </c>
      <c r="E182" s="4">
        <v>131.09759453574034</v>
      </c>
      <c r="F182" s="4">
        <v>136.27649673817868</v>
      </c>
      <c r="G182" s="4">
        <v>108.12998920793724</v>
      </c>
      <c r="H182" s="4">
        <v>110.20254584615283</v>
      </c>
      <c r="I182" s="4">
        <v>124.26054626637529</v>
      </c>
      <c r="J182" s="4">
        <v>120.31477175289824</v>
      </c>
      <c r="K182" s="4">
        <v>110.64604681802955</v>
      </c>
      <c r="L182" s="4">
        <v>114.9299092478705</v>
      </c>
      <c r="M182" s="4">
        <v>204.40944928975142</v>
      </c>
    </row>
    <row r="183" spans="2:13">
      <c r="B183" s="17">
        <v>38967</v>
      </c>
      <c r="C183" s="4">
        <v>107.17380973018287</v>
      </c>
      <c r="D183" s="4">
        <v>105.87521815524335</v>
      </c>
      <c r="E183" s="4">
        <v>128.91039251932617</v>
      </c>
      <c r="F183" s="4">
        <v>134.09301344654679</v>
      </c>
      <c r="G183" s="4">
        <v>107.42126956483213</v>
      </c>
      <c r="H183" s="4">
        <v>109.10826050459173</v>
      </c>
      <c r="I183" s="4">
        <v>123.41961053027086</v>
      </c>
      <c r="J183" s="4">
        <v>119.18492826942301</v>
      </c>
      <c r="K183" s="4">
        <v>109.81903105393303</v>
      </c>
      <c r="L183" s="4">
        <v>113.55077437241602</v>
      </c>
      <c r="M183" s="4">
        <v>199.18721397724602</v>
      </c>
    </row>
    <row r="184" spans="2:13">
      <c r="B184" s="17">
        <v>38968</v>
      </c>
      <c r="C184" s="4">
        <v>107.57963936780664</v>
      </c>
      <c r="D184" s="4">
        <v>106.48693915503225</v>
      </c>
      <c r="E184" s="4">
        <v>129.45823960861128</v>
      </c>
      <c r="F184" s="4">
        <v>134.31506259484831</v>
      </c>
      <c r="G184" s="4">
        <v>107.99641697985602</v>
      </c>
      <c r="H184" s="4">
        <v>109.54401253077933</v>
      </c>
      <c r="I184" s="4">
        <v>123.88005170352172</v>
      </c>
      <c r="J184" s="4">
        <v>119.52875427426659</v>
      </c>
      <c r="K184" s="4">
        <v>109.40028560349018</v>
      </c>
      <c r="L184" s="4">
        <v>113.96073505570293</v>
      </c>
      <c r="M184" s="4">
        <v>199.50067347979737</v>
      </c>
    </row>
    <row r="185" spans="2:13">
      <c r="B185" s="17">
        <v>38971</v>
      </c>
      <c r="C185" s="4">
        <v>107.63098924032228</v>
      </c>
      <c r="D185" s="4">
        <v>106.30817137427199</v>
      </c>
      <c r="E185" s="4">
        <v>127.15510815669813</v>
      </c>
      <c r="F185" s="4">
        <v>132.44923294592559</v>
      </c>
      <c r="G185" s="4">
        <v>108.04125705358378</v>
      </c>
      <c r="H185" s="4">
        <v>109.4217894014828</v>
      </c>
      <c r="I185" s="4">
        <v>123.94845522043923</v>
      </c>
      <c r="J185" s="4">
        <v>118.15421710121289</v>
      </c>
      <c r="K185" s="4">
        <v>108.88455227305917</v>
      </c>
      <c r="L185" s="4">
        <v>113.40830576616739</v>
      </c>
      <c r="M185" s="4">
        <v>192.42401175019825</v>
      </c>
    </row>
    <row r="186" spans="2:13">
      <c r="B186" s="17">
        <v>38972</v>
      </c>
      <c r="C186" s="4">
        <v>108.754888869415</v>
      </c>
      <c r="D186" s="4">
        <v>107.53161337384979</v>
      </c>
      <c r="E186" s="4">
        <v>126.55098698726455</v>
      </c>
      <c r="F186" s="4">
        <v>131.66280887902425</v>
      </c>
      <c r="G186" s="4">
        <v>109.00110006942636</v>
      </c>
      <c r="H186" s="4">
        <v>110.4335025954924</v>
      </c>
      <c r="I186" s="4">
        <v>125.55999932681728</v>
      </c>
      <c r="J186" s="4">
        <v>119.0382514822797</v>
      </c>
      <c r="K186" s="4">
        <v>109.28086161491804</v>
      </c>
      <c r="L186" s="4">
        <v>114.27494132880362</v>
      </c>
      <c r="M186" s="4">
        <v>193.42958983438297</v>
      </c>
    </row>
    <row r="187" spans="2:13">
      <c r="B187" s="17">
        <v>38973</v>
      </c>
      <c r="C187" s="4">
        <v>109.16568784954028</v>
      </c>
      <c r="D187" s="4">
        <v>107.80814478471328</v>
      </c>
      <c r="E187" s="4">
        <v>126.7982226097766</v>
      </c>
      <c r="F187" s="4">
        <v>129.89566774045775</v>
      </c>
      <c r="G187" s="4">
        <v>109.42987734949115</v>
      </c>
      <c r="H187" s="4">
        <v>110.93588462193192</v>
      </c>
      <c r="I187" s="4">
        <v>126.2498060427321</v>
      </c>
      <c r="J187" s="4">
        <v>119.97687137871399</v>
      </c>
      <c r="K187" s="4">
        <v>110.05160137817882</v>
      </c>
      <c r="L187" s="4">
        <v>114.21039432760527</v>
      </c>
      <c r="M187" s="4">
        <v>195.13731720428268</v>
      </c>
    </row>
    <row r="188" spans="2:13">
      <c r="B188" s="17">
        <v>38974</v>
      </c>
      <c r="C188" s="4">
        <v>109.01743579824507</v>
      </c>
      <c r="D188" s="4">
        <v>107.91428815453965</v>
      </c>
      <c r="E188" s="4">
        <v>128.34668563921235</v>
      </c>
      <c r="F188" s="4">
        <v>130.32742997326631</v>
      </c>
      <c r="G188" s="4">
        <v>109.2788620483319</v>
      </c>
      <c r="H188" s="4">
        <v>111.09121836485056</v>
      </c>
      <c r="I188" s="4">
        <v>126.276526166528</v>
      </c>
      <c r="J188" s="4">
        <v>119.79150370903049</v>
      </c>
      <c r="K188" s="4">
        <v>110.14962934267085</v>
      </c>
      <c r="L188" s="4">
        <v>113.92099891382404</v>
      </c>
      <c r="M188" s="4">
        <v>196.39993208055949</v>
      </c>
    </row>
    <row r="189" spans="2:13">
      <c r="B189" s="17">
        <v>38975</v>
      </c>
      <c r="C189" s="4">
        <v>109.31476812458574</v>
      </c>
      <c r="D189" s="4">
        <v>108.79974731861766</v>
      </c>
      <c r="E189" s="4">
        <v>127.73918319457671</v>
      </c>
      <c r="F189" s="4">
        <v>130.27191768619096</v>
      </c>
      <c r="G189" s="4">
        <v>109.5953021458018</v>
      </c>
      <c r="H189" s="4">
        <v>111.38696563590752</v>
      </c>
      <c r="I189" s="4">
        <v>126.92849718714787</v>
      </c>
      <c r="J189" s="4">
        <v>120.16934980518867</v>
      </c>
      <c r="K189" s="4">
        <v>110.42023704305907</v>
      </c>
      <c r="L189" s="4">
        <v>113.91692838221694</v>
      </c>
      <c r="M189" s="4">
        <v>194.43015256652686</v>
      </c>
    </row>
    <row r="190" spans="2:13">
      <c r="B190" s="17">
        <v>38978</v>
      </c>
      <c r="C190" s="4">
        <v>109.42326543586884</v>
      </c>
      <c r="D190" s="4">
        <v>108.43662526394844</v>
      </c>
      <c r="E190" s="4">
        <v>127.73918319457671</v>
      </c>
      <c r="F190" s="4">
        <v>130.27191768619096</v>
      </c>
      <c r="G190" s="4">
        <v>109.54060294381253</v>
      </c>
      <c r="H190" s="4">
        <v>111.32626284426692</v>
      </c>
      <c r="I190" s="4">
        <v>126.68181700426415</v>
      </c>
      <c r="J190" s="4">
        <v>121.21198194801927</v>
      </c>
      <c r="K190" s="4">
        <v>110.70466300899902</v>
      </c>
      <c r="L190" s="4">
        <v>114.1735657083029</v>
      </c>
      <c r="M190" s="4">
        <v>196.4952237693351</v>
      </c>
    </row>
    <row r="191" spans="2:13">
      <c r="B191" s="17">
        <v>38979</v>
      </c>
      <c r="C191" s="4">
        <v>109.18556521954635</v>
      </c>
      <c r="D191" s="4">
        <v>108.55952811322109</v>
      </c>
      <c r="E191" s="4">
        <v>127.79835551061265</v>
      </c>
      <c r="F191" s="4">
        <v>129.50091369903279</v>
      </c>
      <c r="G191" s="4">
        <v>109.40703071573135</v>
      </c>
      <c r="H191" s="4">
        <v>111.53943796777239</v>
      </c>
      <c r="I191" s="4">
        <v>125.55166264819294</v>
      </c>
      <c r="J191" s="4">
        <v>120.92957336212689</v>
      </c>
      <c r="K191" s="4">
        <v>110.54475001652526</v>
      </c>
      <c r="L191" s="4">
        <v>113.04040724282056</v>
      </c>
      <c r="M191" s="4">
        <v>197.83683044025483</v>
      </c>
    </row>
    <row r="192" spans="2:13">
      <c r="B192" s="17">
        <v>38980</v>
      </c>
      <c r="C192" s="4">
        <v>109.75455493596986</v>
      </c>
      <c r="D192" s="4">
        <v>109.34443040062145</v>
      </c>
      <c r="E192" s="4">
        <v>126.54559304825175</v>
      </c>
      <c r="F192" s="4">
        <v>126.29970514435212</v>
      </c>
      <c r="G192" s="4">
        <v>110.09224012990519</v>
      </c>
      <c r="H192" s="4">
        <v>112.40808060909376</v>
      </c>
      <c r="I192" s="4">
        <v>127.28141658224405</v>
      </c>
      <c r="J192" s="4">
        <v>122.0886267190874</v>
      </c>
      <c r="K192" s="4">
        <v>111.16549473597446</v>
      </c>
      <c r="L192" s="4">
        <v>113.7079744263856</v>
      </c>
      <c r="M192" s="4">
        <v>194.88529576423136</v>
      </c>
    </row>
    <row r="193" spans="2:13">
      <c r="B193" s="17">
        <v>38981</v>
      </c>
      <c r="C193" s="4">
        <v>109.16237495453929</v>
      </c>
      <c r="D193" s="4">
        <v>108.73829589398132</v>
      </c>
      <c r="E193" s="4">
        <v>127.47592676813109</v>
      </c>
      <c r="F193" s="4">
        <v>127.4407910453462</v>
      </c>
      <c r="G193" s="4">
        <v>109.3342248454926</v>
      </c>
      <c r="H193" s="4">
        <v>111.79982637366494</v>
      </c>
      <c r="I193" s="4">
        <v>127.44494373987494</v>
      </c>
      <c r="J193" s="4">
        <v>122.83462876244326</v>
      </c>
      <c r="K193" s="4">
        <v>111.40567996462376</v>
      </c>
      <c r="L193" s="4">
        <v>114.29917068360783</v>
      </c>
      <c r="M193" s="4">
        <v>192.43278861626968</v>
      </c>
    </row>
    <row r="194" spans="2:13">
      <c r="B194" s="17">
        <v>38982</v>
      </c>
      <c r="C194" s="4">
        <v>108.89320223570719</v>
      </c>
      <c r="D194" s="4">
        <v>108.69360394879126</v>
      </c>
      <c r="E194" s="4">
        <v>125.86933800784099</v>
      </c>
      <c r="F194" s="4">
        <v>126.93501242977044</v>
      </c>
      <c r="G194" s="4">
        <v>109.09599417894324</v>
      </c>
      <c r="H194" s="4">
        <v>111.66636198665725</v>
      </c>
      <c r="I194" s="4">
        <v>125.76243098469497</v>
      </c>
      <c r="J194" s="4">
        <v>122.6999426632223</v>
      </c>
      <c r="K194" s="4">
        <v>111.50563951462303</v>
      </c>
      <c r="L194" s="4">
        <v>112.85607031147029</v>
      </c>
      <c r="M194" s="4">
        <v>188.69008215580664</v>
      </c>
    </row>
    <row r="195" spans="2:13">
      <c r="B195" s="17">
        <v>38985</v>
      </c>
      <c r="C195" s="4">
        <v>109.85311356224992</v>
      </c>
      <c r="D195" s="4">
        <v>109.78855660594763</v>
      </c>
      <c r="E195" s="4">
        <v>125.86241444433203</v>
      </c>
      <c r="F195" s="4">
        <v>125.79701054472498</v>
      </c>
      <c r="G195" s="4">
        <v>109.73788030835263</v>
      </c>
      <c r="H195" s="4">
        <v>112.64271631550247</v>
      </c>
      <c r="I195" s="4">
        <v>126.15446864102834</v>
      </c>
      <c r="J195" s="4">
        <v>122.31923832168728</v>
      </c>
      <c r="K195" s="4">
        <v>111.14175852176058</v>
      </c>
      <c r="L195" s="4">
        <v>112.39144820374516</v>
      </c>
      <c r="M195" s="4">
        <v>182.1249863343713</v>
      </c>
    </row>
    <row r="196" spans="2:13">
      <c r="B196" s="17">
        <v>38986</v>
      </c>
      <c r="C196" s="4">
        <v>110.67885264125172</v>
      </c>
      <c r="D196" s="4">
        <v>110.17961112636063</v>
      </c>
      <c r="E196" s="4">
        <v>125.24766640997771</v>
      </c>
      <c r="F196" s="4">
        <v>124.72685701054948</v>
      </c>
      <c r="G196" s="4">
        <v>110.62501225326669</v>
      </c>
      <c r="H196" s="4">
        <v>113.03002874027987</v>
      </c>
      <c r="I196" s="4">
        <v>127.41501720122352</v>
      </c>
      <c r="J196" s="4">
        <v>120.6603405902887</v>
      </c>
      <c r="K196" s="4">
        <v>110.30653351925834</v>
      </c>
      <c r="L196" s="4">
        <v>113.84986152811894</v>
      </c>
      <c r="M196" s="4">
        <v>186.08586060861009</v>
      </c>
    </row>
    <row r="197" spans="2:13">
      <c r="B197" s="17">
        <v>38987</v>
      </c>
      <c r="C197" s="4">
        <v>110.69955823500803</v>
      </c>
      <c r="D197" s="4">
        <v>109.54554415397672</v>
      </c>
      <c r="E197" s="4">
        <v>128.39080322994391</v>
      </c>
      <c r="F197" s="4">
        <v>129.67978662405349</v>
      </c>
      <c r="G197" s="4">
        <v>110.81318888402694</v>
      </c>
      <c r="H197" s="4">
        <v>112.65804530329049</v>
      </c>
      <c r="I197" s="4">
        <v>128.03663416121125</v>
      </c>
      <c r="J197" s="4">
        <v>122.14823159218983</v>
      </c>
      <c r="K197" s="4">
        <v>111.62773800620518</v>
      </c>
      <c r="L197" s="4">
        <v>114.94677287881423</v>
      </c>
      <c r="M197" s="4">
        <v>190.46551677825744</v>
      </c>
    </row>
    <row r="198" spans="2:13">
      <c r="B198" s="17">
        <v>38988</v>
      </c>
      <c r="C198" s="4">
        <v>110.91158351507271</v>
      </c>
      <c r="D198" s="4">
        <v>109.90587296207156</v>
      </c>
      <c r="E198" s="4">
        <v>129.01054267054889</v>
      </c>
      <c r="F198" s="4">
        <v>131.24338271001022</v>
      </c>
      <c r="G198" s="4">
        <v>111.09009766914065</v>
      </c>
      <c r="H198" s="4">
        <v>112.97831895480827</v>
      </c>
      <c r="I198" s="4">
        <v>128.02487730674105</v>
      </c>
      <c r="J198" s="4">
        <v>122.21139184368788</v>
      </c>
      <c r="K198" s="4">
        <v>111.67279595274888</v>
      </c>
      <c r="L198" s="4">
        <v>115.74537241316033</v>
      </c>
      <c r="M198" s="4">
        <v>195.45453822086463</v>
      </c>
    </row>
    <row r="199" spans="2:13">
      <c r="B199" s="17">
        <v>38989</v>
      </c>
      <c r="C199" s="4">
        <v>110.63826967748935</v>
      </c>
      <c r="D199" s="4">
        <v>109.82207556484018</v>
      </c>
      <c r="E199" s="4">
        <v>129.83758648366074</v>
      </c>
      <c r="F199" s="4">
        <v>132.34746041962072</v>
      </c>
      <c r="G199" s="4">
        <v>110.71677798554676</v>
      </c>
      <c r="H199" s="4">
        <v>112.59345916807695</v>
      </c>
      <c r="I199" s="4">
        <v>128.34915272912804</v>
      </c>
      <c r="J199" s="4">
        <v>122.29839404442689</v>
      </c>
      <c r="K199" s="4">
        <v>111.83646067861166</v>
      </c>
      <c r="L199" s="4">
        <v>115.54126432828981</v>
      </c>
      <c r="M199" s="4">
        <v>194.34363774382265</v>
      </c>
    </row>
    <row r="200" spans="2:13">
      <c r="B200" s="17">
        <v>38992</v>
      </c>
      <c r="C200" s="4">
        <v>110.26308431862492</v>
      </c>
      <c r="D200" s="4">
        <v>109.1824220993075</v>
      </c>
      <c r="E200" s="4">
        <v>130.85768500949939</v>
      </c>
      <c r="F200" s="4">
        <v>132.99201975288491</v>
      </c>
      <c r="G200" s="4">
        <v>110.63411298704654</v>
      </c>
      <c r="H200" s="4">
        <v>112.25887846129035</v>
      </c>
      <c r="I200" s="4">
        <v>128.24505112681922</v>
      </c>
      <c r="J200" s="4">
        <v>122.29839404442689</v>
      </c>
      <c r="K200" s="4">
        <v>111.83646067861166</v>
      </c>
      <c r="L200" s="4">
        <v>115.48350154643663</v>
      </c>
      <c r="M200" s="4">
        <v>195.25141646321137</v>
      </c>
    </row>
    <row r="201" spans="2:13">
      <c r="B201" s="17">
        <v>38993</v>
      </c>
      <c r="C201" s="4">
        <v>110.49415874494539</v>
      </c>
      <c r="D201" s="4">
        <v>109.94777166068721</v>
      </c>
      <c r="E201" s="4">
        <v>130.75946701553499</v>
      </c>
      <c r="F201" s="4">
        <v>131.98971456957932</v>
      </c>
      <c r="G201" s="4">
        <v>111.17437425591436</v>
      </c>
      <c r="H201" s="4">
        <v>113.33190760645205</v>
      </c>
      <c r="I201" s="4">
        <v>128.09028816979341</v>
      </c>
      <c r="J201" s="4">
        <v>122.74093408472433</v>
      </c>
      <c r="K201" s="4">
        <v>111.9858985342962</v>
      </c>
      <c r="L201" s="4">
        <v>115.08148809152551</v>
      </c>
      <c r="M201" s="4">
        <v>190.92818300402323</v>
      </c>
    </row>
    <row r="202" spans="2:13">
      <c r="B202" s="17">
        <v>38994</v>
      </c>
      <c r="C202" s="4">
        <v>111.82842720660229</v>
      </c>
      <c r="D202" s="4">
        <v>111.14328119452122</v>
      </c>
      <c r="E202" s="4">
        <v>129.47506547806913</v>
      </c>
      <c r="F202" s="4">
        <v>130.76227622202353</v>
      </c>
      <c r="G202" s="4">
        <v>112.34296535283205</v>
      </c>
      <c r="H202" s="4">
        <v>114.3372848188426</v>
      </c>
      <c r="I202" s="4">
        <v>129.2478039326316</v>
      </c>
      <c r="J202" s="4">
        <v>122.89904385337502</v>
      </c>
      <c r="K202" s="4">
        <v>112.16360440096156</v>
      </c>
      <c r="L202" s="4">
        <v>115.65155635135849</v>
      </c>
      <c r="M202" s="4">
        <v>190.70374600019647</v>
      </c>
    </row>
    <row r="203" spans="2:13">
      <c r="B203" s="17">
        <v>38995</v>
      </c>
      <c r="C203" s="4">
        <v>112.07689433167806</v>
      </c>
      <c r="D203" s="4">
        <v>111.19355963286004</v>
      </c>
      <c r="E203" s="4">
        <v>132.42788480809119</v>
      </c>
      <c r="F203" s="4">
        <v>133.26341315636461</v>
      </c>
      <c r="G203" s="4">
        <v>112.4954026436444</v>
      </c>
      <c r="H203" s="4">
        <v>114.22098889815744</v>
      </c>
      <c r="I203" s="4">
        <v>129.86578695578308</v>
      </c>
      <c r="J203" s="4">
        <v>124.84028045736413</v>
      </c>
      <c r="K203" s="4">
        <v>114.31650503227242</v>
      </c>
      <c r="L203" s="4">
        <v>116.38851640708275</v>
      </c>
      <c r="M203" s="4">
        <v>196.35103239816146</v>
      </c>
    </row>
    <row r="204" spans="2:13">
      <c r="B204" s="17">
        <v>38996</v>
      </c>
      <c r="C204" s="4">
        <v>111.77542088658612</v>
      </c>
      <c r="D204" s="4">
        <v>110.91702822199656</v>
      </c>
      <c r="E204" s="4">
        <v>132.32105261301678</v>
      </c>
      <c r="F204" s="4">
        <v>134.66047238109519</v>
      </c>
      <c r="G204" s="4">
        <v>112.33917338042379</v>
      </c>
      <c r="H204" s="4">
        <v>113.74906046079015</v>
      </c>
      <c r="I204" s="4">
        <v>130.09109103963004</v>
      </c>
      <c r="J204" s="4">
        <v>124.81044316416197</v>
      </c>
      <c r="K204" s="4">
        <v>114.77911976125455</v>
      </c>
      <c r="L204" s="4">
        <v>116.32396940588437</v>
      </c>
      <c r="M204" s="4">
        <v>194.97055674892536</v>
      </c>
    </row>
    <row r="205" spans="2:13">
      <c r="B205" s="17">
        <v>38999</v>
      </c>
      <c r="C205" s="4">
        <v>111.86486905161341</v>
      </c>
      <c r="D205" s="4">
        <v>111.17959339998814</v>
      </c>
      <c r="E205" s="4">
        <v>132.32105261301678</v>
      </c>
      <c r="F205" s="4">
        <v>134.66047238109519</v>
      </c>
      <c r="G205" s="4">
        <v>112.41112605687064</v>
      </c>
      <c r="H205" s="4">
        <v>114.15272380587479</v>
      </c>
      <c r="I205" s="4">
        <v>130.06073697899794</v>
      </c>
      <c r="J205" s="4">
        <v>123.219934181902</v>
      </c>
      <c r="K205" s="4">
        <v>113.24302638662812</v>
      </c>
      <c r="L205" s="4">
        <v>116.89946504119348</v>
      </c>
      <c r="M205" s="4">
        <v>199.05806866219487</v>
      </c>
    </row>
    <row r="206" spans="2:13">
      <c r="B206" s="17">
        <v>39000</v>
      </c>
      <c r="C206" s="4">
        <v>112.09345880668313</v>
      </c>
      <c r="D206" s="4">
        <v>110.79971186587268</v>
      </c>
      <c r="E206" s="4">
        <v>132.65265910247535</v>
      </c>
      <c r="F206" s="4">
        <v>135.33895588979433</v>
      </c>
      <c r="G206" s="4">
        <v>112.4999530105343</v>
      </c>
      <c r="H206" s="4">
        <v>114.05931917361976</v>
      </c>
      <c r="I206" s="4">
        <v>130.77277483791096</v>
      </c>
      <c r="J206" s="4">
        <v>124.25489786152643</v>
      </c>
      <c r="K206" s="4">
        <v>114.4011604817144</v>
      </c>
      <c r="L206" s="4">
        <v>117.709888500684</v>
      </c>
      <c r="M206" s="4">
        <v>198.63928676678628</v>
      </c>
    </row>
    <row r="207" spans="2:13">
      <c r="B207" s="17">
        <v>39001</v>
      </c>
      <c r="C207" s="4">
        <v>111.80606516534549</v>
      </c>
      <c r="D207" s="4">
        <v>111.18797313971127</v>
      </c>
      <c r="E207" s="4">
        <v>132.03533485844326</v>
      </c>
      <c r="F207" s="4">
        <v>133.92030855342335</v>
      </c>
      <c r="G207" s="4">
        <v>112.35737484798345</v>
      </c>
      <c r="H207" s="4">
        <v>113.78114914189308</v>
      </c>
      <c r="I207" s="4">
        <v>130.80996925023484</v>
      </c>
      <c r="J207" s="4">
        <v>124.52740715855271</v>
      </c>
      <c r="K207" s="4">
        <v>114.52121595016391</v>
      </c>
      <c r="L207" s="4">
        <v>117.72578295743557</v>
      </c>
      <c r="M207" s="4">
        <v>198.80228570811295</v>
      </c>
    </row>
    <row r="208" spans="2:13">
      <c r="B208" s="17">
        <v>39002</v>
      </c>
      <c r="C208" s="4">
        <v>112.87281735567079</v>
      </c>
      <c r="D208" s="4">
        <v>111.60975337244243</v>
      </c>
      <c r="E208" s="4">
        <v>131.77964604792604</v>
      </c>
      <c r="F208" s="4">
        <v>131.02441757765732</v>
      </c>
      <c r="G208" s="4">
        <v>113.26337185562866</v>
      </c>
      <c r="H208" s="4">
        <v>114.1989151557427</v>
      </c>
      <c r="I208" s="4">
        <v>131.68275537390397</v>
      </c>
      <c r="J208" s="4">
        <v>124.59921185948315</v>
      </c>
      <c r="K208" s="4">
        <v>114.65921287630559</v>
      </c>
      <c r="L208" s="4">
        <v>118.65173198063248</v>
      </c>
      <c r="M208" s="4">
        <v>198.31078120811247</v>
      </c>
    </row>
    <row r="209" spans="2:13">
      <c r="B209" s="17">
        <v>39003</v>
      </c>
      <c r="C209" s="4">
        <v>113.10389178199125</v>
      </c>
      <c r="D209" s="4">
        <v>111.64885882448372</v>
      </c>
      <c r="E209" s="4">
        <v>133.12998245183195</v>
      </c>
      <c r="F209" s="4">
        <v>130.60499140864329</v>
      </c>
      <c r="G209" s="4">
        <v>113.38480977200341</v>
      </c>
      <c r="H209" s="4">
        <v>114.35690592321126</v>
      </c>
      <c r="I209" s="4">
        <v>131.96919510099599</v>
      </c>
      <c r="J209" s="4">
        <v>125.40628275528081</v>
      </c>
      <c r="K209" s="4">
        <v>115.37601682886442</v>
      </c>
      <c r="L209" s="4">
        <v>119.35011890350846</v>
      </c>
      <c r="M209" s="4">
        <v>201.92308851551414</v>
      </c>
    </row>
    <row r="210" spans="2:13">
      <c r="B210" s="17">
        <v>39006</v>
      </c>
      <c r="C210" s="4">
        <v>113.38797252832788</v>
      </c>
      <c r="D210" s="4">
        <v>111.01479185209982</v>
      </c>
      <c r="E210" s="4">
        <v>134.38765581389103</v>
      </c>
      <c r="F210" s="4">
        <v>131.97121047388754</v>
      </c>
      <c r="G210" s="4">
        <v>113.57526158620861</v>
      </c>
      <c r="H210" s="4">
        <v>113.48294923279003</v>
      </c>
      <c r="I210" s="4">
        <v>132.24409173460816</v>
      </c>
      <c r="J210" s="4">
        <v>125.55505094148036</v>
      </c>
      <c r="K210" s="4">
        <v>115.25692715316853</v>
      </c>
      <c r="L210" s="4">
        <v>119.64203417018933</v>
      </c>
      <c r="M210" s="4">
        <v>202.1199410831164</v>
      </c>
    </row>
    <row r="211" spans="2:13">
      <c r="B211" s="17">
        <v>39007</v>
      </c>
      <c r="C211" s="4">
        <v>112.97386065320158</v>
      </c>
      <c r="D211" s="4">
        <v>110.99244587950479</v>
      </c>
      <c r="E211" s="4">
        <v>133.73418412781794</v>
      </c>
      <c r="F211" s="4">
        <v>130.91956103540377</v>
      </c>
      <c r="G211" s="4">
        <v>113.28536529559661</v>
      </c>
      <c r="H211" s="4">
        <v>113.49316855798206</v>
      </c>
      <c r="I211" s="4">
        <v>130.71698321942512</v>
      </c>
      <c r="J211" s="4">
        <v>125.58739791355001</v>
      </c>
      <c r="K211" s="4">
        <v>115.3327418843274</v>
      </c>
      <c r="L211" s="4">
        <v>118.40633707517566</v>
      </c>
      <c r="M211" s="4">
        <v>201.80146622852422</v>
      </c>
    </row>
    <row r="212" spans="2:13">
      <c r="B212" s="17">
        <v>39008</v>
      </c>
      <c r="C212" s="4">
        <v>113.13205138949985</v>
      </c>
      <c r="D212" s="4">
        <v>111.562268180678</v>
      </c>
      <c r="E212" s="4">
        <v>134.06756176142994</v>
      </c>
      <c r="F212" s="4">
        <v>131.10768600827038</v>
      </c>
      <c r="G212" s="4">
        <v>113.68977915293827</v>
      </c>
      <c r="H212" s="4">
        <v>113.42183766814178</v>
      </c>
      <c r="I212" s="4">
        <v>132.16371760223009</v>
      </c>
      <c r="J212" s="4">
        <v>125.81919464228173</v>
      </c>
      <c r="K212" s="4">
        <v>115.56423497819415</v>
      </c>
      <c r="L212" s="4">
        <v>119.21598519531244</v>
      </c>
      <c r="M212" s="4">
        <v>203.92421397980192</v>
      </c>
    </row>
    <row r="213" spans="2:13">
      <c r="B213" s="17">
        <v>39009</v>
      </c>
      <c r="C213" s="4">
        <v>113.21487376452511</v>
      </c>
      <c r="D213" s="4">
        <v>110.69356849604628</v>
      </c>
      <c r="E213" s="4">
        <v>133.24929316253295</v>
      </c>
      <c r="F213" s="4">
        <v>130.90722497160928</v>
      </c>
      <c r="G213" s="4">
        <v>113.87037183888199</v>
      </c>
      <c r="H213" s="4">
        <v>112.59448110059613</v>
      </c>
      <c r="I213" s="4">
        <v>132.0491417113933</v>
      </c>
      <c r="J213" s="4">
        <v>125.39310694122659</v>
      </c>
      <c r="K213" s="4">
        <v>115.33927955835188</v>
      </c>
      <c r="L213" s="4">
        <v>119.32414503515835</v>
      </c>
      <c r="M213" s="4">
        <v>205.46643473235454</v>
      </c>
    </row>
    <row r="214" spans="2:13">
      <c r="B214" s="17">
        <v>39010</v>
      </c>
      <c r="C214" s="4">
        <v>113.35070245956651</v>
      </c>
      <c r="D214" s="4">
        <v>110.59859811251742</v>
      </c>
      <c r="E214" s="4">
        <v>134.0565323637471</v>
      </c>
      <c r="F214" s="4">
        <v>131.12002207206493</v>
      </c>
      <c r="G214" s="4">
        <v>113.78163968452854</v>
      </c>
      <c r="H214" s="4">
        <v>112.64394263452549</v>
      </c>
      <c r="I214" s="4">
        <v>132.5920946269259</v>
      </c>
      <c r="J214" s="4">
        <v>126.27553791635026</v>
      </c>
      <c r="K214" s="4">
        <v>116.05638067791185</v>
      </c>
      <c r="L214" s="4">
        <v>119.30902591776054</v>
      </c>
      <c r="M214" s="4">
        <v>204.43452604995551</v>
      </c>
    </row>
    <row r="215" spans="2:13">
      <c r="B215" s="17">
        <v>39013</v>
      </c>
      <c r="C215" s="4">
        <v>114.04806685727917</v>
      </c>
      <c r="D215" s="4">
        <v>111.04272431784361</v>
      </c>
      <c r="E215" s="4">
        <v>135.16100175653219</v>
      </c>
      <c r="F215" s="4">
        <v>133.27883323610777</v>
      </c>
      <c r="G215" s="4">
        <v>114.86747098363578</v>
      </c>
      <c r="H215" s="4">
        <v>113.31637423216017</v>
      </c>
      <c r="I215" s="4">
        <v>133.44906243730787</v>
      </c>
      <c r="J215" s="4">
        <v>126.11031739090839</v>
      </c>
      <c r="K215" s="4">
        <v>115.95296656152465</v>
      </c>
      <c r="L215" s="4">
        <v>119.5210812310068</v>
      </c>
      <c r="M215" s="4">
        <v>202.90358983949477</v>
      </c>
    </row>
    <row r="216" spans="2:13">
      <c r="B216" s="17">
        <v>39014</v>
      </c>
      <c r="C216" s="4">
        <v>114.07788291228829</v>
      </c>
      <c r="D216" s="4">
        <v>111.11534872877743</v>
      </c>
      <c r="E216" s="4">
        <v>135.09377878525328</v>
      </c>
      <c r="F216" s="4">
        <v>134.38599496166688</v>
      </c>
      <c r="G216" s="4">
        <v>114.97146582693252</v>
      </c>
      <c r="H216" s="4">
        <v>113.06150426187128</v>
      </c>
      <c r="I216" s="4">
        <v>133.54760625386714</v>
      </c>
      <c r="J216" s="4">
        <v>126.55341513762085</v>
      </c>
      <c r="K216" s="4">
        <v>115.86032474892778</v>
      </c>
      <c r="L216" s="4">
        <v>119.83858269636092</v>
      </c>
      <c r="M216" s="4">
        <v>201.7224744338813</v>
      </c>
    </row>
    <row r="217" spans="2:13">
      <c r="B217" s="17">
        <v>39015</v>
      </c>
      <c r="C217" s="4">
        <v>114.47874320741052</v>
      </c>
      <c r="D217" s="4">
        <v>111.5119897423392</v>
      </c>
      <c r="E217" s="4">
        <v>134.44030709918016</v>
      </c>
      <c r="F217" s="4">
        <v>134.2564662918243</v>
      </c>
      <c r="G217" s="4">
        <v>115.03592935787306</v>
      </c>
      <c r="H217" s="4">
        <v>113.53731604281157</v>
      </c>
      <c r="I217" s="4">
        <v>133.91955037710602</v>
      </c>
      <c r="J217" s="4">
        <v>126.58499526336986</v>
      </c>
      <c r="K217" s="4">
        <v>115.9395197547243</v>
      </c>
      <c r="L217" s="4">
        <v>120.4596295187019</v>
      </c>
      <c r="M217" s="4">
        <v>204.43327221194528</v>
      </c>
    </row>
    <row r="218" spans="2:13">
      <c r="B218" s="17">
        <v>39016</v>
      </c>
      <c r="C218" s="4">
        <v>115.04690470008376</v>
      </c>
      <c r="D218" s="4">
        <v>111.76058868745888</v>
      </c>
      <c r="E218" s="4">
        <v>135.34439568296739</v>
      </c>
      <c r="F218" s="4">
        <v>135.97426317521266</v>
      </c>
      <c r="G218" s="4">
        <v>115.310657758852</v>
      </c>
      <c r="H218" s="4">
        <v>113.89131346746299</v>
      </c>
      <c r="I218" s="4">
        <v>134.33146780554353</v>
      </c>
      <c r="J218" s="4">
        <v>127.94998171406679</v>
      </c>
      <c r="K218" s="4">
        <v>116.05745790829087</v>
      </c>
      <c r="L218" s="4">
        <v>119.88335854403904</v>
      </c>
      <c r="M218" s="4">
        <v>205.1316599836297</v>
      </c>
    </row>
    <row r="219" spans="2:13">
      <c r="B219" s="17">
        <v>39017</v>
      </c>
      <c r="C219" s="4">
        <v>114.07457001728724</v>
      </c>
      <c r="D219" s="4">
        <v>111.10138249590555</v>
      </c>
      <c r="E219" s="4">
        <v>134.19693579118473</v>
      </c>
      <c r="F219" s="4">
        <v>134.48159945607446</v>
      </c>
      <c r="G219" s="4">
        <v>114.61483082193502</v>
      </c>
      <c r="H219" s="4">
        <v>112.99528303462702</v>
      </c>
      <c r="I219" s="4">
        <v>133.86867526139861</v>
      </c>
      <c r="J219" s="4">
        <v>127.55826267083563</v>
      </c>
      <c r="K219" s="4">
        <v>115.37222794960024</v>
      </c>
      <c r="L219" s="4">
        <v>119.4193179408292</v>
      </c>
      <c r="M219" s="4">
        <v>204.02953637265918</v>
      </c>
    </row>
    <row r="220" spans="2:13">
      <c r="B220" s="17">
        <v>39020</v>
      </c>
      <c r="C220" s="4">
        <v>114.12343521855217</v>
      </c>
      <c r="D220" s="4">
        <v>111.38908689306652</v>
      </c>
      <c r="E220" s="4">
        <v>131.64310693500502</v>
      </c>
      <c r="F220" s="4">
        <v>132.4430649140283</v>
      </c>
      <c r="G220" s="4">
        <v>114.57918628129731</v>
      </c>
      <c r="H220" s="4">
        <v>113.21091079617855</v>
      </c>
      <c r="I220" s="4">
        <v>133.77568923058888</v>
      </c>
      <c r="J220" s="4">
        <v>127.55826267083563</v>
      </c>
      <c r="K220" s="4">
        <v>115.37222794960024</v>
      </c>
      <c r="L220" s="4">
        <v>118.75853497660935</v>
      </c>
      <c r="M220" s="4">
        <v>199.40162027699114</v>
      </c>
    </row>
    <row r="221" spans="2:13">
      <c r="B221" s="17">
        <v>39021</v>
      </c>
      <c r="C221" s="4">
        <v>114.12426344230242</v>
      </c>
      <c r="D221" s="4">
        <v>111.31366923555832</v>
      </c>
      <c r="E221" s="4">
        <v>132.02583508525652</v>
      </c>
      <c r="F221" s="4">
        <v>130.94423316299284</v>
      </c>
      <c r="G221" s="4">
        <v>114.52448707930805</v>
      </c>
      <c r="H221" s="4">
        <v>113.20457481455952</v>
      </c>
      <c r="I221" s="4">
        <v>134.00505477325285</v>
      </c>
      <c r="J221" s="4">
        <v>127.7450943198585</v>
      </c>
      <c r="K221" s="4">
        <v>115.09976295545511</v>
      </c>
      <c r="L221" s="4">
        <v>118.8056368423487</v>
      </c>
      <c r="M221" s="4">
        <v>202.31553981270844</v>
      </c>
    </row>
    <row r="222" spans="2:13">
      <c r="B222" s="17">
        <v>39022</v>
      </c>
      <c r="C222" s="4">
        <v>113.28527278329656</v>
      </c>
      <c r="D222" s="4">
        <v>110.49804123583978</v>
      </c>
      <c r="E222" s="4">
        <v>131.83157277424328</v>
      </c>
      <c r="F222" s="4">
        <v>132.81623084381286</v>
      </c>
      <c r="G222" s="4">
        <v>114.05323970827068</v>
      </c>
      <c r="H222" s="4">
        <v>112.48595186705694</v>
      </c>
      <c r="I222" s="4">
        <v>134.49627752911658</v>
      </c>
      <c r="J222" s="4">
        <v>128.646487313092</v>
      </c>
      <c r="K222" s="4">
        <v>116.31881628576946</v>
      </c>
      <c r="L222" s="4">
        <v>119.20105991275307</v>
      </c>
      <c r="M222" s="4">
        <v>206.23879894664103</v>
      </c>
    </row>
    <row r="223" spans="2:13">
      <c r="B223" s="17">
        <v>39023</v>
      </c>
      <c r="C223" s="4">
        <v>113.2463462670347</v>
      </c>
      <c r="D223" s="4">
        <v>110.04832853736485</v>
      </c>
      <c r="E223" s="4">
        <v>131.62837423591037</v>
      </c>
      <c r="F223" s="4">
        <v>131.82626172430179</v>
      </c>
      <c r="G223" s="4">
        <v>113.93493016913274</v>
      </c>
      <c r="H223" s="4">
        <v>112.02403836837782</v>
      </c>
      <c r="I223" s="4">
        <v>133.03051841816895</v>
      </c>
      <c r="J223" s="4">
        <v>130.46691076493309</v>
      </c>
      <c r="K223" s="4">
        <v>117.41978287901669</v>
      </c>
      <c r="L223" s="4">
        <v>119.19446952824633</v>
      </c>
      <c r="M223" s="4">
        <v>204.29284235480227</v>
      </c>
    </row>
    <row r="224" spans="2:13">
      <c r="B224" s="17">
        <v>39024</v>
      </c>
      <c r="C224" s="4">
        <v>112.99456624695792</v>
      </c>
      <c r="D224" s="4">
        <v>109.82486881141458</v>
      </c>
      <c r="E224" s="4">
        <v>131.62837423591037</v>
      </c>
      <c r="F224" s="4">
        <v>131.82626172430179</v>
      </c>
      <c r="G224" s="4">
        <v>113.62683241096106</v>
      </c>
      <c r="H224" s="4">
        <v>111.87320112854364</v>
      </c>
      <c r="I224" s="4">
        <v>133.41144050300323</v>
      </c>
      <c r="J224" s="4">
        <v>130.71027990177592</v>
      </c>
      <c r="K224" s="4">
        <v>117.2239126794083</v>
      </c>
      <c r="L224" s="4">
        <v>119.17217852182647</v>
      </c>
      <c r="M224" s="4">
        <v>205.81500169919161</v>
      </c>
    </row>
    <row r="225" spans="2:13">
      <c r="B225" s="17">
        <v>39027</v>
      </c>
      <c r="C225" s="4">
        <v>114.27665661234889</v>
      </c>
      <c r="D225" s="4">
        <v>111.07065678358738</v>
      </c>
      <c r="E225" s="4">
        <v>131.74704089419197</v>
      </c>
      <c r="F225" s="4">
        <v>130.78078031771534</v>
      </c>
      <c r="G225" s="4">
        <v>114.759778967241</v>
      </c>
      <c r="H225" s="4">
        <v>113.19578619489438</v>
      </c>
      <c r="I225" s="4">
        <v>135.32460136678935</v>
      </c>
      <c r="J225" s="4">
        <v>132.0129426605973</v>
      </c>
      <c r="K225" s="4">
        <v>117.56743773269453</v>
      </c>
      <c r="L225" s="4">
        <v>120.65327052229698</v>
      </c>
      <c r="M225" s="4">
        <v>205.81500169919161</v>
      </c>
    </row>
    <row r="226" spans="2:13">
      <c r="B226" s="17">
        <v>39028</v>
      </c>
      <c r="C226" s="4">
        <v>114.53009307992616</v>
      </c>
      <c r="D226" s="4">
        <v>111.47288429029788</v>
      </c>
      <c r="E226" s="4">
        <v>131.97769216690347</v>
      </c>
      <c r="F226" s="4">
        <v>129.59960220938905</v>
      </c>
      <c r="G226" s="4">
        <v>115.2453410341196</v>
      </c>
      <c r="H226" s="4">
        <v>113.50870193227394</v>
      </c>
      <c r="I226" s="4">
        <v>135.99388702762897</v>
      </c>
      <c r="J226" s="4">
        <v>132.03218353191463</v>
      </c>
      <c r="K226" s="4">
        <v>117.97827111173275</v>
      </c>
      <c r="L226" s="4">
        <v>121.02969777853487</v>
      </c>
      <c r="M226" s="4">
        <v>210.02162822343067</v>
      </c>
    </row>
    <row r="227" spans="2:13">
      <c r="B227" s="17">
        <v>39029</v>
      </c>
      <c r="C227" s="4">
        <v>114.76862151999892</v>
      </c>
      <c r="D227" s="4">
        <v>112.33041098863208</v>
      </c>
      <c r="E227" s="4">
        <v>130.54733224988232</v>
      </c>
      <c r="F227" s="4">
        <v>127.11388535479114</v>
      </c>
      <c r="G227" s="4">
        <v>115.43275927039819</v>
      </c>
      <c r="H227" s="4">
        <v>113.91236527735855</v>
      </c>
      <c r="I227" s="4">
        <v>135.72241056986266</v>
      </c>
      <c r="J227" s="4">
        <v>131.13936527481167</v>
      </c>
      <c r="K227" s="4">
        <v>117.80093670381879</v>
      </c>
      <c r="L227" s="4">
        <v>120.93336186383341</v>
      </c>
      <c r="M227" s="4">
        <v>208.5370840193475</v>
      </c>
    </row>
    <row r="228" spans="2:13">
      <c r="B228" s="17">
        <v>39030</v>
      </c>
      <c r="C228" s="4">
        <v>114.15656416856226</v>
      </c>
      <c r="D228" s="4">
        <v>111.78014141347954</v>
      </c>
      <c r="E228" s="4">
        <v>130.40910249936027</v>
      </c>
      <c r="F228" s="4">
        <v>125.46085280632404</v>
      </c>
      <c r="G228" s="4">
        <v>114.73844912244451</v>
      </c>
      <c r="H228" s="4">
        <v>113.53792920232308</v>
      </c>
      <c r="I228" s="4">
        <v>135.92377342278854</v>
      </c>
      <c r="J228" s="4">
        <v>132.12664505595416</v>
      </c>
      <c r="K228" s="4">
        <v>118.34048054021396</v>
      </c>
      <c r="L228" s="4">
        <v>120.788761074362</v>
      </c>
      <c r="M228" s="4">
        <v>212.32618248618815</v>
      </c>
    </row>
    <row r="229" spans="2:13">
      <c r="B229" s="17">
        <v>39031</v>
      </c>
      <c r="C229" s="4">
        <v>114.36941767237718</v>
      </c>
      <c r="D229" s="4">
        <v>111.86393881071088</v>
      </c>
      <c r="E229" s="4">
        <v>129.71561905672954</v>
      </c>
      <c r="F229" s="4">
        <v>124.06996161349073</v>
      </c>
      <c r="G229" s="4">
        <v>114.78708116858054</v>
      </c>
      <c r="H229" s="4">
        <v>113.89070030795148</v>
      </c>
      <c r="I229" s="4">
        <v>135.90432117266514</v>
      </c>
      <c r="J229" s="4">
        <v>131.69637455678657</v>
      </c>
      <c r="K229" s="4">
        <v>118.0476967523677</v>
      </c>
      <c r="L229" s="4">
        <v>120.34061492790372</v>
      </c>
      <c r="M229" s="4">
        <v>213.99629471578169</v>
      </c>
    </row>
    <row r="230" spans="2:13">
      <c r="B230" s="17">
        <v>39034</v>
      </c>
      <c r="C230" s="4">
        <v>114.66095243246608</v>
      </c>
      <c r="D230" s="4">
        <v>111.64606557790935</v>
      </c>
      <c r="E230" s="4">
        <v>128.99154312417548</v>
      </c>
      <c r="F230" s="4">
        <v>122.45085324045858</v>
      </c>
      <c r="G230" s="4">
        <v>115.00938555101519</v>
      </c>
      <c r="H230" s="4">
        <v>113.81425975551518</v>
      </c>
      <c r="I230" s="4">
        <v>136.67300569402545</v>
      </c>
      <c r="J230" s="4">
        <v>131.53882249455086</v>
      </c>
      <c r="K230" s="4">
        <v>118.30077159969025</v>
      </c>
      <c r="L230" s="4">
        <v>120.06478795281284</v>
      </c>
      <c r="M230" s="4">
        <v>213.71292732547528</v>
      </c>
    </row>
    <row r="231" spans="2:13">
      <c r="B231" s="17">
        <v>39035</v>
      </c>
      <c r="C231" s="4">
        <v>115.38978933268835</v>
      </c>
      <c r="D231" s="4">
        <v>111.849972577839</v>
      </c>
      <c r="E231" s="4">
        <v>131.14155111336706</v>
      </c>
      <c r="F231" s="4">
        <v>126.30587317624939</v>
      </c>
      <c r="G231" s="4">
        <v>115.82589200982527</v>
      </c>
      <c r="H231" s="4">
        <v>114.26043549339863</v>
      </c>
      <c r="I231" s="4">
        <v>136.53726746514229</v>
      </c>
      <c r="J231" s="4">
        <v>131.60769923680255</v>
      </c>
      <c r="K231" s="4">
        <v>117.26507030906241</v>
      </c>
      <c r="L231" s="4">
        <v>119.91844264979552</v>
      </c>
      <c r="M231" s="4">
        <v>213.10983124256651</v>
      </c>
    </row>
    <row r="232" spans="2:13">
      <c r="B232" s="17">
        <v>39036</v>
      </c>
      <c r="C232" s="4">
        <v>115.66724428902295</v>
      </c>
      <c r="D232" s="4">
        <v>111.41981260538469</v>
      </c>
      <c r="E232" s="4">
        <v>130.77057691977029</v>
      </c>
      <c r="F232" s="4">
        <v>126.88258415864368</v>
      </c>
      <c r="G232" s="4">
        <v>116.14536568522176</v>
      </c>
      <c r="H232" s="4">
        <v>113.78462371245834</v>
      </c>
      <c r="I232" s="4">
        <v>137.46734153422983</v>
      </c>
      <c r="J232" s="4">
        <v>133.10360726841927</v>
      </c>
      <c r="K232" s="4">
        <v>117.70008565281617</v>
      </c>
      <c r="L232" s="4">
        <v>120.75503381247459</v>
      </c>
      <c r="M232" s="4">
        <v>213.8847031328734</v>
      </c>
    </row>
    <row r="233" spans="2:13">
      <c r="B233" s="17">
        <v>39037</v>
      </c>
      <c r="C233" s="4">
        <v>115.93144766535353</v>
      </c>
      <c r="D233" s="4">
        <v>111.94494296136786</v>
      </c>
      <c r="E233" s="4">
        <v>130.12974476242869</v>
      </c>
      <c r="F233" s="4">
        <v>125.12161105197444</v>
      </c>
      <c r="G233" s="4">
        <v>116.65832475275009</v>
      </c>
      <c r="H233" s="4">
        <v>114.4599167211468</v>
      </c>
      <c r="I233" s="4">
        <v>137.72663361554521</v>
      </c>
      <c r="J233" s="4">
        <v>133.52934640296502</v>
      </c>
      <c r="K233" s="4">
        <v>117.22863020555097</v>
      </c>
      <c r="L233" s="4">
        <v>121.24078391758898</v>
      </c>
      <c r="M233" s="4">
        <v>214.84012769664992</v>
      </c>
    </row>
    <row r="234" spans="2:13">
      <c r="B234" s="17">
        <v>39038</v>
      </c>
      <c r="C234" s="4">
        <v>116.05071188538989</v>
      </c>
      <c r="D234" s="4">
        <v>111.43936533140536</v>
      </c>
      <c r="E234" s="4">
        <v>129.54897049319973</v>
      </c>
      <c r="F234" s="4">
        <v>123.82324033760011</v>
      </c>
      <c r="G234" s="4">
        <v>117.00661741844939</v>
      </c>
      <c r="H234" s="4">
        <v>114.30110840766285</v>
      </c>
      <c r="I234" s="4">
        <v>137.07124241907945</v>
      </c>
      <c r="J234" s="4">
        <v>133.72900529953276</v>
      </c>
      <c r="K234" s="4">
        <v>117.92693551229054</v>
      </c>
      <c r="L234" s="4">
        <v>120.02330729738806</v>
      </c>
      <c r="M234" s="4">
        <v>211.76947840965695</v>
      </c>
    </row>
    <row r="235" spans="2:13">
      <c r="B235" s="17">
        <v>39041</v>
      </c>
      <c r="C235" s="4">
        <v>115.99273622287221</v>
      </c>
      <c r="D235" s="4">
        <v>111.21311235888068</v>
      </c>
      <c r="E235" s="4">
        <v>126.60412131186824</v>
      </c>
      <c r="F235" s="4">
        <v>120.3537223953884</v>
      </c>
      <c r="G235" s="4">
        <v>116.75994961329165</v>
      </c>
      <c r="H235" s="4">
        <v>114.36876034043399</v>
      </c>
      <c r="I235" s="4">
        <v>137.92564509757705</v>
      </c>
      <c r="J235" s="4">
        <v>132.13898431038589</v>
      </c>
      <c r="K235" s="4">
        <v>117.25500377689973</v>
      </c>
      <c r="L235" s="4">
        <v>120.26521317575309</v>
      </c>
      <c r="M235" s="4">
        <v>210.2686343114411</v>
      </c>
    </row>
    <row r="236" spans="2:13">
      <c r="B236" s="17">
        <v>39042</v>
      </c>
      <c r="C236" s="4">
        <v>116.18405590918056</v>
      </c>
      <c r="D236" s="4">
        <v>110.6265305782612</v>
      </c>
      <c r="E236" s="4">
        <v>126.67013668486071</v>
      </c>
      <c r="F236" s="4">
        <v>119.51178604141168</v>
      </c>
      <c r="G236" s="4">
        <v>116.80782326494601</v>
      </c>
      <c r="H236" s="4">
        <v>113.83081506232627</v>
      </c>
      <c r="I236" s="4">
        <v>138.097936455813</v>
      </c>
      <c r="J236" s="4">
        <v>132.51313560154475</v>
      </c>
      <c r="K236" s="4">
        <v>117.8985560636843</v>
      </c>
      <c r="L236" s="4">
        <v>120.22838455645071</v>
      </c>
      <c r="M236" s="4">
        <v>213.06594691220928</v>
      </c>
    </row>
    <row r="237" spans="2:13">
      <c r="B237" s="17">
        <v>39043</v>
      </c>
      <c r="C237" s="4">
        <v>116.45571329926338</v>
      </c>
      <c r="D237" s="4">
        <v>110.69636174262068</v>
      </c>
      <c r="E237" s="4">
        <v>128.1199791875699</v>
      </c>
      <c r="F237" s="4">
        <v>121.92348651324241</v>
      </c>
      <c r="G237" s="4">
        <v>116.85863569521679</v>
      </c>
      <c r="H237" s="4">
        <v>113.7631631295551</v>
      </c>
      <c r="I237" s="4">
        <v>138.43439625465089</v>
      </c>
      <c r="J237" s="4">
        <v>134.20361345869233</v>
      </c>
      <c r="K237" s="4">
        <v>118.56060699628814</v>
      </c>
      <c r="L237" s="4">
        <v>119.4076878505232</v>
      </c>
      <c r="M237" s="4">
        <v>213.54491303210779</v>
      </c>
    </row>
    <row r="238" spans="2:13">
      <c r="B238" s="17">
        <v>39044</v>
      </c>
      <c r="C238" s="4">
        <v>116.45571329926338</v>
      </c>
      <c r="D238" s="4">
        <v>110.69636174262068</v>
      </c>
      <c r="E238" s="4">
        <v>128.1199791875699</v>
      </c>
      <c r="F238" s="4">
        <v>121.92348651324241</v>
      </c>
      <c r="G238" s="4">
        <v>116.85863569521679</v>
      </c>
      <c r="H238" s="4">
        <v>113.7631631295551</v>
      </c>
      <c r="I238" s="4">
        <v>138.41558528749857</v>
      </c>
      <c r="J238" s="4">
        <v>134.30490688631556</v>
      </c>
      <c r="K238" s="4">
        <v>118.11563655799708</v>
      </c>
      <c r="L238" s="4">
        <v>119.0143969633416</v>
      </c>
      <c r="M238" s="4">
        <v>214.77618195812943</v>
      </c>
    </row>
    <row r="239" spans="2:13">
      <c r="B239" s="17">
        <v>39045</v>
      </c>
      <c r="C239" s="4">
        <v>116.03000629163358</v>
      </c>
      <c r="D239" s="4">
        <v>110.36955189341838</v>
      </c>
      <c r="E239" s="4">
        <v>126.67383998627251</v>
      </c>
      <c r="F239" s="4">
        <v>119.28665287716152</v>
      </c>
      <c r="G239" s="4">
        <v>116.41516452206997</v>
      </c>
      <c r="H239" s="4">
        <v>113.36011294398199</v>
      </c>
      <c r="I239" s="4">
        <v>137.0626919794648</v>
      </c>
      <c r="J239" s="4">
        <v>134.26991080877471</v>
      </c>
      <c r="K239" s="4">
        <v>118.47086256195212</v>
      </c>
      <c r="L239" s="4">
        <v>118.66704493286872</v>
      </c>
      <c r="M239" s="4">
        <v>216.00243553211027</v>
      </c>
    </row>
    <row r="240" spans="2:13">
      <c r="B240" s="17">
        <v>39048</v>
      </c>
      <c r="C240" s="4">
        <v>114.45224004740244</v>
      </c>
      <c r="D240" s="4">
        <v>109.05393275688611</v>
      </c>
      <c r="E240" s="4">
        <v>127.88771778380979</v>
      </c>
      <c r="F240" s="4">
        <v>120.86258502691278</v>
      </c>
      <c r="G240" s="4">
        <v>114.91297465253498</v>
      </c>
      <c r="H240" s="4">
        <v>112.10947192698306</v>
      </c>
      <c r="I240" s="4">
        <v>134.63030567007684</v>
      </c>
      <c r="J240" s="4">
        <v>133.87749463252479</v>
      </c>
      <c r="K240" s="4">
        <v>117.66524282193571</v>
      </c>
      <c r="L240" s="4">
        <v>117.27162793098583</v>
      </c>
      <c r="M240" s="4">
        <v>216.57920101680475</v>
      </c>
    </row>
    <row r="241" spans="2:13">
      <c r="B241" s="17">
        <v>39049</v>
      </c>
      <c r="C241" s="4">
        <v>114.85144389502418</v>
      </c>
      <c r="D241" s="4">
        <v>108.97851509937786</v>
      </c>
      <c r="E241" s="4">
        <v>127.64523204789107</v>
      </c>
      <c r="F241" s="4">
        <v>121.92965454513968</v>
      </c>
      <c r="G241" s="4">
        <v>115.05270883577965</v>
      </c>
      <c r="H241" s="4">
        <v>111.93165566864198</v>
      </c>
      <c r="I241" s="4">
        <v>134.27781379696137</v>
      </c>
      <c r="J241" s="4">
        <v>129.94231816832968</v>
      </c>
      <c r="K241" s="4">
        <v>115.10124879046064</v>
      </c>
      <c r="L241" s="4">
        <v>116.80312912649202</v>
      </c>
      <c r="M241" s="4">
        <v>216.78608428848864</v>
      </c>
    </row>
    <row r="242" spans="2:13">
      <c r="B242" s="17">
        <v>39050</v>
      </c>
      <c r="C242" s="4">
        <v>115.90825740034644</v>
      </c>
      <c r="D242" s="4">
        <v>110.03715555106733</v>
      </c>
      <c r="E242" s="4">
        <v>129.42394381727621</v>
      </c>
      <c r="F242" s="4">
        <v>123.80782025785695</v>
      </c>
      <c r="G242" s="4">
        <v>115.9085570083255</v>
      </c>
      <c r="H242" s="4">
        <v>112.66581199043641</v>
      </c>
      <c r="I242" s="4">
        <v>136.03321904985651</v>
      </c>
      <c r="J242" s="4">
        <v>130.92806425683094</v>
      </c>
      <c r="K242" s="4">
        <v>116.2430015546106</v>
      </c>
      <c r="L242" s="4">
        <v>117.93609375713592</v>
      </c>
      <c r="M242" s="4">
        <v>221.32748556145253</v>
      </c>
    </row>
    <row r="243" spans="2:13">
      <c r="B243" s="17">
        <v>39051</v>
      </c>
      <c r="C243" s="4">
        <v>116.00350313162551</v>
      </c>
      <c r="D243" s="4">
        <v>109.85280127715835</v>
      </c>
      <c r="E243" s="4">
        <v>131.01902014056881</v>
      </c>
      <c r="F243" s="4">
        <v>126.93501242977044</v>
      </c>
      <c r="G243" s="4">
        <v>115.8630533394263</v>
      </c>
      <c r="H243" s="4">
        <v>112.26705392144396</v>
      </c>
      <c r="I243" s="4">
        <v>134.86587028146141</v>
      </c>
      <c r="J243" s="4">
        <v>132.17976659198229</v>
      </c>
      <c r="K243" s="4">
        <v>116.98785064289943</v>
      </c>
      <c r="L243" s="4">
        <v>117.24778624585852</v>
      </c>
      <c r="M243" s="4">
        <v>222.7668915971683</v>
      </c>
    </row>
    <row r="244" spans="2:13">
      <c r="B244" s="17">
        <v>39052</v>
      </c>
      <c r="C244" s="4">
        <v>115.67883942152648</v>
      </c>
      <c r="D244" s="4">
        <v>109.86397426345587</v>
      </c>
      <c r="E244" s="4">
        <v>131.40102373184845</v>
      </c>
      <c r="F244" s="4">
        <v>126.72221532931478</v>
      </c>
      <c r="G244" s="4">
        <v>115.59951125705172</v>
      </c>
      <c r="H244" s="4">
        <v>111.93513023920725</v>
      </c>
      <c r="I244" s="4">
        <v>133.41101298102251</v>
      </c>
      <c r="J244" s="4">
        <v>130.29987769364249</v>
      </c>
      <c r="K244" s="4">
        <v>116.32446245879061</v>
      </c>
      <c r="L244" s="4">
        <v>116.71842330209657</v>
      </c>
      <c r="M244" s="4">
        <v>223.24711155507691</v>
      </c>
    </row>
    <row r="245" spans="2:13">
      <c r="B245" s="17">
        <v>39055</v>
      </c>
      <c r="C245" s="4">
        <v>116.70666509558991</v>
      </c>
      <c r="D245" s="4">
        <v>110.97847964663291</v>
      </c>
      <c r="E245" s="4">
        <v>131.25458231297856</v>
      </c>
      <c r="F245" s="4">
        <v>126.78081163233881</v>
      </c>
      <c r="G245" s="4">
        <v>116.45005066822603</v>
      </c>
      <c r="H245" s="4">
        <v>112.9597197829588</v>
      </c>
      <c r="I245" s="4">
        <v>134.56745993890885</v>
      </c>
      <c r="J245" s="4">
        <v>130.38290623617465</v>
      </c>
      <c r="K245" s="4">
        <v>116.23252641782138</v>
      </c>
      <c r="L245" s="4">
        <v>117.27841215033101</v>
      </c>
      <c r="M245" s="4">
        <v>224.60752579614973</v>
      </c>
    </row>
    <row r="246" spans="2:13">
      <c r="B246" s="17">
        <v>39056</v>
      </c>
      <c r="C246" s="4">
        <v>117.17378329073239</v>
      </c>
      <c r="D246" s="4">
        <v>111.37512066019464</v>
      </c>
      <c r="E246" s="4">
        <v>130.95002602513642</v>
      </c>
      <c r="F246" s="4">
        <v>124.90881395151881</v>
      </c>
      <c r="G246" s="4">
        <v>116.9027173744629</v>
      </c>
      <c r="H246" s="4">
        <v>113.47007288304809</v>
      </c>
      <c r="I246" s="4">
        <v>136.22560394118699</v>
      </c>
      <c r="J246" s="4">
        <v>132.0662036232292</v>
      </c>
      <c r="K246" s="4">
        <v>117.27528542472565</v>
      </c>
      <c r="L246" s="4">
        <v>117.97602373385322</v>
      </c>
      <c r="M246" s="4">
        <v>228.36527831273528</v>
      </c>
    </row>
    <row r="247" spans="2:13">
      <c r="B247" s="17">
        <v>39057</v>
      </c>
      <c r="C247" s="4">
        <v>117.01973367318541</v>
      </c>
      <c r="D247" s="4">
        <v>111.66003181078126</v>
      </c>
      <c r="E247" s="4">
        <v>131.79953116637623</v>
      </c>
      <c r="F247" s="4">
        <v>125.95121134215663</v>
      </c>
      <c r="G247" s="4">
        <v>116.69084091615099</v>
      </c>
      <c r="H247" s="4">
        <v>113.41386659449199</v>
      </c>
      <c r="I247" s="4">
        <v>136.15527657535617</v>
      </c>
      <c r="J247" s="4">
        <v>132.63903782472957</v>
      </c>
      <c r="K247" s="4">
        <v>116.13304976419892</v>
      </c>
      <c r="L247" s="4">
        <v>118.05220082535762</v>
      </c>
      <c r="M247" s="4">
        <v>230.31374258059438</v>
      </c>
    </row>
    <row r="248" spans="2:13">
      <c r="B248" s="17">
        <v>39058</v>
      </c>
      <c r="C248" s="4">
        <v>116.55510014929371</v>
      </c>
      <c r="D248" s="4">
        <v>111.62092635873995</v>
      </c>
      <c r="E248" s="4">
        <v>132.62134205358015</v>
      </c>
      <c r="F248" s="4">
        <v>125.82785070421131</v>
      </c>
      <c r="G248" s="4">
        <v>116.39847984347359</v>
      </c>
      <c r="H248" s="4">
        <v>113.09032275891278</v>
      </c>
      <c r="I248" s="4">
        <v>137.08556440543407</v>
      </c>
      <c r="J248" s="4">
        <v>131.36070500826227</v>
      </c>
      <c r="K248" s="4">
        <v>115.27044825171917</v>
      </c>
      <c r="L248" s="4">
        <v>118.84944351583466</v>
      </c>
      <c r="M248" s="4">
        <v>231.8045559747286</v>
      </c>
    </row>
    <row r="249" spans="2:13">
      <c r="B249" s="17">
        <v>39059</v>
      </c>
      <c r="C249" s="4">
        <v>116.7662972056081</v>
      </c>
      <c r="D249" s="4">
        <v>111.49243701631852</v>
      </c>
      <c r="E249" s="4">
        <v>132.17420866138474</v>
      </c>
      <c r="F249" s="4">
        <v>125.39608847140275</v>
      </c>
      <c r="G249" s="4">
        <v>116.6741562375546</v>
      </c>
      <c r="H249" s="4">
        <v>113.2378898146855</v>
      </c>
      <c r="I249" s="4">
        <v>137.39295270958206</v>
      </c>
      <c r="J249" s="4">
        <v>130.64265799895796</v>
      </c>
      <c r="K249" s="4">
        <v>114.99790896582371</v>
      </c>
      <c r="L249" s="4">
        <v>119.25572133719132</v>
      </c>
      <c r="M249" s="4">
        <v>232.04654671069824</v>
      </c>
    </row>
    <row r="250" spans="2:13">
      <c r="B250" s="17">
        <v>39062</v>
      </c>
      <c r="C250" s="4">
        <v>117.03132880568894</v>
      </c>
      <c r="D250" s="4">
        <v>111.97008218053728</v>
      </c>
      <c r="E250" s="4">
        <v>133.0611493495044</v>
      </c>
      <c r="F250" s="4">
        <v>125.76308636929004</v>
      </c>
      <c r="G250" s="4">
        <v>116.87313998967841</v>
      </c>
      <c r="H250" s="4">
        <v>114.43804736523586</v>
      </c>
      <c r="I250" s="4">
        <v>138.29096263011454</v>
      </c>
      <c r="J250" s="4">
        <v>131.93005354466888</v>
      </c>
      <c r="K250" s="4">
        <v>115.04129534798618</v>
      </c>
      <c r="L250" s="4">
        <v>119.39780227376309</v>
      </c>
      <c r="M250" s="4">
        <v>230.53191039437016</v>
      </c>
    </row>
    <row r="251" spans="2:13">
      <c r="B251" s="17">
        <v>39063</v>
      </c>
      <c r="C251" s="4">
        <v>116.90875169065156</v>
      </c>
      <c r="D251" s="4">
        <v>112.47286656392541</v>
      </c>
      <c r="E251" s="4">
        <v>133.94503078863173</v>
      </c>
      <c r="F251" s="4">
        <v>126.93501242977044</v>
      </c>
      <c r="G251" s="4">
        <v>116.75084887951179</v>
      </c>
      <c r="H251" s="4">
        <v>114.54330641471361</v>
      </c>
      <c r="I251" s="4">
        <v>138.43525129861237</v>
      </c>
      <c r="J251" s="4">
        <v>131.80812497969089</v>
      </c>
      <c r="K251" s="4">
        <v>115.25406692078282</v>
      </c>
      <c r="L251" s="4">
        <v>119.33247993321099</v>
      </c>
      <c r="M251" s="4">
        <v>230.94943845176857</v>
      </c>
    </row>
    <row r="252" spans="2:13">
      <c r="B252" s="17">
        <v>39064</v>
      </c>
      <c r="C252" s="4">
        <v>117.04540860944323</v>
      </c>
      <c r="D252" s="4">
        <v>112.861127837764</v>
      </c>
      <c r="E252" s="4">
        <v>134.38902442528234</v>
      </c>
      <c r="F252" s="4">
        <v>126.11466418743416</v>
      </c>
      <c r="G252" s="4">
        <v>116.76905034707148</v>
      </c>
      <c r="H252" s="4">
        <v>114.89566874733434</v>
      </c>
      <c r="I252" s="4">
        <v>139.38862531564993</v>
      </c>
      <c r="J252" s="4">
        <v>130.4906830008722</v>
      </c>
      <c r="K252" s="4">
        <v>114.82098316253628</v>
      </c>
      <c r="L252" s="4">
        <v>120.03144836060227</v>
      </c>
      <c r="M252" s="4">
        <v>229.40345618518529</v>
      </c>
    </row>
    <row r="253" spans="2:13">
      <c r="B253" s="17">
        <v>39065</v>
      </c>
      <c r="C253" s="4">
        <v>118.06246737475338</v>
      </c>
      <c r="D253" s="4">
        <v>113.50357454987108</v>
      </c>
      <c r="E253" s="4">
        <v>135.48608721524394</v>
      </c>
      <c r="F253" s="4">
        <v>127.68442830528817</v>
      </c>
      <c r="G253" s="4">
        <v>117.71002830018293</v>
      </c>
      <c r="H253" s="4">
        <v>115.71260160318413</v>
      </c>
      <c r="I253" s="4">
        <v>140.06859902600789</v>
      </c>
      <c r="J253" s="4">
        <v>131.89338434788306</v>
      </c>
      <c r="K253" s="4">
        <v>115.31970368215359</v>
      </c>
      <c r="L253" s="4">
        <v>120.71956203704124</v>
      </c>
      <c r="M253" s="4">
        <v>230.72249377192139</v>
      </c>
    </row>
    <row r="254" spans="2:13">
      <c r="B254" s="17">
        <v>39066</v>
      </c>
      <c r="C254" s="4">
        <v>118.19498317479378</v>
      </c>
      <c r="D254" s="4">
        <v>113.90300881000719</v>
      </c>
      <c r="E254" s="4">
        <v>136.1712784829744</v>
      </c>
      <c r="F254" s="4">
        <v>128.00208194799734</v>
      </c>
      <c r="G254" s="4">
        <v>117.98267111633733</v>
      </c>
      <c r="H254" s="4">
        <v>116.48089047111992</v>
      </c>
      <c r="I254" s="4">
        <v>140.84348261608883</v>
      </c>
      <c r="J254" s="4">
        <v>133.22665124622722</v>
      </c>
      <c r="K254" s="4">
        <v>116.01039408448966</v>
      </c>
      <c r="L254" s="4">
        <v>121.34099652905913</v>
      </c>
      <c r="M254" s="4">
        <v>232.36627540330065</v>
      </c>
    </row>
    <row r="255" spans="2:13">
      <c r="B255" s="17">
        <v>39069</v>
      </c>
      <c r="C255" s="4">
        <v>117.81317202592736</v>
      </c>
      <c r="D255" s="4">
        <v>113.94211426204851</v>
      </c>
      <c r="E255" s="4">
        <v>136.55609980358906</v>
      </c>
      <c r="F255" s="4">
        <v>128.33515567044964</v>
      </c>
      <c r="G255" s="4">
        <v>117.9423814094995</v>
      </c>
      <c r="H255" s="4">
        <v>117.14882556567008</v>
      </c>
      <c r="I255" s="4">
        <v>141.02346936997802</v>
      </c>
      <c r="J255" s="4">
        <v>133.80011286744445</v>
      </c>
      <c r="K255" s="4">
        <v>116.52397295416259</v>
      </c>
      <c r="L255" s="4">
        <v>121.09695846747131</v>
      </c>
      <c r="M255" s="4">
        <v>233.45335295814866</v>
      </c>
    </row>
    <row r="256" spans="2:13">
      <c r="B256" s="17">
        <v>39070</v>
      </c>
      <c r="C256" s="4">
        <v>118.06743671725488</v>
      </c>
      <c r="D256" s="4">
        <v>114.03708464557735</v>
      </c>
      <c r="E256" s="4">
        <v>135.06487693293096</v>
      </c>
      <c r="F256" s="4">
        <v>127.20948984919875</v>
      </c>
      <c r="G256" s="4">
        <v>118.22725333667054</v>
      </c>
      <c r="H256" s="4">
        <v>117.13533605641662</v>
      </c>
      <c r="I256" s="4">
        <v>140.08847879811202</v>
      </c>
      <c r="J256" s="4">
        <v>132.20813990584509</v>
      </c>
      <c r="K256" s="4">
        <v>116.00894539535925</v>
      </c>
      <c r="L256" s="4">
        <v>120.25416458996236</v>
      </c>
      <c r="M256" s="4">
        <v>230.43912638161493</v>
      </c>
    </row>
    <row r="257" spans="2:13">
      <c r="B257" s="17">
        <v>39071</v>
      </c>
      <c r="C257" s="4">
        <v>117.90013551970387</v>
      </c>
      <c r="D257" s="4">
        <v>114.29964982356896</v>
      </c>
      <c r="E257" s="4">
        <v>136.95001836462833</v>
      </c>
      <c r="F257" s="4">
        <v>128.41842410106273</v>
      </c>
      <c r="G257" s="4">
        <v>118.15662785056659</v>
      </c>
      <c r="H257" s="4">
        <v>117.25551532067475</v>
      </c>
      <c r="I257" s="4">
        <v>140.80244050593836</v>
      </c>
      <c r="J257" s="4">
        <v>134.12922936559255</v>
      </c>
      <c r="K257" s="4">
        <v>117.48556822388798</v>
      </c>
      <c r="L257" s="4">
        <v>120.15026911656201</v>
      </c>
      <c r="M257" s="4">
        <v>234.00754935865945</v>
      </c>
    </row>
    <row r="258" spans="2:13">
      <c r="B258" s="17">
        <v>39072</v>
      </c>
      <c r="C258" s="4">
        <v>117.46697449832178</v>
      </c>
      <c r="D258" s="4">
        <v>114.14602126197812</v>
      </c>
      <c r="E258" s="4">
        <v>137.24620197101777</v>
      </c>
      <c r="F258" s="4">
        <v>127.74302460831217</v>
      </c>
      <c r="G258" s="4">
        <v>117.75259319046573</v>
      </c>
      <c r="H258" s="4">
        <v>117.53572921743982</v>
      </c>
      <c r="I258" s="4">
        <v>140.52562002341287</v>
      </c>
      <c r="J258" s="4">
        <v>134.00876477995394</v>
      </c>
      <c r="K258" s="4">
        <v>117.3906233670325</v>
      </c>
      <c r="L258" s="4">
        <v>119.8616490421345</v>
      </c>
      <c r="M258" s="4">
        <v>233.77308165075107</v>
      </c>
    </row>
    <row r="259" spans="2:13">
      <c r="B259" s="17">
        <v>39073</v>
      </c>
      <c r="C259" s="4">
        <v>116.84249379063134</v>
      </c>
      <c r="D259" s="4">
        <v>113.92814802917661</v>
      </c>
      <c r="E259" s="4">
        <v>137.70613590504948</v>
      </c>
      <c r="F259" s="4">
        <v>127.17248165781515</v>
      </c>
      <c r="G259" s="4">
        <v>117.01287417292305</v>
      </c>
      <c r="H259" s="4">
        <v>116.52749059399552</v>
      </c>
      <c r="I259" s="4">
        <v>139.01155092864224</v>
      </c>
      <c r="J259" s="4">
        <v>134.68972431266118</v>
      </c>
      <c r="K259" s="4">
        <v>117.32078912177101</v>
      </c>
      <c r="L259" s="4">
        <v>119.98318348583233</v>
      </c>
      <c r="M259" s="4">
        <v>233.51479102064877</v>
      </c>
    </row>
    <row r="260" spans="2:13">
      <c r="B260" s="17">
        <v>39076</v>
      </c>
      <c r="C260" s="4">
        <v>116.84249379063134</v>
      </c>
      <c r="D260" s="4">
        <v>113.92814802917661</v>
      </c>
      <c r="E260" s="4">
        <v>137.60896449626665</v>
      </c>
      <c r="F260" s="4">
        <v>126.14858836286913</v>
      </c>
      <c r="G260" s="4">
        <v>117.01287417292305</v>
      </c>
      <c r="H260" s="4">
        <v>116.67158307920293</v>
      </c>
      <c r="I260" s="4">
        <v>139.01155092864224</v>
      </c>
      <c r="J260" s="4">
        <v>134.68972431266118</v>
      </c>
      <c r="K260" s="4">
        <v>117.32078912177101</v>
      </c>
      <c r="L260" s="4">
        <v>119.98318348583233</v>
      </c>
      <c r="M260" s="4">
        <v>232.2057841379943</v>
      </c>
    </row>
    <row r="261" spans="2:13">
      <c r="B261" s="17">
        <v>39077</v>
      </c>
      <c r="C261" s="4">
        <v>117.35102317328642</v>
      </c>
      <c r="D261" s="4">
        <v>114.55942175498615</v>
      </c>
      <c r="E261" s="4">
        <v>138.2232294913064</v>
      </c>
      <c r="F261" s="4">
        <v>125.95121134215663</v>
      </c>
      <c r="G261" s="4">
        <v>117.62347652996424</v>
      </c>
      <c r="H261" s="4">
        <v>117.55289768376241</v>
      </c>
      <c r="I261" s="4">
        <v>139.01155092864224</v>
      </c>
      <c r="J261" s="4">
        <v>134.68972431266118</v>
      </c>
      <c r="K261" s="4">
        <v>117.32078912177101</v>
      </c>
      <c r="L261" s="4">
        <v>119.98318348583233</v>
      </c>
      <c r="M261" s="4">
        <v>232.25969917243319</v>
      </c>
    </row>
    <row r="262" spans="2:13">
      <c r="B262" s="17">
        <v>39078</v>
      </c>
      <c r="C262" s="4">
        <v>118.17427758103747</v>
      </c>
      <c r="D262" s="4">
        <v>115.10410483698996</v>
      </c>
      <c r="E262" s="4">
        <v>138.65764284821788</v>
      </c>
      <c r="F262" s="4">
        <v>126.35213341547886</v>
      </c>
      <c r="G262" s="4">
        <v>118.59934062923175</v>
      </c>
      <c r="H262" s="4">
        <v>118.61856891478585</v>
      </c>
      <c r="I262" s="4">
        <v>141.27164587979425</v>
      </c>
      <c r="J262" s="4">
        <v>137.51457701790582</v>
      </c>
      <c r="K262" s="4">
        <v>118.9351488553155</v>
      </c>
      <c r="L262" s="4">
        <v>121.05450863785437</v>
      </c>
      <c r="M262" s="4">
        <v>234.61566079360904</v>
      </c>
    </row>
    <row r="263" spans="2:13">
      <c r="B263" s="17">
        <v>39079</v>
      </c>
      <c r="C263" s="4">
        <v>117.99952236973419</v>
      </c>
      <c r="D263" s="4">
        <v>114.74936252204388</v>
      </c>
      <c r="E263" s="4">
        <v>138.67100693592124</v>
      </c>
      <c r="F263" s="4">
        <v>126.69137516982846</v>
      </c>
      <c r="G263" s="4">
        <v>118.51354725349472</v>
      </c>
      <c r="H263" s="4">
        <v>118.15481593757218</v>
      </c>
      <c r="I263" s="4">
        <v>141.33470537195259</v>
      </c>
      <c r="J263" s="4">
        <v>139.43991898906759</v>
      </c>
      <c r="K263" s="4">
        <v>120.46455597241687</v>
      </c>
      <c r="L263" s="4">
        <v>120.97135349216639</v>
      </c>
      <c r="M263" s="4">
        <v>239.51816741351206</v>
      </c>
    </row>
    <row r="264" spans="2:13">
      <c r="B264" s="17">
        <v>39080</v>
      </c>
      <c r="C264" s="4">
        <v>117.46697449832178</v>
      </c>
      <c r="D264" s="4">
        <v>113.75775998813951</v>
      </c>
      <c r="E264" s="4">
        <v>138.6792186042691</v>
      </c>
      <c r="F264" s="4">
        <v>126.58651862757495</v>
      </c>
      <c r="G264" s="4">
        <v>118.14980230023168</v>
      </c>
      <c r="H264" s="4">
        <v>117.25878550473618</v>
      </c>
      <c r="I264" s="4">
        <v>141.0164152572959</v>
      </c>
      <c r="J264" s="4">
        <v>139.18065521939744</v>
      </c>
      <c r="K264" s="4">
        <v>120.45913267464657</v>
      </c>
      <c r="L264" s="4">
        <v>120.58097012756129</v>
      </c>
      <c r="M264" s="4">
        <v>240.97763485739114</v>
      </c>
    </row>
    <row r="265" spans="2:13">
      <c r="B265" s="17">
        <v>39083</v>
      </c>
      <c r="C265" s="4">
        <v>117.46697449832178</v>
      </c>
      <c r="D265" s="4">
        <v>113.75775998813951</v>
      </c>
      <c r="E265" s="4">
        <v>138.6792186042691</v>
      </c>
      <c r="F265" s="4">
        <v>126.58651862757495</v>
      </c>
      <c r="G265" s="4">
        <v>118.14980230023168</v>
      </c>
      <c r="H265" s="4">
        <v>117.25878550473618</v>
      </c>
      <c r="I265" s="4">
        <v>141.0164152572959</v>
      </c>
      <c r="J265" s="4">
        <v>139.18065521939744</v>
      </c>
      <c r="K265" s="4">
        <v>120.45913267464657</v>
      </c>
      <c r="L265" s="4">
        <v>120.58097012756129</v>
      </c>
      <c r="M265" s="4">
        <v>240.97763485739114</v>
      </c>
    </row>
    <row r="266" spans="2:13">
      <c r="B266" s="17">
        <v>39084</v>
      </c>
      <c r="C266" s="4">
        <v>117.46697449832178</v>
      </c>
      <c r="D266" s="4">
        <v>113.75775998813951</v>
      </c>
      <c r="E266" s="4">
        <v>138.6792186042691</v>
      </c>
      <c r="F266" s="4">
        <v>126.58651862757495</v>
      </c>
      <c r="G266" s="4">
        <v>118.14980230023168</v>
      </c>
      <c r="H266" s="4">
        <v>117.25878550473618</v>
      </c>
      <c r="I266" s="4">
        <v>142.8164965571778</v>
      </c>
      <c r="J266" s="4">
        <v>141.58897094594371</v>
      </c>
      <c r="K266" s="4">
        <v>121.75596946750218</v>
      </c>
      <c r="L266" s="4">
        <v>122.32780969152415</v>
      </c>
      <c r="M266" s="4">
        <v>240.97763485739114</v>
      </c>
    </row>
    <row r="267" spans="2:13">
      <c r="B267" s="17">
        <v>39085</v>
      </c>
      <c r="C267" s="4">
        <v>117.32617646077883</v>
      </c>
      <c r="D267" s="4">
        <v>114.14322801540375</v>
      </c>
      <c r="E267" s="4">
        <v>138.6792186042691</v>
      </c>
      <c r="F267" s="4">
        <v>126.58651862757495</v>
      </c>
      <c r="G267" s="4">
        <v>118.2575891159367</v>
      </c>
      <c r="H267" s="4">
        <v>117.25898989124002</v>
      </c>
      <c r="I267" s="4">
        <v>143.03431900636193</v>
      </c>
      <c r="J267" s="4">
        <v>142.30848193458738</v>
      </c>
      <c r="K267" s="4">
        <v>122.52414616537837</v>
      </c>
      <c r="L267" s="4">
        <v>122.48442824097843</v>
      </c>
      <c r="M267" s="4">
        <v>240.97763485739114</v>
      </c>
    </row>
    <row r="268" spans="2:13">
      <c r="B268" s="17">
        <v>39086</v>
      </c>
      <c r="C268" s="4">
        <v>117.47028739332279</v>
      </c>
      <c r="D268" s="4">
        <v>114.2046794400401</v>
      </c>
      <c r="E268" s="4">
        <v>139.70841437053227</v>
      </c>
      <c r="F268" s="4">
        <v>127.72452051262037</v>
      </c>
      <c r="G268" s="4">
        <v>118.3160802903342</v>
      </c>
      <c r="H268" s="4">
        <v>117.34871556642592</v>
      </c>
      <c r="I268" s="4">
        <v>142.67263541066066</v>
      </c>
      <c r="J268" s="4">
        <v>139.60493037460387</v>
      </c>
      <c r="K268" s="4">
        <v>120.6869854727497</v>
      </c>
      <c r="L268" s="4">
        <v>121.86318758379902</v>
      </c>
      <c r="M268" s="4">
        <v>240.97763485739114</v>
      </c>
    </row>
    <row r="269" spans="2:13">
      <c r="B269" s="17">
        <v>39087</v>
      </c>
      <c r="C269" s="4">
        <v>116.75553029685484</v>
      </c>
      <c r="D269" s="4">
        <v>112.97844419388792</v>
      </c>
      <c r="E269" s="4">
        <v>137.59849864445079</v>
      </c>
      <c r="F269" s="4">
        <v>127.51480742811339</v>
      </c>
      <c r="G269" s="4">
        <v>117.53227959354543</v>
      </c>
      <c r="H269" s="4">
        <v>116.19883709582027</v>
      </c>
      <c r="I269" s="4">
        <v>140.93454479798527</v>
      </c>
      <c r="J269" s="4">
        <v>140.89950639040782</v>
      </c>
      <c r="K269" s="4">
        <v>120.40671984482533</v>
      </c>
      <c r="L269" s="4">
        <v>120.56759552370937</v>
      </c>
      <c r="M269" s="4">
        <v>240.97763485739114</v>
      </c>
    </row>
    <row r="270" spans="2:13">
      <c r="B270" s="17">
        <v>39090</v>
      </c>
      <c r="C270" s="4">
        <v>117.01476433068387</v>
      </c>
      <c r="D270" s="4">
        <v>112.73543174191698</v>
      </c>
      <c r="E270" s="4">
        <v>137.59849864445079</v>
      </c>
      <c r="F270" s="4">
        <v>127.51480742811339</v>
      </c>
      <c r="G270" s="4">
        <v>117.77382823595201</v>
      </c>
      <c r="H270" s="4">
        <v>116.42999823166366</v>
      </c>
      <c r="I270" s="4">
        <v>141.24449823401767</v>
      </c>
      <c r="J270" s="4">
        <v>139.63337340176852</v>
      </c>
      <c r="K270" s="4">
        <v>119.34119041646079</v>
      </c>
      <c r="L270" s="4">
        <v>120.06440028313597</v>
      </c>
      <c r="M270" s="4">
        <v>240.97763485739114</v>
      </c>
    </row>
    <row r="271" spans="2:13">
      <c r="B271" s="17">
        <v>39091</v>
      </c>
      <c r="C271" s="4">
        <v>116.95430399691544</v>
      </c>
      <c r="D271" s="4">
        <v>112.57342344060302</v>
      </c>
      <c r="E271" s="4">
        <v>138.77534342787033</v>
      </c>
      <c r="F271" s="4">
        <v>129.51016574687867</v>
      </c>
      <c r="G271" s="4">
        <v>117.70851151121964</v>
      </c>
      <c r="H271" s="4">
        <v>116.18963970314744</v>
      </c>
      <c r="I271" s="4">
        <v>141.38942818548659</v>
      </c>
      <c r="J271" s="4">
        <v>138.71608577570777</v>
      </c>
      <c r="K271" s="4">
        <v>118.90535786345396</v>
      </c>
      <c r="L271" s="4">
        <v>120.1027795811458</v>
      </c>
      <c r="M271" s="4">
        <v>225.51906602956907</v>
      </c>
    </row>
    <row r="272" spans="2:13">
      <c r="B272" s="17">
        <v>39092</v>
      </c>
      <c r="C272" s="4">
        <v>117.18123730448464</v>
      </c>
      <c r="D272" s="4">
        <v>112.40582864614032</v>
      </c>
      <c r="E272" s="4">
        <v>136.39742138874985</v>
      </c>
      <c r="F272" s="4">
        <v>127.67517625744227</v>
      </c>
      <c r="G272" s="4">
        <v>117.95081854810789</v>
      </c>
      <c r="H272" s="4">
        <v>116.14957994839475</v>
      </c>
      <c r="I272" s="4">
        <v>140.3674368905412</v>
      </c>
      <c r="J272" s="4">
        <v>136.41735935970772</v>
      </c>
      <c r="K272" s="4">
        <v>117.66539140543628</v>
      </c>
      <c r="L272" s="4">
        <v>119.41544124406053</v>
      </c>
      <c r="M272" s="4">
        <v>222.01333495303484</v>
      </c>
    </row>
    <row r="273" spans="2:13">
      <c r="B273" s="17">
        <v>39093</v>
      </c>
      <c r="C273" s="4">
        <v>117.92415400846119</v>
      </c>
      <c r="D273" s="4">
        <v>112.54828422143362</v>
      </c>
      <c r="E273" s="4">
        <v>135.55830159277349</v>
      </c>
      <c r="F273" s="4">
        <v>126.66361902629075</v>
      </c>
      <c r="G273" s="4">
        <v>118.64114712503289</v>
      </c>
      <c r="H273" s="4">
        <v>116.23460473399231</v>
      </c>
      <c r="I273" s="4">
        <v>142.94838708823431</v>
      </c>
      <c r="J273" s="4">
        <v>135.14181507531538</v>
      </c>
      <c r="K273" s="4">
        <v>117.1002540610703</v>
      </c>
      <c r="L273" s="4">
        <v>120.76046118795072</v>
      </c>
      <c r="M273" s="4">
        <v>225.76732595558974</v>
      </c>
    </row>
    <row r="274" spans="2:13">
      <c r="B274" s="17">
        <v>39094</v>
      </c>
      <c r="C274" s="4">
        <v>118.49645661988572</v>
      </c>
      <c r="D274" s="4">
        <v>112.6683938241319</v>
      </c>
      <c r="E274" s="4">
        <v>137.32010698614835</v>
      </c>
      <c r="F274" s="4">
        <v>129.83398742148512</v>
      </c>
      <c r="G274" s="4">
        <v>119.03077228998234</v>
      </c>
      <c r="H274" s="4">
        <v>116.33332341534719</v>
      </c>
      <c r="I274" s="4">
        <v>143.33037797802044</v>
      </c>
      <c r="J274" s="4">
        <v>136.73155721125477</v>
      </c>
      <c r="K274" s="4">
        <v>117.84142570772038</v>
      </c>
      <c r="L274" s="4">
        <v>120.93374953351028</v>
      </c>
      <c r="M274" s="4">
        <v>225.38866687650773</v>
      </c>
    </row>
    <row r="275" spans="2:13">
      <c r="B275" s="17">
        <v>39097</v>
      </c>
      <c r="C275" s="4">
        <v>118.49645661988572</v>
      </c>
      <c r="D275" s="4">
        <v>112.6683938241319</v>
      </c>
      <c r="E275" s="4">
        <v>138.55113267935317</v>
      </c>
      <c r="F275" s="4">
        <v>132.35054443556933</v>
      </c>
      <c r="G275" s="4">
        <v>119.03077228998234</v>
      </c>
      <c r="H275" s="4">
        <v>116.33332341534719</v>
      </c>
      <c r="I275" s="4">
        <v>143.89834092942598</v>
      </c>
      <c r="J275" s="4">
        <v>139.9045581460592</v>
      </c>
      <c r="K275" s="4">
        <v>119.82813569365899</v>
      </c>
      <c r="L275" s="4">
        <v>121.40767571348023</v>
      </c>
      <c r="M275" s="4">
        <v>231.98636248620841</v>
      </c>
    </row>
    <row r="276" spans="2:13">
      <c r="B276" s="17">
        <v>39098</v>
      </c>
      <c r="C276" s="4">
        <v>118.59335879866528</v>
      </c>
      <c r="D276" s="4">
        <v>112.71029252274758</v>
      </c>
      <c r="E276" s="4">
        <v>138.49107479124052</v>
      </c>
      <c r="F276" s="4">
        <v>132.19942765408635</v>
      </c>
      <c r="G276" s="4">
        <v>119.28208526134023</v>
      </c>
      <c r="H276" s="4">
        <v>116.63479350851166</v>
      </c>
      <c r="I276" s="4">
        <v>143.57940953179818</v>
      </c>
      <c r="J276" s="4">
        <v>139.62145242714806</v>
      </c>
      <c r="K276" s="4">
        <v>120.07530434683444</v>
      </c>
      <c r="L276" s="4">
        <v>120.48114518576803</v>
      </c>
      <c r="M276" s="4">
        <v>232.16440748365756</v>
      </c>
    </row>
    <row r="277" spans="2:13">
      <c r="B277" s="17">
        <v>39099</v>
      </c>
      <c r="C277" s="4">
        <v>118.48734615863295</v>
      </c>
      <c r="D277" s="4">
        <v>112.15164320787187</v>
      </c>
      <c r="E277" s="4">
        <v>138.9651778784999</v>
      </c>
      <c r="F277" s="4">
        <v>131.74607730963734</v>
      </c>
      <c r="G277" s="4">
        <v>119.23051443658778</v>
      </c>
      <c r="H277" s="4">
        <v>116.15203258644084</v>
      </c>
      <c r="I277" s="4">
        <v>143.25620291436303</v>
      </c>
      <c r="J277" s="4">
        <v>139.87674253861138</v>
      </c>
      <c r="K277" s="4">
        <v>119.84269687671352</v>
      </c>
      <c r="L277" s="4">
        <v>120.26405016672248</v>
      </c>
      <c r="M277" s="4">
        <v>227.02367164181553</v>
      </c>
    </row>
    <row r="278" spans="2:13">
      <c r="B278" s="17">
        <v>39100</v>
      </c>
      <c r="C278" s="4">
        <v>118.13535106477559</v>
      </c>
      <c r="D278" s="4">
        <v>112.33041098863208</v>
      </c>
      <c r="E278" s="4">
        <v>139.84736868002619</v>
      </c>
      <c r="F278" s="4">
        <v>131.6658928949729</v>
      </c>
      <c r="G278" s="4">
        <v>119.14310947257725</v>
      </c>
      <c r="H278" s="4">
        <v>116.16347823065587</v>
      </c>
      <c r="I278" s="4">
        <v>142.99797963799949</v>
      </c>
      <c r="J278" s="4">
        <v>141.36121758872068</v>
      </c>
      <c r="K278" s="4">
        <v>120.38840692838177</v>
      </c>
      <c r="L278" s="4">
        <v>120.37666820785236</v>
      </c>
      <c r="M278" s="4">
        <v>226.60363590839671</v>
      </c>
    </row>
    <row r="279" spans="2:13">
      <c r="B279" s="17">
        <v>39101</v>
      </c>
      <c r="C279" s="4">
        <v>118.47740747362991</v>
      </c>
      <c r="D279" s="4">
        <v>111.93376997507033</v>
      </c>
      <c r="E279" s="4">
        <v>139.36038454437804</v>
      </c>
      <c r="F279" s="4">
        <v>131.2217945983698</v>
      </c>
      <c r="G279" s="4">
        <v>119.12035763812764</v>
      </c>
      <c r="H279" s="4">
        <v>116.30409614529802</v>
      </c>
      <c r="I279" s="4">
        <v>144.22817413756255</v>
      </c>
      <c r="J279" s="4">
        <v>141.71124807743107</v>
      </c>
      <c r="K279" s="4">
        <v>121.16780168054997</v>
      </c>
      <c r="L279" s="4">
        <v>120.89847159291539</v>
      </c>
      <c r="M279" s="4">
        <v>227.31205438416276</v>
      </c>
    </row>
    <row r="280" spans="2:13">
      <c r="B280" s="17">
        <v>39104</v>
      </c>
      <c r="C280" s="4">
        <v>117.85209854218922</v>
      </c>
      <c r="D280" s="4">
        <v>111.47567753687227</v>
      </c>
      <c r="E280" s="4">
        <v>140.27606607171518</v>
      </c>
      <c r="F280" s="4">
        <v>134.06834131895772</v>
      </c>
      <c r="G280" s="4">
        <v>118.28261613383124</v>
      </c>
      <c r="H280" s="4">
        <v>116.4371517592981</v>
      </c>
      <c r="I280" s="4">
        <v>142.9486008492247</v>
      </c>
      <c r="J280" s="4">
        <v>144.81000434573949</v>
      </c>
      <c r="K280" s="4">
        <v>122.93824838142883</v>
      </c>
      <c r="L280" s="4">
        <v>120.53483743601412</v>
      </c>
      <c r="M280" s="4">
        <v>230.95319996579917</v>
      </c>
    </row>
    <row r="281" spans="2:13">
      <c r="B281" s="17">
        <v>39105</v>
      </c>
      <c r="C281" s="4">
        <v>118.26952331231652</v>
      </c>
      <c r="D281" s="4">
        <v>111.93376997507033</v>
      </c>
      <c r="E281" s="4">
        <v>140.15039534337217</v>
      </c>
      <c r="F281" s="4">
        <v>133.57181475122786</v>
      </c>
      <c r="G281" s="4">
        <v>118.81955942684186</v>
      </c>
      <c r="H281" s="4">
        <v>116.45779479618596</v>
      </c>
      <c r="I281" s="4">
        <v>142.769469139297</v>
      </c>
      <c r="J281" s="4">
        <v>144.79243659366719</v>
      </c>
      <c r="K281" s="4">
        <v>121.95507135824766</v>
      </c>
      <c r="L281" s="4">
        <v>120.71277781769606</v>
      </c>
      <c r="M281" s="4">
        <v>232.76248821452552</v>
      </c>
    </row>
    <row r="282" spans="2:13">
      <c r="B282" s="17">
        <v>39106</v>
      </c>
      <c r="C282" s="4">
        <v>119.27498694512315</v>
      </c>
      <c r="D282" s="4">
        <v>112.56225045430553</v>
      </c>
      <c r="E282" s="4">
        <v>140.9460416010364</v>
      </c>
      <c r="F282" s="4">
        <v>132.76688658863475</v>
      </c>
      <c r="G282" s="4">
        <v>119.65350895872997</v>
      </c>
      <c r="H282" s="4">
        <v>117.08996225256408</v>
      </c>
      <c r="I282" s="4">
        <v>144.25382545640659</v>
      </c>
      <c r="J282" s="4">
        <v>145.15041439879121</v>
      </c>
      <c r="K282" s="4">
        <v>121.47484948444962</v>
      </c>
      <c r="L282" s="4">
        <v>122.4026299391595</v>
      </c>
      <c r="M282" s="4">
        <v>233.39693024768943</v>
      </c>
    </row>
    <row r="283" spans="2:13">
      <c r="B283" s="17">
        <v>39107</v>
      </c>
      <c r="C283" s="4">
        <v>117.93077979846322</v>
      </c>
      <c r="D283" s="4">
        <v>111.45053831770286</v>
      </c>
      <c r="E283" s="4">
        <v>140.55075442860581</v>
      </c>
      <c r="F283" s="4">
        <v>132.27961206875079</v>
      </c>
      <c r="G283" s="4">
        <v>118.41173279433275</v>
      </c>
      <c r="H283" s="4">
        <v>115.78515881204746</v>
      </c>
      <c r="I283" s="4">
        <v>143.63840756513952</v>
      </c>
      <c r="J283" s="4">
        <v>144.09620984784951</v>
      </c>
      <c r="K283" s="4">
        <v>121.11449734972537</v>
      </c>
      <c r="L283" s="4">
        <v>121.52009991977168</v>
      </c>
      <c r="M283" s="4">
        <v>235.77796862906945</v>
      </c>
    </row>
    <row r="284" spans="2:13">
      <c r="B284" s="17">
        <v>39108</v>
      </c>
      <c r="C284" s="4">
        <v>117.78832531341979</v>
      </c>
      <c r="D284" s="4">
        <v>111.83879959154149</v>
      </c>
      <c r="E284" s="4">
        <v>140.25795209741844</v>
      </c>
      <c r="F284" s="4">
        <v>130.76844425392079</v>
      </c>
      <c r="G284" s="4">
        <v>118.37608825369503</v>
      </c>
      <c r="H284" s="4">
        <v>116.00712255521803</v>
      </c>
      <c r="I284" s="4">
        <v>143.01337042930592</v>
      </c>
      <c r="J284" s="4">
        <v>141.38645380399916</v>
      </c>
      <c r="K284" s="4">
        <v>120.14799882448163</v>
      </c>
      <c r="L284" s="4">
        <v>120.72111271574872</v>
      </c>
      <c r="M284" s="4">
        <v>233.62512876554683</v>
      </c>
    </row>
    <row r="285" spans="2:13">
      <c r="B285" s="17">
        <v>39111</v>
      </c>
      <c r="C285" s="4">
        <v>117.65912240838037</v>
      </c>
      <c r="D285" s="4">
        <v>111.57623441354988</v>
      </c>
      <c r="E285" s="4">
        <v>140.64865039636052</v>
      </c>
      <c r="F285" s="4">
        <v>129.71371079948844</v>
      </c>
      <c r="G285" s="4">
        <v>118.41173279433275</v>
      </c>
      <c r="H285" s="4">
        <v>115.35553838097508</v>
      </c>
      <c r="I285" s="4">
        <v>143.7758558819456</v>
      </c>
      <c r="J285" s="4">
        <v>141.07657817716833</v>
      </c>
      <c r="K285" s="4">
        <v>119.66168502716079</v>
      </c>
      <c r="L285" s="4">
        <v>120.95061316445401</v>
      </c>
      <c r="M285" s="4">
        <v>230.30120420049238</v>
      </c>
    </row>
    <row r="286" spans="2:13">
      <c r="B286" s="17">
        <v>39112</v>
      </c>
      <c r="C286" s="4">
        <v>118.3382658835875</v>
      </c>
      <c r="D286" s="4">
        <v>111.86673205728526</v>
      </c>
      <c r="E286" s="4">
        <v>140.80748982430461</v>
      </c>
      <c r="F286" s="4">
        <v>129.55642598610817</v>
      </c>
      <c r="G286" s="4">
        <v>118.72011495043505</v>
      </c>
      <c r="H286" s="4">
        <v>116.06864289287398</v>
      </c>
      <c r="I286" s="4">
        <v>145.10587676401011</v>
      </c>
      <c r="J286" s="4">
        <v>142.63662244650928</v>
      </c>
      <c r="K286" s="4">
        <v>120.22340495101396</v>
      </c>
      <c r="L286" s="4">
        <v>120.99093081084817</v>
      </c>
      <c r="M286" s="4">
        <v>228.7965985882459</v>
      </c>
    </row>
    <row r="287" spans="2:13">
      <c r="B287" s="17">
        <v>39113</v>
      </c>
      <c r="C287" s="4">
        <v>119.11845265632542</v>
      </c>
      <c r="D287" s="4">
        <v>112.54269772828486</v>
      </c>
      <c r="E287" s="4">
        <v>139.94792136401108</v>
      </c>
      <c r="F287" s="4">
        <v>128.8409342860254</v>
      </c>
      <c r="G287" s="4">
        <v>119.65275056424834</v>
      </c>
      <c r="H287" s="4">
        <v>117.06584464511091</v>
      </c>
      <c r="I287" s="4">
        <v>145.12468773116242</v>
      </c>
      <c r="J287" s="4">
        <v>140.16849270695491</v>
      </c>
      <c r="K287" s="4">
        <v>119.10590844332984</v>
      </c>
      <c r="L287" s="4">
        <v>120.23749479385711</v>
      </c>
      <c r="M287" s="4">
        <v>231.07356841477889</v>
      </c>
    </row>
    <row r="288" spans="2:13">
      <c r="B288" s="17">
        <v>39114</v>
      </c>
      <c r="C288" s="4">
        <v>119.75618494401989</v>
      </c>
      <c r="D288" s="4">
        <v>113.03430912537549</v>
      </c>
      <c r="E288" s="4">
        <v>141.04345452947652</v>
      </c>
      <c r="F288" s="4">
        <v>128.95812689207344</v>
      </c>
      <c r="G288" s="4">
        <v>120.14561217801283</v>
      </c>
      <c r="H288" s="4">
        <v>117.26144252928611</v>
      </c>
      <c r="I288" s="4">
        <v>146.45363980827508</v>
      </c>
      <c r="J288" s="4">
        <v>142.42539114183043</v>
      </c>
      <c r="K288" s="4">
        <v>119.5625798322897</v>
      </c>
      <c r="L288" s="4">
        <v>121.77150370521994</v>
      </c>
      <c r="M288" s="4">
        <v>237.50826508315285</v>
      </c>
    </row>
    <row r="289" spans="2:13">
      <c r="B289" s="17">
        <v>39115</v>
      </c>
      <c r="C289" s="4">
        <v>119.95909976283177</v>
      </c>
      <c r="D289" s="4">
        <v>113.4728488375529</v>
      </c>
      <c r="E289" s="4">
        <v>141.26573312073532</v>
      </c>
      <c r="F289" s="4">
        <v>128.15936676137761</v>
      </c>
      <c r="G289" s="4">
        <v>119.95421237070553</v>
      </c>
      <c r="H289" s="4">
        <v>117.38714022914792</v>
      </c>
      <c r="I289" s="4">
        <v>147.19068770306109</v>
      </c>
      <c r="J289" s="4">
        <v>143.3562031484548</v>
      </c>
      <c r="K289" s="4">
        <v>120.26523120642057</v>
      </c>
      <c r="L289" s="4">
        <v>122.32761585668572</v>
      </c>
      <c r="M289" s="4">
        <v>237.80542469157152</v>
      </c>
    </row>
    <row r="290" spans="2:13">
      <c r="B290" s="17">
        <v>39118</v>
      </c>
      <c r="C290" s="4">
        <v>119.8431484377964</v>
      </c>
      <c r="D290" s="4">
        <v>113.2801148239208</v>
      </c>
      <c r="E290" s="4">
        <v>139.637005058527</v>
      </c>
      <c r="F290" s="4">
        <v>125.59346549211526</v>
      </c>
      <c r="G290" s="4">
        <v>120.03242180162606</v>
      </c>
      <c r="H290" s="4">
        <v>117.4909685730988</v>
      </c>
      <c r="I290" s="4">
        <v>146.9405873443315</v>
      </c>
      <c r="J290" s="4">
        <v>142.60288120840215</v>
      </c>
      <c r="K290" s="4">
        <v>119.68530980374923</v>
      </c>
      <c r="L290" s="4">
        <v>122.46291257391231</v>
      </c>
      <c r="M290" s="4">
        <v>238.91130981657267</v>
      </c>
    </row>
    <row r="291" spans="2:13">
      <c r="B291" s="17">
        <v>39119</v>
      </c>
      <c r="C291" s="4">
        <v>119.92679903657191</v>
      </c>
      <c r="D291" s="4">
        <v>113.87786959083779</v>
      </c>
      <c r="E291" s="4">
        <v>140.13662872290666</v>
      </c>
      <c r="F291" s="4">
        <v>125.23571964207385</v>
      </c>
      <c r="G291" s="4">
        <v>120.0757450863905</v>
      </c>
      <c r="H291" s="4">
        <v>118.00724888179946</v>
      </c>
      <c r="I291" s="4">
        <v>146.9756441467517</v>
      </c>
      <c r="J291" s="4">
        <v>143.99421928720756</v>
      </c>
      <c r="K291" s="4">
        <v>120.48621201762295</v>
      </c>
      <c r="L291" s="4">
        <v>123.01262817570976</v>
      </c>
      <c r="M291" s="4">
        <v>241.14690298876886</v>
      </c>
    </row>
    <row r="292" spans="2:13">
      <c r="B292" s="17">
        <v>39120</v>
      </c>
      <c r="C292" s="4">
        <v>120.09410023412292</v>
      </c>
      <c r="D292" s="4">
        <v>114.15719424827564</v>
      </c>
      <c r="E292" s="4">
        <v>139.21450667137515</v>
      </c>
      <c r="F292" s="4">
        <v>125.11852703602582</v>
      </c>
      <c r="G292" s="4">
        <v>120.08105384776209</v>
      </c>
      <c r="H292" s="4">
        <v>118.30892336146779</v>
      </c>
      <c r="I292" s="4">
        <v>147.82769545435522</v>
      </c>
      <c r="J292" s="4">
        <v>144.16494716349746</v>
      </c>
      <c r="K292" s="4">
        <v>120.98950147988236</v>
      </c>
      <c r="L292" s="4">
        <v>123.46251883571398</v>
      </c>
      <c r="M292" s="4">
        <v>240.46356127320689</v>
      </c>
    </row>
    <row r="293" spans="2:13">
      <c r="B293" s="17">
        <v>39121</v>
      </c>
      <c r="C293" s="4">
        <v>119.95247397282974</v>
      </c>
      <c r="D293" s="4">
        <v>113.29128781021829</v>
      </c>
      <c r="E293" s="4">
        <v>139.21579477621404</v>
      </c>
      <c r="F293" s="4">
        <v>124.07612964538799</v>
      </c>
      <c r="G293" s="4">
        <v>119.80386066471776</v>
      </c>
      <c r="H293" s="4">
        <v>117.6988296475044</v>
      </c>
      <c r="I293" s="4">
        <v>146.99766152875952</v>
      </c>
      <c r="J293" s="4">
        <v>144.55088000267307</v>
      </c>
      <c r="K293" s="4">
        <v>119.6500212223671</v>
      </c>
      <c r="L293" s="4">
        <v>123.0151480286094</v>
      </c>
      <c r="M293" s="4">
        <v>235.64255412396724</v>
      </c>
    </row>
    <row r="294" spans="2:13">
      <c r="B294" s="17">
        <v>39122</v>
      </c>
      <c r="C294" s="4">
        <v>119.10354462882084</v>
      </c>
      <c r="D294" s="4">
        <v>112.72425875561947</v>
      </c>
      <c r="E294" s="4">
        <v>140.92132608944044</v>
      </c>
      <c r="F294" s="4">
        <v>127.5363955397538</v>
      </c>
      <c r="G294" s="4">
        <v>119.26540058274384</v>
      </c>
      <c r="H294" s="4">
        <v>116.71777442907083</v>
      </c>
      <c r="I294" s="4">
        <v>147.73257181364184</v>
      </c>
      <c r="J294" s="4">
        <v>144.15079536321699</v>
      </c>
      <c r="K294" s="4">
        <v>119.49359994215645</v>
      </c>
      <c r="L294" s="4">
        <v>123.72167601469957</v>
      </c>
      <c r="M294" s="4">
        <v>236.46507185866196</v>
      </c>
    </row>
    <row r="295" spans="2:13">
      <c r="B295" s="17">
        <v>39125</v>
      </c>
      <c r="C295" s="4">
        <v>118.71510768995239</v>
      </c>
      <c r="D295" s="4">
        <v>112.94213198842098</v>
      </c>
      <c r="E295" s="4">
        <v>140.92132608944044</v>
      </c>
      <c r="F295" s="4">
        <v>127.5363955397538</v>
      </c>
      <c r="G295" s="4">
        <v>118.99730813347938</v>
      </c>
      <c r="H295" s="4">
        <v>117.00616378598954</v>
      </c>
      <c r="I295" s="4">
        <v>146.62828253740506</v>
      </c>
      <c r="J295" s="4">
        <v>143.56346079492684</v>
      </c>
      <c r="K295" s="4">
        <v>119.26697295793289</v>
      </c>
      <c r="L295" s="4">
        <v>123.1521892593819</v>
      </c>
      <c r="M295" s="4">
        <v>230.53316423238033</v>
      </c>
    </row>
    <row r="296" spans="2:13">
      <c r="B296" s="17">
        <v>39126</v>
      </c>
      <c r="C296" s="4">
        <v>119.61704335397745</v>
      </c>
      <c r="D296" s="4">
        <v>114.07060360446989</v>
      </c>
      <c r="E296" s="4">
        <v>141.86421883149885</v>
      </c>
      <c r="F296" s="4">
        <v>128.56645686659709</v>
      </c>
      <c r="G296" s="4">
        <v>119.96710507689366</v>
      </c>
      <c r="H296" s="4">
        <v>117.99273744002679</v>
      </c>
      <c r="I296" s="4">
        <v>147.39547073183283</v>
      </c>
      <c r="J296" s="4">
        <v>140.34856216569599</v>
      </c>
      <c r="K296" s="4">
        <v>117.96553007656006</v>
      </c>
      <c r="L296" s="4">
        <v>123.70074185214877</v>
      </c>
      <c r="M296" s="4">
        <v>234.08904882932279</v>
      </c>
    </row>
    <row r="297" spans="2:13">
      <c r="B297" s="17">
        <v>39127</v>
      </c>
      <c r="C297" s="4">
        <v>120.53140237425627</v>
      </c>
      <c r="D297" s="4">
        <v>114.78846797408519</v>
      </c>
      <c r="E297" s="4">
        <v>142.92038429282604</v>
      </c>
      <c r="F297" s="4">
        <v>129.29736864642302</v>
      </c>
      <c r="G297" s="4">
        <v>120.79195387500195</v>
      </c>
      <c r="H297" s="4">
        <v>118.65903744254625</v>
      </c>
      <c r="I297" s="4">
        <v>148.80287309241024</v>
      </c>
      <c r="J297" s="4">
        <v>140.88995566805107</v>
      </c>
      <c r="K297" s="4">
        <v>118.32695944166332</v>
      </c>
      <c r="L297" s="4">
        <v>124.46542028976899</v>
      </c>
      <c r="M297" s="4">
        <v>236.97036857677475</v>
      </c>
    </row>
    <row r="298" spans="2:13">
      <c r="B298" s="17">
        <v>39128</v>
      </c>
      <c r="C298" s="4">
        <v>120.65646416054443</v>
      </c>
      <c r="D298" s="4">
        <v>114.83595316584963</v>
      </c>
      <c r="E298" s="4">
        <v>144.08442853440923</v>
      </c>
      <c r="F298" s="4">
        <v>130.54947912156788</v>
      </c>
      <c r="G298" s="4">
        <v>121.01141427813037</v>
      </c>
      <c r="H298" s="4">
        <v>118.59731271838648</v>
      </c>
      <c r="I298" s="4">
        <v>148.74815027887624</v>
      </c>
      <c r="J298" s="4">
        <v>143.18010734792054</v>
      </c>
      <c r="K298" s="4">
        <v>119.36652390330565</v>
      </c>
      <c r="L298" s="4">
        <v>124.70015427911196</v>
      </c>
      <c r="M298" s="4">
        <v>237.59227222983662</v>
      </c>
    </row>
    <row r="299" spans="2:13">
      <c r="B299" s="17">
        <v>39129</v>
      </c>
      <c r="C299" s="4">
        <v>120.55127974426235</v>
      </c>
      <c r="D299" s="4">
        <v>115.24376716570887</v>
      </c>
      <c r="E299" s="4">
        <v>143.91069539426564</v>
      </c>
      <c r="F299" s="4">
        <v>131.45001177856861</v>
      </c>
      <c r="G299" s="4">
        <v>121.0356829015433</v>
      </c>
      <c r="H299" s="4">
        <v>118.86097130834048</v>
      </c>
      <c r="I299" s="4">
        <v>148.71501732536933</v>
      </c>
      <c r="J299" s="4">
        <v>143.38569187514761</v>
      </c>
      <c r="K299" s="4">
        <v>119.20895110096565</v>
      </c>
      <c r="L299" s="4">
        <v>124.43285603691214</v>
      </c>
      <c r="M299" s="4">
        <v>237.86184740203078</v>
      </c>
    </row>
    <row r="300" spans="2:13">
      <c r="B300" s="17">
        <v>39132</v>
      </c>
      <c r="C300" s="4">
        <v>120.55127974426235</v>
      </c>
      <c r="D300" s="4">
        <v>115.24376716570887</v>
      </c>
      <c r="E300" s="4">
        <v>144.42947961812359</v>
      </c>
      <c r="F300" s="4">
        <v>131.41917161908228</v>
      </c>
      <c r="G300" s="4">
        <v>121.0356829015433</v>
      </c>
      <c r="H300" s="4">
        <v>118.86097130834048</v>
      </c>
      <c r="I300" s="4">
        <v>149.3565140574612</v>
      </c>
      <c r="J300" s="4">
        <v>143.38569187514761</v>
      </c>
      <c r="K300" s="4">
        <v>119.20895110096565</v>
      </c>
      <c r="L300" s="4">
        <v>124.91569861945004</v>
      </c>
      <c r="M300" s="4">
        <v>238.83607953596032</v>
      </c>
    </row>
    <row r="301" spans="2:13">
      <c r="B301" s="17">
        <v>39133</v>
      </c>
      <c r="C301" s="4">
        <v>120.89416437686691</v>
      </c>
      <c r="D301" s="4">
        <v>115.74655154909703</v>
      </c>
      <c r="E301" s="4">
        <v>144.42167048253788</v>
      </c>
      <c r="F301" s="4">
        <v>131.0984339604245</v>
      </c>
      <c r="G301" s="4">
        <v>121.2164651861074</v>
      </c>
      <c r="H301" s="4">
        <v>119.29529262900115</v>
      </c>
      <c r="I301" s="4">
        <v>149.26737572447809</v>
      </c>
      <c r="J301" s="4">
        <v>143.38569187514761</v>
      </c>
      <c r="K301" s="4">
        <v>119.20895110096565</v>
      </c>
      <c r="L301" s="4">
        <v>124.29329495324002</v>
      </c>
      <c r="M301" s="4">
        <v>237.43178096453033</v>
      </c>
    </row>
    <row r="302" spans="2:13">
      <c r="B302" s="17">
        <v>39134</v>
      </c>
      <c r="C302" s="4">
        <v>120.72437850806514</v>
      </c>
      <c r="D302" s="4">
        <v>115.6180622066756</v>
      </c>
      <c r="E302" s="4">
        <v>144.21307800519213</v>
      </c>
      <c r="F302" s="4">
        <v>132.72062634940528</v>
      </c>
      <c r="G302" s="4">
        <v>120.75924811298063</v>
      </c>
      <c r="H302" s="4">
        <v>118.99770587940968</v>
      </c>
      <c r="I302" s="4">
        <v>148.38561163921352</v>
      </c>
      <c r="J302" s="4">
        <v>143.96786765909908</v>
      </c>
      <c r="K302" s="4">
        <v>118.48906404077026</v>
      </c>
      <c r="L302" s="4">
        <v>123.22216363605641</v>
      </c>
      <c r="M302" s="4">
        <v>238.91381749259307</v>
      </c>
    </row>
    <row r="303" spans="2:13">
      <c r="B303" s="17">
        <v>39135</v>
      </c>
      <c r="C303" s="4">
        <v>120.62085053928358</v>
      </c>
      <c r="D303" s="4">
        <v>115.53147156286987</v>
      </c>
      <c r="E303" s="4">
        <v>145.78762515761517</v>
      </c>
      <c r="F303" s="4">
        <v>133.78461185168351</v>
      </c>
      <c r="G303" s="4">
        <v>120.26259452680786</v>
      </c>
      <c r="H303" s="4">
        <v>118.85790551078289</v>
      </c>
      <c r="I303" s="4">
        <v>149.07114313532102</v>
      </c>
      <c r="J303" s="4">
        <v>145.06801327597591</v>
      </c>
      <c r="K303" s="4">
        <v>118.20352369857613</v>
      </c>
      <c r="L303" s="4">
        <v>123.6848473953972</v>
      </c>
      <c r="M303" s="4">
        <v>242.52487096198453</v>
      </c>
    </row>
    <row r="304" spans="2:13">
      <c r="B304" s="17">
        <v>39136</v>
      </c>
      <c r="C304" s="4">
        <v>120.19100241290248</v>
      </c>
      <c r="D304" s="4">
        <v>114.34434176875901</v>
      </c>
      <c r="E304" s="4">
        <v>146.42869883461404</v>
      </c>
      <c r="F304" s="4">
        <v>133.62732703830324</v>
      </c>
      <c r="G304" s="4">
        <v>119.89723798527132</v>
      </c>
      <c r="H304" s="4">
        <v>117.89340559916039</v>
      </c>
      <c r="I304" s="4">
        <v>149.47408260216312</v>
      </c>
      <c r="J304" s="4">
        <v>144.38775087628744</v>
      </c>
      <c r="K304" s="4">
        <v>117.50618418459018</v>
      </c>
      <c r="L304" s="4">
        <v>124.0831779883781</v>
      </c>
      <c r="M304" s="4">
        <v>242.52487096198453</v>
      </c>
    </row>
    <row r="305" spans="2:13">
      <c r="B305" s="17">
        <v>39139</v>
      </c>
      <c r="C305" s="4">
        <v>120.04026569035651</v>
      </c>
      <c r="D305" s="4">
        <v>113.76893297443704</v>
      </c>
      <c r="E305" s="4">
        <v>146.64550298030764</v>
      </c>
      <c r="F305" s="4">
        <v>132.02672276096291</v>
      </c>
      <c r="G305" s="4">
        <v>119.75295343513676</v>
      </c>
      <c r="H305" s="4">
        <v>117.02353663881595</v>
      </c>
      <c r="I305" s="4">
        <v>150.22245982943858</v>
      </c>
      <c r="J305" s="4">
        <v>142.96769091710988</v>
      </c>
      <c r="K305" s="4">
        <v>117.20987153860574</v>
      </c>
      <c r="L305" s="4">
        <v>124.72690348681579</v>
      </c>
      <c r="M305" s="4">
        <v>247.10263353724437</v>
      </c>
    </row>
    <row r="306" spans="2:13">
      <c r="B306" s="17">
        <v>39140</v>
      </c>
      <c r="C306" s="4">
        <v>115.87181555533532</v>
      </c>
      <c r="D306" s="4">
        <v>110.38072487971588</v>
      </c>
      <c r="E306" s="4">
        <v>145.87722895046957</v>
      </c>
      <c r="F306" s="4">
        <v>130.45387462716027</v>
      </c>
      <c r="G306" s="4">
        <v>115.8091125319187</v>
      </c>
      <c r="H306" s="4">
        <v>113.17636947702954</v>
      </c>
      <c r="I306" s="4">
        <v>145.77751379574374</v>
      </c>
      <c r="J306" s="4">
        <v>140.4574543432235</v>
      </c>
      <c r="K306" s="4">
        <v>116.14675659212523</v>
      </c>
      <c r="L306" s="4">
        <v>121.84613011801686</v>
      </c>
      <c r="M306" s="4">
        <v>238.99155544922581</v>
      </c>
    </row>
    <row r="307" spans="2:13">
      <c r="B307" s="17">
        <v>39141</v>
      </c>
      <c r="C307" s="4">
        <v>116.51617363303184</v>
      </c>
      <c r="D307" s="4">
        <v>111.03155133154607</v>
      </c>
      <c r="E307" s="4">
        <v>141.72470097613791</v>
      </c>
      <c r="F307" s="4">
        <v>127.38527875827081</v>
      </c>
      <c r="G307" s="4">
        <v>116.30576611809144</v>
      </c>
      <c r="H307" s="4">
        <v>113.46639392597895</v>
      </c>
      <c r="I307" s="4">
        <v>143.54991051512752</v>
      </c>
      <c r="J307" s="4">
        <v>136.99716489139547</v>
      </c>
      <c r="K307" s="4">
        <v>114.33890399498128</v>
      </c>
      <c r="L307" s="4">
        <v>119.62458903473031</v>
      </c>
      <c r="M307" s="4">
        <v>232.98065602830124</v>
      </c>
    </row>
    <row r="308" spans="2:13">
      <c r="B308" s="17">
        <v>39142</v>
      </c>
      <c r="C308" s="4">
        <v>116.21387196418966</v>
      </c>
      <c r="D308" s="4">
        <v>110.63211707140997</v>
      </c>
      <c r="E308" s="4">
        <v>140.5121917899919</v>
      </c>
      <c r="F308" s="4">
        <v>126.41072971850289</v>
      </c>
      <c r="G308" s="4">
        <v>115.98069928339278</v>
      </c>
      <c r="H308" s="4">
        <v>113.39424549012334</v>
      </c>
      <c r="I308" s="4">
        <v>141.94242786756644</v>
      </c>
      <c r="J308" s="4">
        <v>134.8715366039491</v>
      </c>
      <c r="K308" s="4">
        <v>113.29480773657201</v>
      </c>
      <c r="L308" s="4">
        <v>118.55016252529332</v>
      </c>
      <c r="M308" s="4">
        <v>225.32722881400761</v>
      </c>
    </row>
    <row r="309" spans="2:13">
      <c r="B309" s="17">
        <v>39143</v>
      </c>
      <c r="C309" s="4">
        <v>114.88871396378555</v>
      </c>
      <c r="D309" s="4">
        <v>109.66844700324936</v>
      </c>
      <c r="E309" s="4">
        <v>138.61561842784951</v>
      </c>
      <c r="F309" s="4">
        <v>125.26039176966293</v>
      </c>
      <c r="G309" s="4">
        <v>114.84083237746772</v>
      </c>
      <c r="H309" s="4">
        <v>112.13358953443621</v>
      </c>
      <c r="I309" s="4">
        <v>141.15322229113085</v>
      </c>
      <c r="J309" s="4">
        <v>135.53660150382899</v>
      </c>
      <c r="K309" s="4">
        <v>113.43830225223425</v>
      </c>
      <c r="L309" s="4">
        <v>118.55403922206197</v>
      </c>
      <c r="M309" s="4">
        <v>225.17551441477281</v>
      </c>
    </row>
    <row r="310" spans="2:13">
      <c r="B310" s="17">
        <v>39146</v>
      </c>
      <c r="C310" s="4">
        <v>113.80788196970593</v>
      </c>
      <c r="D310" s="4">
        <v>107.66848245599434</v>
      </c>
      <c r="E310" s="4">
        <v>133.98101721756788</v>
      </c>
      <c r="F310" s="4">
        <v>122.28431637923242</v>
      </c>
      <c r="G310" s="4">
        <v>114.2370555707614</v>
      </c>
      <c r="H310" s="4">
        <v>110.49052643006385</v>
      </c>
      <c r="I310" s="4">
        <v>139.6836154823566</v>
      </c>
      <c r="J310" s="4">
        <v>130.11904138858083</v>
      </c>
      <c r="K310" s="4">
        <v>110.12173279044141</v>
      </c>
      <c r="L310" s="4">
        <v>117.43774438752335</v>
      </c>
      <c r="M310" s="4">
        <v>217.88068487139793</v>
      </c>
    </row>
    <row r="311" spans="2:13">
      <c r="B311" s="17">
        <v>39147</v>
      </c>
      <c r="C311" s="4">
        <v>115.57117033399366</v>
      </c>
      <c r="D311" s="4">
        <v>109.66565375667498</v>
      </c>
      <c r="E311" s="4">
        <v>135.60926224046159</v>
      </c>
      <c r="F311" s="4">
        <v>122.38608890553731</v>
      </c>
      <c r="G311" s="4">
        <v>115.72711112858994</v>
      </c>
      <c r="H311" s="4">
        <v>112.76923156137964</v>
      </c>
      <c r="I311" s="4">
        <v>140.97537314714538</v>
      </c>
      <c r="J311" s="4">
        <v>132.86351465676452</v>
      </c>
      <c r="K311" s="4">
        <v>113.16405425608242</v>
      </c>
      <c r="L311" s="4">
        <v>118.98629091176873</v>
      </c>
      <c r="M311" s="4">
        <v>221.13439450788087</v>
      </c>
    </row>
    <row r="312" spans="2:13">
      <c r="B312" s="17">
        <v>39148</v>
      </c>
      <c r="C312" s="4">
        <v>115.28626136390676</v>
      </c>
      <c r="D312" s="4">
        <v>108.88913120899775</v>
      </c>
      <c r="E312" s="4">
        <v>134.96617589965194</v>
      </c>
      <c r="F312" s="4">
        <v>122.04376313523908</v>
      </c>
      <c r="G312" s="4">
        <v>115.58358497293702</v>
      </c>
      <c r="H312" s="4">
        <v>111.98173036208286</v>
      </c>
      <c r="I312" s="4">
        <v>141.46167940023068</v>
      </c>
      <c r="J312" s="4">
        <v>131.88808613694064</v>
      </c>
      <c r="K312" s="4">
        <v>112.91959725179214</v>
      </c>
      <c r="L312" s="4">
        <v>119.33422444675689</v>
      </c>
      <c r="M312" s="4">
        <v>221.56571478339151</v>
      </c>
    </row>
    <row r="313" spans="2:13">
      <c r="B313" s="17">
        <v>39149</v>
      </c>
      <c r="C313" s="4">
        <v>116.10785932415733</v>
      </c>
      <c r="D313" s="4">
        <v>109.77459037307575</v>
      </c>
      <c r="E313" s="4">
        <v>137.58819380573976</v>
      </c>
      <c r="F313" s="4">
        <v>123.51792275868547</v>
      </c>
      <c r="G313" s="4">
        <v>116.23059026509759</v>
      </c>
      <c r="H313" s="4">
        <v>112.72017880045794</v>
      </c>
      <c r="I313" s="4">
        <v>143.50266933625636</v>
      </c>
      <c r="J313" s="4">
        <v>133.67644146991958</v>
      </c>
      <c r="K313" s="4">
        <v>113.99753340245313</v>
      </c>
      <c r="L313" s="4">
        <v>120.71432849640354</v>
      </c>
      <c r="M313" s="4">
        <v>221.56571478339151</v>
      </c>
    </row>
    <row r="314" spans="2:13">
      <c r="B314" s="17">
        <v>39150</v>
      </c>
      <c r="C314" s="4">
        <v>116.18736880418157</v>
      </c>
      <c r="D314" s="4">
        <v>109.82486881141458</v>
      </c>
      <c r="E314" s="4">
        <v>138.18176861680504</v>
      </c>
      <c r="F314" s="4">
        <v>124.52639597388836</v>
      </c>
      <c r="G314" s="4">
        <v>116.3786667876404</v>
      </c>
      <c r="H314" s="4">
        <v>112.80009392345951</v>
      </c>
      <c r="I314" s="4">
        <v>143.57299670208718</v>
      </c>
      <c r="J314" s="4">
        <v>133.39556657666844</v>
      </c>
      <c r="K314" s="4">
        <v>114.65167226365236</v>
      </c>
      <c r="L314" s="4">
        <v>121.05431480301591</v>
      </c>
      <c r="M314" s="4">
        <v>226.77541171579486</v>
      </c>
    </row>
    <row r="315" spans="2:13">
      <c r="B315" s="17">
        <v>39153</v>
      </c>
      <c r="C315" s="4">
        <v>116.49795271052628</v>
      </c>
      <c r="D315" s="4">
        <v>109.44778052387345</v>
      </c>
      <c r="E315" s="4">
        <v>139.21507021724219</v>
      </c>
      <c r="F315" s="4">
        <v>124.68368078726861</v>
      </c>
      <c r="G315" s="4">
        <v>116.77947827119422</v>
      </c>
      <c r="H315" s="4">
        <v>112.83075189903558</v>
      </c>
      <c r="I315" s="4">
        <v>143.55097932007934</v>
      </c>
      <c r="J315" s="4">
        <v>135.53952946250772</v>
      </c>
      <c r="K315" s="4">
        <v>115.55405700840605</v>
      </c>
      <c r="L315" s="4">
        <v>120.82268217108788</v>
      </c>
      <c r="M315" s="4">
        <v>227.18416290712179</v>
      </c>
    </row>
    <row r="316" spans="2:13">
      <c r="B316" s="17">
        <v>39154</v>
      </c>
      <c r="C316" s="4">
        <v>114.12509166605267</v>
      </c>
      <c r="D316" s="4">
        <v>106.23834020991254</v>
      </c>
      <c r="E316" s="4">
        <v>138.3009183144012</v>
      </c>
      <c r="F316" s="4">
        <v>123.36680597720249</v>
      </c>
      <c r="G316" s="4">
        <v>114.47926780833946</v>
      </c>
      <c r="H316" s="4">
        <v>109.17264225330146</v>
      </c>
      <c r="I316" s="4">
        <v>141.59506625821979</v>
      </c>
      <c r="J316" s="4">
        <v>134.77770249962643</v>
      </c>
      <c r="K316" s="4">
        <v>114.72395813667301</v>
      </c>
      <c r="L316" s="4">
        <v>119.42455148146691</v>
      </c>
      <c r="M316" s="4">
        <v>227.84117402446941</v>
      </c>
    </row>
    <row r="317" spans="2:13">
      <c r="B317" s="17">
        <v>39155</v>
      </c>
      <c r="C317" s="4">
        <v>114.88871396378555</v>
      </c>
      <c r="D317" s="4">
        <v>106.87799367544524</v>
      </c>
      <c r="E317" s="4">
        <v>134.25989191518485</v>
      </c>
      <c r="F317" s="4">
        <v>120.17484947036772</v>
      </c>
      <c r="G317" s="4">
        <v>115.0237950461666</v>
      </c>
      <c r="H317" s="4">
        <v>109.90414155054596</v>
      </c>
      <c r="I317" s="4">
        <v>137.82667375903702</v>
      </c>
      <c r="J317" s="4">
        <v>131.3184587473265</v>
      </c>
      <c r="K317" s="4">
        <v>112.06899385698233</v>
      </c>
      <c r="L317" s="4">
        <v>116.31466533363954</v>
      </c>
      <c r="M317" s="4">
        <v>223.07032039563794</v>
      </c>
    </row>
    <row r="318" spans="2:13">
      <c r="B318" s="17">
        <v>39156</v>
      </c>
      <c r="C318" s="4">
        <v>115.3119363001646</v>
      </c>
      <c r="D318" s="4">
        <v>107.93942737370908</v>
      </c>
      <c r="E318" s="4">
        <v>135.73718715227264</v>
      </c>
      <c r="F318" s="4">
        <v>119.5395421849494</v>
      </c>
      <c r="G318" s="4">
        <v>115.27292763338974</v>
      </c>
      <c r="H318" s="4">
        <v>111.1517167699873</v>
      </c>
      <c r="I318" s="4">
        <v>140.77165892332548</v>
      </c>
      <c r="J318" s="4">
        <v>132.24222971046157</v>
      </c>
      <c r="K318" s="4">
        <v>112.22771818145161</v>
      </c>
      <c r="L318" s="4">
        <v>118.8831707777221</v>
      </c>
      <c r="M318" s="4">
        <v>226.83935745431535</v>
      </c>
    </row>
    <row r="319" spans="2:13">
      <c r="B319" s="17">
        <v>39157</v>
      </c>
      <c r="C319" s="4">
        <v>114.87049304127999</v>
      </c>
      <c r="D319" s="4">
        <v>107.54837285329606</v>
      </c>
      <c r="E319" s="4">
        <v>134.80137898682807</v>
      </c>
      <c r="F319" s="4">
        <v>116.7145835760019</v>
      </c>
      <c r="G319" s="4">
        <v>114.80585143200146</v>
      </c>
      <c r="H319" s="4">
        <v>110.43186750346167</v>
      </c>
      <c r="I319" s="4">
        <v>140.65195276871987</v>
      </c>
      <c r="J319" s="4">
        <v>132.13110670727411</v>
      </c>
      <c r="K319" s="4">
        <v>111.93411718435232</v>
      </c>
      <c r="L319" s="4">
        <v>118.83238605005253</v>
      </c>
      <c r="M319" s="4">
        <v>228.36653215074546</v>
      </c>
    </row>
    <row r="320" spans="2:13">
      <c r="B320" s="17">
        <v>39160</v>
      </c>
      <c r="C320" s="4">
        <v>116.1219391279116</v>
      </c>
      <c r="D320" s="4">
        <v>108.60422005841114</v>
      </c>
      <c r="E320" s="4">
        <v>136.93802288831625</v>
      </c>
      <c r="F320" s="4">
        <v>116.48328237985446</v>
      </c>
      <c r="G320" s="4">
        <v>115.90324824695392</v>
      </c>
      <c r="H320" s="4">
        <v>111.60116269193216</v>
      </c>
      <c r="I320" s="4">
        <v>142.60872087454089</v>
      </c>
      <c r="J320" s="4">
        <v>134.3148061751817</v>
      </c>
      <c r="K320" s="4">
        <v>113.32285287230202</v>
      </c>
      <c r="L320" s="4">
        <v>119.97135956068787</v>
      </c>
      <c r="M320" s="4">
        <v>231.50614252829973</v>
      </c>
    </row>
    <row r="321" spans="2:13">
      <c r="B321" s="17">
        <v>39161</v>
      </c>
      <c r="C321" s="4">
        <v>116.85740181813588</v>
      </c>
      <c r="D321" s="4">
        <v>109.53437116767918</v>
      </c>
      <c r="E321" s="4">
        <v>138.17500606640095</v>
      </c>
      <c r="F321" s="4">
        <v>117.94202192355769</v>
      </c>
      <c r="G321" s="4">
        <v>116.49034037506387</v>
      </c>
      <c r="H321" s="4">
        <v>112.53827481204006</v>
      </c>
      <c r="I321" s="4">
        <v>143.22606261472126</v>
      </c>
      <c r="J321" s="4">
        <v>134.94334130487954</v>
      </c>
      <c r="K321" s="4">
        <v>113.57098731823108</v>
      </c>
      <c r="L321" s="4">
        <v>120.57030921144745</v>
      </c>
      <c r="M321" s="4">
        <v>229.60532410482836</v>
      </c>
    </row>
    <row r="322" spans="2:13">
      <c r="B322" s="17">
        <v>39162</v>
      </c>
      <c r="C322" s="4">
        <v>118.85342105624457</v>
      </c>
      <c r="D322" s="4">
        <v>112.29689202973954</v>
      </c>
      <c r="E322" s="4">
        <v>138.17500606640095</v>
      </c>
      <c r="F322" s="4">
        <v>117.94202192355769</v>
      </c>
      <c r="G322" s="4">
        <v>118.00163097837869</v>
      </c>
      <c r="H322" s="4">
        <v>115.22881874859408</v>
      </c>
      <c r="I322" s="4">
        <v>143.47765930038344</v>
      </c>
      <c r="J322" s="4">
        <v>136.05533818307495</v>
      </c>
      <c r="K322" s="4">
        <v>113.77762982162977</v>
      </c>
      <c r="L322" s="4">
        <v>121.27800020656822</v>
      </c>
      <c r="M322" s="4">
        <v>231.61648027319779</v>
      </c>
    </row>
    <row r="323" spans="2:13">
      <c r="B323" s="17">
        <v>39163</v>
      </c>
      <c r="C323" s="4">
        <v>118.81200986873195</v>
      </c>
      <c r="D323" s="4">
        <v>111.21869885202943</v>
      </c>
      <c r="E323" s="4">
        <v>140.23597380860511</v>
      </c>
      <c r="F323" s="4">
        <v>119.49944997761716</v>
      </c>
      <c r="G323" s="4">
        <v>118.13074763888017</v>
      </c>
      <c r="H323" s="4">
        <v>114.38163669017594</v>
      </c>
      <c r="I323" s="4">
        <v>146.57505605080365</v>
      </c>
      <c r="J323" s="4">
        <v>137.26723422285613</v>
      </c>
      <c r="K323" s="4">
        <v>115.35057190439417</v>
      </c>
      <c r="L323" s="4">
        <v>122.46543242681194</v>
      </c>
      <c r="M323" s="4">
        <v>236.92773808442774</v>
      </c>
    </row>
    <row r="324" spans="2:13">
      <c r="B324" s="17">
        <v>39164</v>
      </c>
      <c r="C324" s="4">
        <v>118.94204099752159</v>
      </c>
      <c r="D324" s="4">
        <v>111.33322196157896</v>
      </c>
      <c r="E324" s="4">
        <v>140.73036454707682</v>
      </c>
      <c r="F324" s="4">
        <v>121.12781039849519</v>
      </c>
      <c r="G324" s="4">
        <v>118.31911386826081</v>
      </c>
      <c r="H324" s="4">
        <v>114.43273331613601</v>
      </c>
      <c r="I324" s="4">
        <v>147.47498982024942</v>
      </c>
      <c r="J324" s="4">
        <v>137.28389570200409</v>
      </c>
      <c r="K324" s="4">
        <v>115.58072774675591</v>
      </c>
      <c r="L324" s="4">
        <v>122.8792698068675</v>
      </c>
      <c r="M324" s="4">
        <v>240.04352553978813</v>
      </c>
    </row>
    <row r="325" spans="2:13">
      <c r="B325" s="17">
        <v>39167</v>
      </c>
      <c r="C325" s="4">
        <v>119.05716409880671</v>
      </c>
      <c r="D325" s="4">
        <v>110.78295238642639</v>
      </c>
      <c r="E325" s="4">
        <v>141.06325914137423</v>
      </c>
      <c r="F325" s="4">
        <v>121.47630420069069</v>
      </c>
      <c r="G325" s="4">
        <v>118.20592349187405</v>
      </c>
      <c r="H325" s="4">
        <v>114.12022635176417</v>
      </c>
      <c r="I325" s="4">
        <v>145.97353262391044</v>
      </c>
      <c r="J325" s="4">
        <v>137.79426678502512</v>
      </c>
      <c r="K325" s="4">
        <v>115.6820245482602</v>
      </c>
      <c r="L325" s="4">
        <v>121.95971733333889</v>
      </c>
      <c r="M325" s="4">
        <v>241.33748636632006</v>
      </c>
    </row>
    <row r="326" spans="2:13">
      <c r="B326" s="17">
        <v>39168</v>
      </c>
      <c r="C326" s="4">
        <v>118.32087318483218</v>
      </c>
      <c r="D326" s="4">
        <v>109.60140908546427</v>
      </c>
      <c r="E326" s="4">
        <v>139.80003082719745</v>
      </c>
      <c r="F326" s="4">
        <v>119.79243149273726</v>
      </c>
      <c r="G326" s="4">
        <v>117.52545404321056</v>
      </c>
      <c r="H326" s="4">
        <v>113.43185260682995</v>
      </c>
      <c r="I326" s="4">
        <v>146.60455506747431</v>
      </c>
      <c r="J326" s="4">
        <v>137.38254002415607</v>
      </c>
      <c r="K326" s="4">
        <v>115.3499404245168</v>
      </c>
      <c r="L326" s="4">
        <v>121.97231659783708</v>
      </c>
      <c r="M326" s="4">
        <v>239.61596677830806</v>
      </c>
    </row>
    <row r="327" spans="2:13">
      <c r="B327" s="17">
        <v>39169</v>
      </c>
      <c r="C327" s="4">
        <v>117.37835455704474</v>
      </c>
      <c r="D327" s="4">
        <v>107.83049075730831</v>
      </c>
      <c r="E327" s="4">
        <v>138.91188254079134</v>
      </c>
      <c r="F327" s="4">
        <v>118.46322061887659</v>
      </c>
      <c r="G327" s="4">
        <v>116.60656432937726</v>
      </c>
      <c r="H327" s="4">
        <v>112.08719379806446</v>
      </c>
      <c r="I327" s="4">
        <v>145.71851576240243</v>
      </c>
      <c r="J327" s="4">
        <v>136.31648421189573</v>
      </c>
      <c r="K327" s="4">
        <v>114.14440819275306</v>
      </c>
      <c r="L327" s="4">
        <v>121.48036377789279</v>
      </c>
      <c r="M327" s="4">
        <v>241.44406259718752</v>
      </c>
    </row>
    <row r="328" spans="2:13">
      <c r="B328" s="17">
        <v>39170</v>
      </c>
      <c r="C328" s="4">
        <v>117.81731314467862</v>
      </c>
      <c r="D328" s="4">
        <v>108.73829589398132</v>
      </c>
      <c r="E328" s="4">
        <v>138.98602907557924</v>
      </c>
      <c r="F328" s="4">
        <v>117.82174530156102</v>
      </c>
      <c r="G328" s="4">
        <v>117.06529819146733</v>
      </c>
      <c r="H328" s="4">
        <v>113.0271673292261</v>
      </c>
      <c r="I328" s="4">
        <v>147.43266514415672</v>
      </c>
      <c r="J328" s="4">
        <v>138.18417328240756</v>
      </c>
      <c r="K328" s="4">
        <v>115.14846119776243</v>
      </c>
      <c r="L328" s="4">
        <v>122.58464085244856</v>
      </c>
      <c r="M328" s="4">
        <v>243.3035043663221</v>
      </c>
    </row>
    <row r="329" spans="2:13">
      <c r="B329" s="17">
        <v>39171</v>
      </c>
      <c r="C329" s="4">
        <v>117.67899977838643</v>
      </c>
      <c r="D329" s="4">
        <v>108.19081956540313</v>
      </c>
      <c r="E329" s="4">
        <v>139.17691011139044</v>
      </c>
      <c r="F329" s="4">
        <v>119.19104838275392</v>
      </c>
      <c r="G329" s="4">
        <v>117.11838580518308</v>
      </c>
      <c r="H329" s="4">
        <v>112.65007422964072</v>
      </c>
      <c r="I329" s="4">
        <v>147.8591183199392</v>
      </c>
      <c r="J329" s="4">
        <v>138.03882104799985</v>
      </c>
      <c r="K329" s="4">
        <v>114.95741996192213</v>
      </c>
      <c r="L329" s="4">
        <v>122.27159758837843</v>
      </c>
      <c r="M329" s="4">
        <v>242.70793131147451</v>
      </c>
    </row>
    <row r="330" spans="2:13">
      <c r="B330" s="17">
        <v>39174</v>
      </c>
      <c r="C330" s="4">
        <v>117.98461434222965</v>
      </c>
      <c r="D330" s="4">
        <v>106.44224720984217</v>
      </c>
      <c r="E330" s="4">
        <v>137.08985824619896</v>
      </c>
      <c r="F330" s="4">
        <v>117.49175559505733</v>
      </c>
      <c r="G330" s="4">
        <v>117.38334987721073</v>
      </c>
      <c r="H330" s="4">
        <v>111.35017606521626</v>
      </c>
      <c r="I330" s="4">
        <v>148.28963295453866</v>
      </c>
      <c r="J330" s="4">
        <v>138.09995961374352</v>
      </c>
      <c r="K330" s="4">
        <v>115.23151937457341</v>
      </c>
      <c r="L330" s="4">
        <v>122.41697371720358</v>
      </c>
      <c r="M330" s="4">
        <v>241.70611474132042</v>
      </c>
    </row>
    <row r="331" spans="2:13">
      <c r="B331" s="17">
        <v>39175</v>
      </c>
      <c r="C331" s="4">
        <v>119.07952614006354</v>
      </c>
      <c r="D331" s="4">
        <v>107.97015308602724</v>
      </c>
      <c r="E331" s="4">
        <v>138.82590154279626</v>
      </c>
      <c r="F331" s="4">
        <v>120.13784127898413</v>
      </c>
      <c r="G331" s="4">
        <v>118.59678104785615</v>
      </c>
      <c r="H331" s="4">
        <v>112.5719985851737</v>
      </c>
      <c r="I331" s="4">
        <v>150.60658832912839</v>
      </c>
      <c r="J331" s="4">
        <v>139.44542633991568</v>
      </c>
      <c r="K331" s="4">
        <v>115.93587945896067</v>
      </c>
      <c r="L331" s="4">
        <v>123.39739033000031</v>
      </c>
      <c r="M331" s="4">
        <v>240.83720500024813</v>
      </c>
    </row>
    <row r="332" spans="2:13">
      <c r="B332" s="17">
        <v>39176</v>
      </c>
      <c r="C332" s="4">
        <v>119.21204194010393</v>
      </c>
      <c r="D332" s="4">
        <v>107.39195104513088</v>
      </c>
      <c r="E332" s="4">
        <v>141.2414201419015</v>
      </c>
      <c r="F332" s="4">
        <v>122.28123236328379</v>
      </c>
      <c r="G332" s="4">
        <v>118.78400968551435</v>
      </c>
      <c r="H332" s="4">
        <v>112.24232315447928</v>
      </c>
      <c r="I332" s="4">
        <v>151.21260073681927</v>
      </c>
      <c r="J332" s="4">
        <v>140.88856140201358</v>
      </c>
      <c r="K332" s="4">
        <v>116.37449795260292</v>
      </c>
      <c r="L332" s="4">
        <v>123.37005961778118</v>
      </c>
      <c r="M332" s="4">
        <v>241.98321294157586</v>
      </c>
    </row>
    <row r="333" spans="2:13">
      <c r="B333" s="17">
        <v>39177</v>
      </c>
      <c r="C333" s="4">
        <v>119.57563216646483</v>
      </c>
      <c r="D333" s="4">
        <v>107.64054999025056</v>
      </c>
      <c r="E333" s="4">
        <v>140.81739213025347</v>
      </c>
      <c r="F333" s="4">
        <v>121.5163964080229</v>
      </c>
      <c r="G333" s="4">
        <v>119.06982960578749</v>
      </c>
      <c r="H333" s="4">
        <v>112.45876846204617</v>
      </c>
      <c r="I333" s="4">
        <v>151.76837931177391</v>
      </c>
      <c r="J333" s="4">
        <v>140.88856140201358</v>
      </c>
      <c r="K333" s="4">
        <v>116.37449795260292</v>
      </c>
      <c r="L333" s="4">
        <v>124.00273653042817</v>
      </c>
      <c r="M333" s="4">
        <v>243.58937943264891</v>
      </c>
    </row>
    <row r="334" spans="2:13">
      <c r="B334" s="17">
        <v>39178</v>
      </c>
      <c r="C334" s="4">
        <v>119.57563216646483</v>
      </c>
      <c r="D334" s="4">
        <v>107.64054999025056</v>
      </c>
      <c r="E334" s="4">
        <v>140.76393577944006</v>
      </c>
      <c r="F334" s="4">
        <v>122.17637582103029</v>
      </c>
      <c r="G334" s="4">
        <v>119.06982960578749</v>
      </c>
      <c r="H334" s="4">
        <v>112.45876846204617</v>
      </c>
      <c r="I334" s="4">
        <v>151.76837931177391</v>
      </c>
      <c r="J334" s="4">
        <v>140.88856140201358</v>
      </c>
      <c r="K334" s="4">
        <v>116.37449795260292</v>
      </c>
      <c r="L334" s="4">
        <v>124.00273653042817</v>
      </c>
      <c r="M334" s="4">
        <v>244.05580717244533</v>
      </c>
    </row>
    <row r="335" spans="2:13">
      <c r="B335" s="17">
        <v>39181</v>
      </c>
      <c r="C335" s="4">
        <v>119.6460311852363</v>
      </c>
      <c r="D335" s="4">
        <v>107.08469392194924</v>
      </c>
      <c r="E335" s="4">
        <v>142.84889447426832</v>
      </c>
      <c r="F335" s="4">
        <v>122.59271797409571</v>
      </c>
      <c r="G335" s="4">
        <v>119.15458018911225</v>
      </c>
      <c r="H335" s="4">
        <v>112.1730361296774</v>
      </c>
      <c r="I335" s="4">
        <v>151.76837931177391</v>
      </c>
      <c r="J335" s="4">
        <v>140.88856140201358</v>
      </c>
      <c r="K335" s="4">
        <v>116.37449795260292</v>
      </c>
      <c r="L335" s="4">
        <v>124.00273653042817</v>
      </c>
      <c r="M335" s="4">
        <v>246.26256207040677</v>
      </c>
    </row>
    <row r="336" spans="2:13">
      <c r="B336" s="17">
        <v>39182</v>
      </c>
      <c r="C336" s="4">
        <v>119.95909976283177</v>
      </c>
      <c r="D336" s="4">
        <v>107.1684913191806</v>
      </c>
      <c r="E336" s="4">
        <v>142.2123291642055</v>
      </c>
      <c r="F336" s="4">
        <v>123.08307650992829</v>
      </c>
      <c r="G336" s="4">
        <v>119.1992306642196</v>
      </c>
      <c r="H336" s="4">
        <v>112.69830944454704</v>
      </c>
      <c r="I336" s="4">
        <v>153.19544768346512</v>
      </c>
      <c r="J336" s="4">
        <v>141.8517203807076</v>
      </c>
      <c r="K336" s="4">
        <v>117.54448158185858</v>
      </c>
      <c r="L336" s="4">
        <v>124.39874110534785</v>
      </c>
      <c r="M336" s="4">
        <v>247.92515127193911</v>
      </c>
    </row>
    <row r="337" spans="2:13">
      <c r="B337" s="17">
        <v>39183</v>
      </c>
      <c r="C337" s="4">
        <v>119.17063075259131</v>
      </c>
      <c r="D337" s="4">
        <v>106.33331059344142</v>
      </c>
      <c r="E337" s="4">
        <v>142.25564168941276</v>
      </c>
      <c r="F337" s="4">
        <v>122.89186752111307</v>
      </c>
      <c r="G337" s="4">
        <v>118.35333641924544</v>
      </c>
      <c r="H337" s="4">
        <v>112.23108189676805</v>
      </c>
      <c r="I337" s="4">
        <v>152.89960247279694</v>
      </c>
      <c r="J337" s="4">
        <v>142.55972867454204</v>
      </c>
      <c r="K337" s="4">
        <v>118.44701491011283</v>
      </c>
      <c r="L337" s="4">
        <v>124.31112775837589</v>
      </c>
      <c r="M337" s="4">
        <v>248.81663009719512</v>
      </c>
    </row>
    <row r="338" spans="2:13">
      <c r="B338" s="17">
        <v>39184</v>
      </c>
      <c r="C338" s="4">
        <v>119.91023456156687</v>
      </c>
      <c r="D338" s="4">
        <v>106.2830321551026</v>
      </c>
      <c r="E338" s="4">
        <v>141.21187423715972</v>
      </c>
      <c r="F338" s="4">
        <v>121.58116074294421</v>
      </c>
      <c r="G338" s="4">
        <v>119.00119490519782</v>
      </c>
      <c r="H338" s="4">
        <v>111.51388965479234</v>
      </c>
      <c r="I338" s="4">
        <v>152.6884066143142</v>
      </c>
      <c r="J338" s="4">
        <v>142.07717319896878</v>
      </c>
      <c r="K338" s="4">
        <v>118.93414591668675</v>
      </c>
      <c r="L338" s="4">
        <v>124.37160422796715</v>
      </c>
      <c r="M338" s="4">
        <v>246.63244428341736</v>
      </c>
    </row>
    <row r="339" spans="2:13">
      <c r="B339" s="17">
        <v>39185</v>
      </c>
      <c r="C339" s="4">
        <v>120.32848755544441</v>
      </c>
      <c r="D339" s="4">
        <v>106.96737756582533</v>
      </c>
      <c r="E339" s="4">
        <v>139.79117510643019</v>
      </c>
      <c r="F339" s="4">
        <v>119.58580242417887</v>
      </c>
      <c r="G339" s="4">
        <v>119.56212242369074</v>
      </c>
      <c r="H339" s="4">
        <v>111.94371447236855</v>
      </c>
      <c r="I339" s="4">
        <v>154.16592257973204</v>
      </c>
      <c r="J339" s="4">
        <v>141.80361820241441</v>
      </c>
      <c r="K339" s="4">
        <v>119.27302773558057</v>
      </c>
      <c r="L339" s="4">
        <v>125.26440749379195</v>
      </c>
      <c r="M339" s="4">
        <v>250.96696228469733</v>
      </c>
    </row>
    <row r="340" spans="2:13">
      <c r="B340" s="17">
        <v>39188</v>
      </c>
      <c r="C340" s="4">
        <v>121.62217305333891</v>
      </c>
      <c r="D340" s="4">
        <v>109.60140908546427</v>
      </c>
      <c r="E340" s="4">
        <v>141.91936581991328</v>
      </c>
      <c r="F340" s="4">
        <v>119.94046425827163</v>
      </c>
      <c r="G340" s="4">
        <v>120.58908335115963</v>
      </c>
      <c r="H340" s="4">
        <v>114.18419932746619</v>
      </c>
      <c r="I340" s="4">
        <v>156.85909729736795</v>
      </c>
      <c r="J340" s="4">
        <v>144.70759550528626</v>
      </c>
      <c r="K340" s="4">
        <v>120.85800508189001</v>
      </c>
      <c r="L340" s="4">
        <v>126.30704508972583</v>
      </c>
      <c r="M340" s="4">
        <v>251.82333364566762</v>
      </c>
    </row>
    <row r="341" spans="2:13">
      <c r="B341" s="17">
        <v>39189</v>
      </c>
      <c r="C341" s="4">
        <v>121.87146840216494</v>
      </c>
      <c r="D341" s="4">
        <v>109.35001689377022</v>
      </c>
      <c r="E341" s="4">
        <v>141.10745723865824</v>
      </c>
      <c r="F341" s="4">
        <v>118.94124309091467</v>
      </c>
      <c r="G341" s="4">
        <v>121.08753812422634</v>
      </c>
      <c r="H341" s="4">
        <v>113.92994251668883</v>
      </c>
      <c r="I341" s="4">
        <v>157.08931788399337</v>
      </c>
      <c r="J341" s="4">
        <v>144.92426444751129</v>
      </c>
      <c r="K341" s="4">
        <v>121.15740083551103</v>
      </c>
      <c r="L341" s="4">
        <v>125.94961364765442</v>
      </c>
      <c r="M341" s="4">
        <v>249.585232797451</v>
      </c>
    </row>
    <row r="342" spans="2:13">
      <c r="B342" s="17">
        <v>39190</v>
      </c>
      <c r="C342" s="4">
        <v>121.9559472246907</v>
      </c>
      <c r="D342" s="4">
        <v>111.19635287943441</v>
      </c>
      <c r="E342" s="4">
        <v>142.233582894047</v>
      </c>
      <c r="F342" s="4">
        <v>119.46860981813083</v>
      </c>
      <c r="G342" s="4">
        <v>121.3795199996629</v>
      </c>
      <c r="H342" s="4">
        <v>115.56442138789991</v>
      </c>
      <c r="I342" s="4">
        <v>155.6680210590421</v>
      </c>
      <c r="J342" s="4">
        <v>144.84395472375223</v>
      </c>
      <c r="K342" s="4">
        <v>121.84318798232871</v>
      </c>
      <c r="L342" s="4">
        <v>125.01106535995933</v>
      </c>
      <c r="M342" s="4">
        <v>246.39045354744772</v>
      </c>
    </row>
    <row r="343" spans="2:13">
      <c r="B343" s="17">
        <v>39191</v>
      </c>
      <c r="C343" s="4">
        <v>121.80935162089601</v>
      </c>
      <c r="D343" s="4">
        <v>111.36394767389713</v>
      </c>
      <c r="E343" s="4">
        <v>139.85574136147895</v>
      </c>
      <c r="F343" s="4">
        <v>117.67679655197527</v>
      </c>
      <c r="G343" s="4">
        <v>121.42492886925189</v>
      </c>
      <c r="H343" s="4">
        <v>115.22105206144815</v>
      </c>
      <c r="I343" s="4">
        <v>154.82131377619777</v>
      </c>
      <c r="J343" s="4">
        <v>141.51598111888143</v>
      </c>
      <c r="K343" s="4">
        <v>119.81754911924436</v>
      </c>
      <c r="L343" s="4">
        <v>124.84068453697628</v>
      </c>
      <c r="M343" s="4">
        <v>241.53684660994276</v>
      </c>
    </row>
    <row r="344" spans="2:13">
      <c r="B344" s="17">
        <v>39192</v>
      </c>
      <c r="C344" s="4">
        <v>122.93739236873999</v>
      </c>
      <c r="D344" s="4">
        <v>111.94773620794223</v>
      </c>
      <c r="E344" s="4">
        <v>140.50502670682565</v>
      </c>
      <c r="F344" s="4">
        <v>117.39923511659836</v>
      </c>
      <c r="G344" s="4">
        <v>122.87867629127125</v>
      </c>
      <c r="H344" s="4">
        <v>115.84340896564194</v>
      </c>
      <c r="I344" s="4">
        <v>156.95486222105245</v>
      </c>
      <c r="J344" s="4">
        <v>143.37648971930022</v>
      </c>
      <c r="K344" s="4">
        <v>121.24220486845354</v>
      </c>
      <c r="L344" s="4">
        <v>125.73581382086225</v>
      </c>
      <c r="M344" s="4">
        <v>247.21422512015266</v>
      </c>
    </row>
    <row r="345" spans="2:13">
      <c r="B345" s="17">
        <v>39195</v>
      </c>
      <c r="C345" s="4">
        <v>122.65413984615363</v>
      </c>
      <c r="D345" s="4">
        <v>110.98685938635602</v>
      </c>
      <c r="E345" s="4">
        <v>140.52716600874388</v>
      </c>
      <c r="F345" s="4">
        <v>116.22730905611796</v>
      </c>
      <c r="G345" s="4">
        <v>122.47502082841122</v>
      </c>
      <c r="H345" s="4">
        <v>114.93307147753713</v>
      </c>
      <c r="I345" s="4">
        <v>156.80693961571836</v>
      </c>
      <c r="J345" s="4">
        <v>143.30663699082226</v>
      </c>
      <c r="K345" s="4">
        <v>121.66358767603127</v>
      </c>
      <c r="L345" s="4">
        <v>125.59935409460505</v>
      </c>
      <c r="M345" s="4">
        <v>247.46624656020396</v>
      </c>
    </row>
    <row r="346" spans="2:13">
      <c r="B346" s="17">
        <v>39196</v>
      </c>
      <c r="C346" s="4">
        <v>122.6110722111405</v>
      </c>
      <c r="D346" s="4">
        <v>110.32765319480271</v>
      </c>
      <c r="E346" s="4">
        <v>140.49818364986913</v>
      </c>
      <c r="F346" s="4">
        <v>116.26740126345017</v>
      </c>
      <c r="G346" s="4">
        <v>122.80245764586508</v>
      </c>
      <c r="H346" s="4">
        <v>114.49037031021901</v>
      </c>
      <c r="I346" s="4">
        <v>155.41108034862077</v>
      </c>
      <c r="J346" s="4">
        <v>143.41978167976407</v>
      </c>
      <c r="K346" s="4">
        <v>121.31278203121781</v>
      </c>
      <c r="L346" s="4">
        <v>124.6268847101841</v>
      </c>
      <c r="M346" s="4">
        <v>246.57852924897853</v>
      </c>
    </row>
    <row r="347" spans="2:13">
      <c r="B347" s="17">
        <v>39197</v>
      </c>
      <c r="C347" s="4">
        <v>123.8542360602696</v>
      </c>
      <c r="D347" s="4">
        <v>111.75779544088451</v>
      </c>
      <c r="E347" s="4">
        <v>138.76238187292913</v>
      </c>
      <c r="F347" s="4">
        <v>114.97519858097309</v>
      </c>
      <c r="G347" s="4">
        <v>124.09125426812481</v>
      </c>
      <c r="H347" s="4">
        <v>115.93660921139313</v>
      </c>
      <c r="I347" s="4">
        <v>156.96640531453227</v>
      </c>
      <c r="J347" s="4">
        <v>143.16867436641317</v>
      </c>
      <c r="K347" s="4">
        <v>121.09042682263524</v>
      </c>
      <c r="L347" s="4">
        <v>125.25510342154713</v>
      </c>
      <c r="M347" s="4">
        <v>247.44242363801004</v>
      </c>
    </row>
    <row r="348" spans="2:13">
      <c r="B348" s="17">
        <v>39198</v>
      </c>
      <c r="C348" s="4">
        <v>123.75733388149004</v>
      </c>
      <c r="D348" s="4">
        <v>111.82204011209519</v>
      </c>
      <c r="E348" s="4">
        <v>140.31623884137764</v>
      </c>
      <c r="F348" s="4">
        <v>115.04921496374027</v>
      </c>
      <c r="G348" s="4">
        <v>124.23923599135745</v>
      </c>
      <c r="H348" s="4">
        <v>115.63248209367873</v>
      </c>
      <c r="I348" s="4">
        <v>157.9056711062056</v>
      </c>
      <c r="J348" s="4">
        <v>144.07850266917345</v>
      </c>
      <c r="K348" s="4">
        <v>121.83442155579594</v>
      </c>
      <c r="L348" s="4">
        <v>125.39912270650323</v>
      </c>
      <c r="M348" s="4">
        <v>245.80240352066141</v>
      </c>
    </row>
    <row r="349" spans="2:13">
      <c r="B349" s="17">
        <v>39199</v>
      </c>
      <c r="C349" s="4">
        <v>123.74242585398549</v>
      </c>
      <c r="D349" s="4">
        <v>111.69075752309942</v>
      </c>
      <c r="E349" s="4">
        <v>140.08470199658942</v>
      </c>
      <c r="F349" s="4">
        <v>114.59894863523992</v>
      </c>
      <c r="G349" s="4">
        <v>124.38560612631655</v>
      </c>
      <c r="H349" s="4">
        <v>115.38905776760488</v>
      </c>
      <c r="I349" s="4">
        <v>157.71542382477881</v>
      </c>
      <c r="J349" s="4">
        <v>143.09700909208652</v>
      </c>
      <c r="K349" s="4">
        <v>120.94864101722939</v>
      </c>
      <c r="L349" s="4">
        <v>124.41618624080688</v>
      </c>
      <c r="M349" s="4">
        <v>240.14383258060454</v>
      </c>
    </row>
    <row r="350" spans="2:13">
      <c r="B350" s="17">
        <v>39202</v>
      </c>
      <c r="C350" s="4">
        <v>122.77340406618997</v>
      </c>
      <c r="D350" s="4">
        <v>110.80809160559579</v>
      </c>
      <c r="E350" s="4">
        <v>140.08470199658942</v>
      </c>
      <c r="F350" s="4">
        <v>114.59894863523992</v>
      </c>
      <c r="G350" s="4">
        <v>123.83548572918721</v>
      </c>
      <c r="H350" s="4">
        <v>114.92673549591809</v>
      </c>
      <c r="I350" s="4">
        <v>158.37273887015786</v>
      </c>
      <c r="J350" s="4">
        <v>141.65031865159301</v>
      </c>
      <c r="K350" s="4">
        <v>120.20018877905203</v>
      </c>
      <c r="L350" s="4">
        <v>125.00815783738284</v>
      </c>
      <c r="M350" s="4">
        <v>242.68160071326022</v>
      </c>
    </row>
    <row r="351" spans="2:13">
      <c r="B351" s="17">
        <v>39203</v>
      </c>
      <c r="C351" s="4">
        <v>123.09889600003925</v>
      </c>
      <c r="D351" s="4">
        <v>111.14886768766998</v>
      </c>
      <c r="E351" s="4">
        <v>139.07490830946179</v>
      </c>
      <c r="F351" s="4">
        <v>114.12709419509912</v>
      </c>
      <c r="G351" s="4">
        <v>124.52970107783071</v>
      </c>
      <c r="H351" s="4">
        <v>115.39028408662793</v>
      </c>
      <c r="I351" s="4">
        <v>158.37273887015786</v>
      </c>
      <c r="J351" s="4">
        <v>141.65031865159301</v>
      </c>
      <c r="K351" s="4">
        <v>120.20018877905203</v>
      </c>
      <c r="L351" s="4">
        <v>124.4344067156196</v>
      </c>
      <c r="M351" s="4">
        <v>242.68160071326022</v>
      </c>
    </row>
    <row r="352" spans="2:13">
      <c r="B352" s="17">
        <v>39204</v>
      </c>
      <c r="C352" s="4">
        <v>123.89564724778222</v>
      </c>
      <c r="D352" s="4">
        <v>111.28015027666578</v>
      </c>
      <c r="E352" s="4">
        <v>140.04050389930541</v>
      </c>
      <c r="F352" s="4">
        <v>115.55807759526466</v>
      </c>
      <c r="G352" s="4">
        <v>125.24771105333605</v>
      </c>
      <c r="H352" s="4">
        <v>115.64597160293219</v>
      </c>
      <c r="I352" s="4">
        <v>159.37869809082574</v>
      </c>
      <c r="J352" s="4">
        <v>142.13489581292063</v>
      </c>
      <c r="K352" s="4">
        <v>120.45266929237238</v>
      </c>
      <c r="L352" s="4">
        <v>125.69123180802255</v>
      </c>
      <c r="M352" s="4">
        <v>239.69495857295104</v>
      </c>
    </row>
    <row r="353" spans="2:13">
      <c r="B353" s="17">
        <v>39205</v>
      </c>
      <c r="C353" s="4">
        <v>124.43150801419564</v>
      </c>
      <c r="D353" s="4">
        <v>112.07343230378928</v>
      </c>
      <c r="E353" s="4">
        <v>140.04050389930541</v>
      </c>
      <c r="F353" s="4">
        <v>115.55807759526466</v>
      </c>
      <c r="G353" s="4">
        <v>125.52736901844573</v>
      </c>
      <c r="H353" s="4">
        <v>115.97012859802294</v>
      </c>
      <c r="I353" s="4">
        <v>159.82246590682797</v>
      </c>
      <c r="J353" s="4">
        <v>144.17812297755171</v>
      </c>
      <c r="K353" s="4">
        <v>121.72209242937532</v>
      </c>
      <c r="L353" s="4">
        <v>126.72475916655009</v>
      </c>
      <c r="M353" s="4">
        <v>241.1368722846872</v>
      </c>
    </row>
    <row r="354" spans="2:13">
      <c r="B354" s="17">
        <v>39206</v>
      </c>
      <c r="C354" s="4">
        <v>124.69902428552719</v>
      </c>
      <c r="D354" s="4">
        <v>112.3555502078015</v>
      </c>
      <c r="E354" s="4">
        <v>140.04050389930541</v>
      </c>
      <c r="F354" s="4">
        <v>115.55807759526466</v>
      </c>
      <c r="G354" s="4">
        <v>125.74768261536606</v>
      </c>
      <c r="H354" s="4">
        <v>116.20476430443163</v>
      </c>
      <c r="I354" s="4">
        <v>160.67900619522919</v>
      </c>
      <c r="J354" s="4">
        <v>145.29005014244527</v>
      </c>
      <c r="K354" s="4">
        <v>122.04749029559368</v>
      </c>
      <c r="L354" s="4">
        <v>128.00193691698851</v>
      </c>
      <c r="M354" s="4">
        <v>241.99700515968806</v>
      </c>
    </row>
    <row r="355" spans="2:13">
      <c r="B355" s="17">
        <v>39209</v>
      </c>
      <c r="C355" s="4">
        <v>125.01871865312471</v>
      </c>
      <c r="D355" s="4">
        <v>112.94492523499538</v>
      </c>
      <c r="E355" s="4">
        <v>142.25370953215446</v>
      </c>
      <c r="F355" s="4">
        <v>117.82174530156102</v>
      </c>
      <c r="G355" s="4">
        <v>126.20603728021531</v>
      </c>
      <c r="H355" s="4">
        <v>116.40547185120282</v>
      </c>
      <c r="I355" s="4">
        <v>160.86989475962707</v>
      </c>
      <c r="J355" s="4">
        <v>145.67737724765831</v>
      </c>
      <c r="K355" s="4">
        <v>122.29291309263756</v>
      </c>
      <c r="L355" s="4">
        <v>128.00193691698851</v>
      </c>
      <c r="M355" s="4">
        <v>241.68730717116733</v>
      </c>
    </row>
    <row r="356" spans="2:13">
      <c r="B356" s="17">
        <v>39210</v>
      </c>
      <c r="C356" s="4">
        <v>124.87295127308025</v>
      </c>
      <c r="D356" s="4">
        <v>113.07620782399115</v>
      </c>
      <c r="E356" s="4">
        <v>142.14913152054805</v>
      </c>
      <c r="F356" s="4">
        <v>119.16020822326759</v>
      </c>
      <c r="G356" s="4">
        <v>126.16906554923473</v>
      </c>
      <c r="H356" s="4">
        <v>116.08928592976187</v>
      </c>
      <c r="I356" s="4">
        <v>159.08520425105161</v>
      </c>
      <c r="J356" s="4">
        <v>144.35080282629409</v>
      </c>
      <c r="K356" s="4">
        <v>121.71923219698964</v>
      </c>
      <c r="L356" s="4">
        <v>126.97015407200692</v>
      </c>
      <c r="M356" s="4">
        <v>239.93068011886965</v>
      </c>
    </row>
    <row r="357" spans="2:13">
      <c r="B357" s="17">
        <v>39211</v>
      </c>
      <c r="C357" s="4">
        <v>125.275468015703</v>
      </c>
      <c r="D357" s="4">
        <v>113.78010596073453</v>
      </c>
      <c r="E357" s="4">
        <v>142.88399533112775</v>
      </c>
      <c r="F357" s="4">
        <v>120.6837121018921</v>
      </c>
      <c r="G357" s="4">
        <v>126.67908583814665</v>
      </c>
      <c r="H357" s="4">
        <v>116.86840728240118</v>
      </c>
      <c r="I357" s="4">
        <v>159.80750263750224</v>
      </c>
      <c r="J357" s="4">
        <v>145.3158440641387</v>
      </c>
      <c r="K357" s="4">
        <v>122.20432018043088</v>
      </c>
      <c r="L357" s="4">
        <v>126.95406578041693</v>
      </c>
      <c r="M357" s="4">
        <v>239.93068011886965</v>
      </c>
    </row>
    <row r="358" spans="2:13">
      <c r="B358" s="17">
        <v>39212</v>
      </c>
      <c r="C358" s="4">
        <v>123.52708767891983</v>
      </c>
      <c r="D358" s="4">
        <v>112.02874035859922</v>
      </c>
      <c r="E358" s="4">
        <v>142.79415001861602</v>
      </c>
      <c r="F358" s="4">
        <v>120.27970601262122</v>
      </c>
      <c r="G358" s="4">
        <v>125.27852082915321</v>
      </c>
      <c r="H358" s="4">
        <v>114.92673549591809</v>
      </c>
      <c r="I358" s="4">
        <v>158.51082846993503</v>
      </c>
      <c r="J358" s="4">
        <v>144.62909832737591</v>
      </c>
      <c r="K358" s="4">
        <v>121.67558579370122</v>
      </c>
      <c r="L358" s="4">
        <v>126.46017461208831</v>
      </c>
      <c r="M358" s="4">
        <v>237.24495910100973</v>
      </c>
    </row>
    <row r="359" spans="2:13">
      <c r="B359" s="17">
        <v>39213</v>
      </c>
      <c r="C359" s="4">
        <v>124.71807343178301</v>
      </c>
      <c r="D359" s="4">
        <v>112.87230082406153</v>
      </c>
      <c r="E359" s="4">
        <v>141.31894795189146</v>
      </c>
      <c r="F359" s="4">
        <v>119.42543359484998</v>
      </c>
      <c r="G359" s="4">
        <v>126.33164636623917</v>
      </c>
      <c r="H359" s="4">
        <v>115.51373353494749</v>
      </c>
      <c r="I359" s="4">
        <v>159.87911256927526</v>
      </c>
      <c r="J359" s="4">
        <v>142.69065025546178</v>
      </c>
      <c r="K359" s="4">
        <v>120.37659454008754</v>
      </c>
      <c r="L359" s="4">
        <v>127.26555836577957</v>
      </c>
      <c r="M359" s="4">
        <v>231.38828175534042</v>
      </c>
    </row>
    <row r="360" spans="2:13">
      <c r="B360" s="17">
        <v>39216</v>
      </c>
      <c r="C360" s="4">
        <v>124.49445301921483</v>
      </c>
      <c r="D360" s="4">
        <v>112.09019178323554</v>
      </c>
      <c r="E360" s="4">
        <v>142.31900034617505</v>
      </c>
      <c r="F360" s="4">
        <v>119.73691920566188</v>
      </c>
      <c r="G360" s="4">
        <v>126.5265537480241</v>
      </c>
      <c r="H360" s="4">
        <v>114.85560899258165</v>
      </c>
      <c r="I360" s="4">
        <v>159.45736213528085</v>
      </c>
      <c r="J360" s="4">
        <v>146.25320912113929</v>
      </c>
      <c r="K360" s="4">
        <v>123.39254243437982</v>
      </c>
      <c r="L360" s="4">
        <v>127.06842833509269</v>
      </c>
      <c r="M360" s="4">
        <v>232.11300012523913</v>
      </c>
    </row>
    <row r="361" spans="2:13">
      <c r="B361" s="17">
        <v>39217</v>
      </c>
      <c r="C361" s="4">
        <v>124.33212116416532</v>
      </c>
      <c r="D361" s="4">
        <v>112.10415801610742</v>
      </c>
      <c r="E361" s="4">
        <v>140.99096425729223</v>
      </c>
      <c r="F361" s="4">
        <v>118.7191939426131</v>
      </c>
      <c r="G361" s="4">
        <v>126.87787999165003</v>
      </c>
      <c r="H361" s="4">
        <v>114.89771261237276</v>
      </c>
      <c r="I361" s="4">
        <v>160.43510490522027</v>
      </c>
      <c r="J361" s="4">
        <v>145.47876405061874</v>
      </c>
      <c r="K361" s="4">
        <v>123.0311502151517</v>
      </c>
      <c r="L361" s="4">
        <v>127.32332114763277</v>
      </c>
      <c r="M361" s="4">
        <v>228.99972034589919</v>
      </c>
    </row>
    <row r="362" spans="2:13">
      <c r="B362" s="17">
        <v>39218</v>
      </c>
      <c r="C362" s="4">
        <v>125.4046709207424</v>
      </c>
      <c r="D362" s="4">
        <v>113.56223272793302</v>
      </c>
      <c r="E362" s="4">
        <v>141.11993575428485</v>
      </c>
      <c r="F362" s="4">
        <v>117.62436828084853</v>
      </c>
      <c r="G362" s="4">
        <v>127.86085403918304</v>
      </c>
      <c r="H362" s="4">
        <v>116.76253507341188</v>
      </c>
      <c r="I362" s="4">
        <v>159.9199409184354</v>
      </c>
      <c r="J362" s="4">
        <v>145.96055267987134</v>
      </c>
      <c r="K362" s="4">
        <v>122.64709901208874</v>
      </c>
      <c r="L362" s="4">
        <v>127.14499309627394</v>
      </c>
      <c r="M362" s="4">
        <v>232.783803460699</v>
      </c>
    </row>
    <row r="363" spans="2:13">
      <c r="B363" s="17">
        <v>39219</v>
      </c>
      <c r="C363" s="4">
        <v>125.2895478194573</v>
      </c>
      <c r="D363" s="4">
        <v>113.57340571423053</v>
      </c>
      <c r="E363" s="4">
        <v>140.87519583489811</v>
      </c>
      <c r="F363" s="4">
        <v>116.43702214062498</v>
      </c>
      <c r="G363" s="4">
        <v>127.75837598484962</v>
      </c>
      <c r="H363" s="4">
        <v>116.52319847741485</v>
      </c>
      <c r="I363" s="4">
        <v>160.31005472585548</v>
      </c>
      <c r="J363" s="4">
        <v>146.36035846611992</v>
      </c>
      <c r="K363" s="4">
        <v>122.52719212713978</v>
      </c>
      <c r="L363" s="4">
        <v>127.5287860763723</v>
      </c>
      <c r="M363" s="4">
        <v>231.11243739309523</v>
      </c>
    </row>
    <row r="364" spans="2:13">
      <c r="B364" s="17">
        <v>39220</v>
      </c>
      <c r="C364" s="4">
        <v>126.11777156970987</v>
      </c>
      <c r="D364" s="4">
        <v>113.96446023464352</v>
      </c>
      <c r="E364" s="4">
        <v>140.07801995273775</v>
      </c>
      <c r="F364" s="4">
        <v>115.74620256813127</v>
      </c>
      <c r="G364" s="4">
        <v>128.51496927960909</v>
      </c>
      <c r="H364" s="4">
        <v>116.81424485888347</v>
      </c>
      <c r="I364" s="4">
        <v>162.61952846578231</v>
      </c>
      <c r="J364" s="4">
        <v>145.73454215519519</v>
      </c>
      <c r="K364" s="4">
        <v>122.01342752809114</v>
      </c>
      <c r="L364" s="4">
        <v>128.7241655249918</v>
      </c>
      <c r="M364" s="4">
        <v>233.17625475789328</v>
      </c>
    </row>
    <row r="365" spans="2:13">
      <c r="B365" s="17">
        <v>39223</v>
      </c>
      <c r="C365" s="4">
        <v>126.31240415101921</v>
      </c>
      <c r="D365" s="4">
        <v>113.69630856350319</v>
      </c>
      <c r="E365" s="4">
        <v>141.34430751590685</v>
      </c>
      <c r="F365" s="4">
        <v>116.79785200661499</v>
      </c>
      <c r="G365" s="4">
        <v>128.38556822117698</v>
      </c>
      <c r="H365" s="4">
        <v>116.66688218961461</v>
      </c>
      <c r="I365" s="4">
        <v>162.87112515144449</v>
      </c>
      <c r="J365" s="4">
        <v>145.89425532978899</v>
      </c>
      <c r="K365" s="4">
        <v>121.70771697569651</v>
      </c>
      <c r="L365" s="4">
        <v>128.64411173671877</v>
      </c>
      <c r="M365" s="4">
        <v>234.05644904105745</v>
      </c>
    </row>
    <row r="366" spans="2:13">
      <c r="B366" s="17">
        <v>39224</v>
      </c>
      <c r="C366" s="4">
        <v>126.23123822349444</v>
      </c>
      <c r="D366" s="4">
        <v>113.61251116627184</v>
      </c>
      <c r="E366" s="4">
        <v>142.33598722873774</v>
      </c>
      <c r="F366" s="4">
        <v>120.85950101096414</v>
      </c>
      <c r="G366" s="4">
        <v>128.35779202328644</v>
      </c>
      <c r="H366" s="4">
        <v>116.80177728214922</v>
      </c>
      <c r="I366" s="4">
        <v>163.72787920083607</v>
      </c>
      <c r="J366" s="4">
        <v>145.30984872017751</v>
      </c>
      <c r="K366" s="4">
        <v>121.22790370652501</v>
      </c>
      <c r="L366" s="4">
        <v>128.0591181943264</v>
      </c>
      <c r="M366" s="4">
        <v>233.31793845304648</v>
      </c>
    </row>
    <row r="367" spans="2:13">
      <c r="B367" s="17">
        <v>39225</v>
      </c>
      <c r="C367" s="4">
        <v>126.07884505344799</v>
      </c>
      <c r="D367" s="4">
        <v>113.76893297443704</v>
      </c>
      <c r="E367" s="4">
        <v>142.53781715567936</v>
      </c>
      <c r="F367" s="4">
        <v>125.13394711576898</v>
      </c>
      <c r="G367" s="4">
        <v>128.22222900969086</v>
      </c>
      <c r="H367" s="4">
        <v>116.48763522574663</v>
      </c>
      <c r="I367" s="4">
        <v>165.36293701615452</v>
      </c>
      <c r="J367" s="4">
        <v>144.996487428253</v>
      </c>
      <c r="K367" s="4">
        <v>121.23087537653612</v>
      </c>
      <c r="L367" s="4">
        <v>128.24888250115279</v>
      </c>
      <c r="M367" s="4">
        <v>227.65184448492843</v>
      </c>
    </row>
    <row r="368" spans="2:13">
      <c r="B368" s="17">
        <v>39226</v>
      </c>
      <c r="C368" s="4">
        <v>124.85555857432496</v>
      </c>
      <c r="D368" s="4">
        <v>112.76615745423513</v>
      </c>
      <c r="E368" s="4">
        <v>142.47220431544906</v>
      </c>
      <c r="F368" s="4">
        <v>125.26347578561156</v>
      </c>
      <c r="G368" s="4">
        <v>127.42098523982406</v>
      </c>
      <c r="H368" s="4">
        <v>115.80580184893532</v>
      </c>
      <c r="I368" s="4">
        <v>164.53995720324093</v>
      </c>
      <c r="J368" s="4">
        <v>144.996487428253</v>
      </c>
      <c r="K368" s="4">
        <v>121.23087537653612</v>
      </c>
      <c r="L368" s="4">
        <v>127.26129399933403</v>
      </c>
      <c r="M368" s="4">
        <v>224.50345724130273</v>
      </c>
    </row>
    <row r="369" spans="2:13">
      <c r="B369" s="17">
        <v>39227</v>
      </c>
      <c r="C369" s="4">
        <v>125.53635849703255</v>
      </c>
      <c r="D369" s="4">
        <v>112.838781865169</v>
      </c>
      <c r="E369" s="4">
        <v>140.73519494022258</v>
      </c>
      <c r="F369" s="4">
        <v>123.19718510002771</v>
      </c>
      <c r="G369" s="4">
        <v>128.04808267684123</v>
      </c>
      <c r="H369" s="4">
        <v>116.02429102154063</v>
      </c>
      <c r="I369" s="4">
        <v>165.43390566495643</v>
      </c>
      <c r="J369" s="4">
        <v>143.05629652379199</v>
      </c>
      <c r="K369" s="4">
        <v>120.01698532286609</v>
      </c>
      <c r="L369" s="4">
        <v>127.36014976693515</v>
      </c>
      <c r="M369" s="4">
        <v>225.03383071961957</v>
      </c>
    </row>
    <row r="370" spans="2:13">
      <c r="B370" s="17">
        <v>39230</v>
      </c>
      <c r="C370" s="4">
        <v>125.53635849703255</v>
      </c>
      <c r="D370" s="4">
        <v>112.838781865169</v>
      </c>
      <c r="E370" s="4">
        <v>141.59162364497135</v>
      </c>
      <c r="F370" s="4">
        <v>123.19410108407905</v>
      </c>
      <c r="G370" s="4">
        <v>128.04808267684123</v>
      </c>
      <c r="H370" s="4">
        <v>116.02429102154063</v>
      </c>
      <c r="I370" s="4">
        <v>165.43390566495643</v>
      </c>
      <c r="J370" s="4">
        <v>143.11973562849749</v>
      </c>
      <c r="K370" s="4">
        <v>119.77401415358135</v>
      </c>
      <c r="L370" s="4">
        <v>127.36014976693515</v>
      </c>
      <c r="M370" s="4">
        <v>221.9819890027797</v>
      </c>
    </row>
    <row r="371" spans="2:13">
      <c r="B371" s="17">
        <v>39231</v>
      </c>
      <c r="C371" s="4">
        <v>125.73347574959266</v>
      </c>
      <c r="D371" s="4">
        <v>112.54549097485923</v>
      </c>
      <c r="E371" s="4">
        <v>142.27568782096779</v>
      </c>
      <c r="F371" s="4">
        <v>125.27272783345744</v>
      </c>
      <c r="G371" s="4">
        <v>128.18137050699181</v>
      </c>
      <c r="H371" s="4">
        <v>115.91494424198605</v>
      </c>
      <c r="I371" s="4">
        <v>166.32828164865262</v>
      </c>
      <c r="J371" s="4">
        <v>142.70027069112041</v>
      </c>
      <c r="K371" s="4">
        <v>119.35668024639379</v>
      </c>
      <c r="L371" s="4">
        <v>128.05659834142676</v>
      </c>
      <c r="M371" s="4">
        <v>217.86187730124485</v>
      </c>
    </row>
    <row r="372" spans="2:13">
      <c r="B372" s="17">
        <v>39232</v>
      </c>
      <c r="C372" s="4">
        <v>126.73728293489879</v>
      </c>
      <c r="D372" s="4">
        <v>112.87509407063592</v>
      </c>
      <c r="E372" s="4">
        <v>141.59701758398415</v>
      </c>
      <c r="F372" s="4">
        <v>124.7854533135735</v>
      </c>
      <c r="G372" s="4">
        <v>129.24065799924119</v>
      </c>
      <c r="H372" s="4">
        <v>116.1661352552058</v>
      </c>
      <c r="I372" s="4">
        <v>165.98476773713259</v>
      </c>
      <c r="J372" s="4">
        <v>141.47450170426629</v>
      </c>
      <c r="K372" s="4">
        <v>118.57487101234155</v>
      </c>
      <c r="L372" s="4">
        <v>127.97131101251603</v>
      </c>
      <c r="M372" s="4">
        <v>216.24818778211056</v>
      </c>
    </row>
    <row r="373" spans="2:13">
      <c r="B373" s="17">
        <v>39233</v>
      </c>
      <c r="C373" s="4">
        <v>126.76958366115862</v>
      </c>
      <c r="D373" s="4">
        <v>112.43655435845848</v>
      </c>
      <c r="E373" s="4">
        <v>143.91150045978992</v>
      </c>
      <c r="F373" s="4">
        <v>125.56262533262893</v>
      </c>
      <c r="G373" s="4">
        <v>129.18908717448875</v>
      </c>
      <c r="H373" s="4">
        <v>115.63329963969409</v>
      </c>
      <c r="I373" s="4">
        <v>168.50864375039771</v>
      </c>
      <c r="J373" s="4">
        <v>143.8497036124223</v>
      </c>
      <c r="K373" s="4">
        <v>119.56361991679361</v>
      </c>
      <c r="L373" s="4">
        <v>128.34676909456175</v>
      </c>
      <c r="M373" s="4">
        <v>223.22454247089323</v>
      </c>
    </row>
    <row r="374" spans="2:13">
      <c r="B374" s="17">
        <v>39234</v>
      </c>
      <c r="C374" s="4">
        <v>127.24332764630309</v>
      </c>
      <c r="D374" s="4">
        <v>113.1767647006688</v>
      </c>
      <c r="E374" s="4">
        <v>144.58075143013929</v>
      </c>
      <c r="F374" s="4">
        <v>125.65514581108789</v>
      </c>
      <c r="G374" s="4">
        <v>129.57273998289517</v>
      </c>
      <c r="H374" s="4">
        <v>116.12076145135326</v>
      </c>
      <c r="I374" s="4">
        <v>170.74907269043598</v>
      </c>
      <c r="J374" s="4">
        <v>143.6294095784998</v>
      </c>
      <c r="K374" s="4">
        <v>119.91175105859708</v>
      </c>
      <c r="L374" s="4">
        <v>129.4169312375532</v>
      </c>
      <c r="M374" s="4">
        <v>229.38966396707309</v>
      </c>
    </row>
    <row r="375" spans="2:13">
      <c r="B375" s="17">
        <v>39237</v>
      </c>
      <c r="C375" s="4">
        <v>127.47854319137484</v>
      </c>
      <c r="D375" s="4">
        <v>112.96168471444166</v>
      </c>
      <c r="E375" s="4">
        <v>144.69780795737225</v>
      </c>
      <c r="F375" s="4">
        <v>125.58112942832071</v>
      </c>
      <c r="G375" s="4">
        <v>129.65057021657483</v>
      </c>
      <c r="H375" s="4">
        <v>115.74959556037922</v>
      </c>
      <c r="I375" s="4">
        <v>170.5126530350899</v>
      </c>
      <c r="J375" s="4">
        <v>144.51281653984975</v>
      </c>
      <c r="K375" s="4">
        <v>119.88251725486261</v>
      </c>
      <c r="L375" s="4">
        <v>129.17366851531912</v>
      </c>
      <c r="M375" s="4">
        <v>229.07495062651151</v>
      </c>
    </row>
    <row r="376" spans="2:13">
      <c r="B376" s="17">
        <v>39238</v>
      </c>
      <c r="C376" s="4">
        <v>126.79691504491697</v>
      </c>
      <c r="D376" s="4">
        <v>112.23544060510322</v>
      </c>
      <c r="E376" s="4">
        <v>145.34500013235586</v>
      </c>
      <c r="F376" s="4">
        <v>125.23571964207385</v>
      </c>
      <c r="G376" s="4">
        <v>128.88402299424365</v>
      </c>
      <c r="H376" s="4">
        <v>114.9694522752207</v>
      </c>
      <c r="I376" s="4">
        <v>169.29507043395853</v>
      </c>
      <c r="J376" s="4">
        <v>145.2975094657458</v>
      </c>
      <c r="K376" s="4">
        <v>120.09123992726911</v>
      </c>
      <c r="L376" s="4">
        <v>128.5667716361838</v>
      </c>
      <c r="M376" s="4">
        <v>229.91126057931851</v>
      </c>
    </row>
    <row r="377" spans="2:13">
      <c r="B377" s="17">
        <v>39239</v>
      </c>
      <c r="C377" s="4">
        <v>125.67301541582422</v>
      </c>
      <c r="D377" s="4">
        <v>111.24383807119884</v>
      </c>
      <c r="E377" s="4">
        <v>145.24130769282618</v>
      </c>
      <c r="F377" s="4">
        <v>125.48244091796448</v>
      </c>
      <c r="G377" s="4">
        <v>127.65362274707124</v>
      </c>
      <c r="H377" s="4">
        <v>113.89376610550907</v>
      </c>
      <c r="I377" s="4">
        <v>165.23831435877045</v>
      </c>
      <c r="J377" s="4">
        <v>145.1334043531339</v>
      </c>
      <c r="K377" s="4">
        <v>119.90023583730395</v>
      </c>
      <c r="L377" s="4">
        <v>126.43245623019233</v>
      </c>
      <c r="M377" s="4">
        <v>228.65366105508252</v>
      </c>
    </row>
    <row r="378" spans="2:13">
      <c r="B378" s="17">
        <v>39240</v>
      </c>
      <c r="C378" s="4">
        <v>123.4649708976509</v>
      </c>
      <c r="D378" s="4">
        <v>109.75783089362947</v>
      </c>
      <c r="E378" s="4">
        <v>145.34153835060138</v>
      </c>
      <c r="F378" s="4">
        <v>126.44773790988648</v>
      </c>
      <c r="G378" s="4">
        <v>125.76768526981965</v>
      </c>
      <c r="H378" s="4">
        <v>112.35841468866057</v>
      </c>
      <c r="I378" s="4">
        <v>162.85616188211876</v>
      </c>
      <c r="J378" s="4">
        <v>145.004783311176</v>
      </c>
      <c r="K378" s="4">
        <v>119.60121154243436</v>
      </c>
      <c r="L378" s="4">
        <v>126.09188841906462</v>
      </c>
      <c r="M378" s="4">
        <v>226.1409696826309</v>
      </c>
    </row>
    <row r="379" spans="2:13">
      <c r="B379" s="17">
        <v>39241</v>
      </c>
      <c r="C379" s="4">
        <v>124.868810154329</v>
      </c>
      <c r="D379" s="4">
        <v>110.59021837279428</v>
      </c>
      <c r="E379" s="4">
        <v>143.133324124003</v>
      </c>
      <c r="F379" s="4">
        <v>126.44773790988648</v>
      </c>
      <c r="G379" s="4">
        <v>127.26229119453809</v>
      </c>
      <c r="H379" s="4">
        <v>113.5947486503907</v>
      </c>
      <c r="I379" s="4">
        <v>162.25527973819666</v>
      </c>
      <c r="J379" s="4">
        <v>142.97605651333478</v>
      </c>
      <c r="K379" s="4">
        <v>118.4952674019185</v>
      </c>
      <c r="L379" s="4">
        <v>126.0916945842262</v>
      </c>
      <c r="M379" s="4">
        <v>224.44828836885367</v>
      </c>
    </row>
    <row r="380" spans="2:13">
      <c r="B380" s="17">
        <v>39244</v>
      </c>
      <c r="C380" s="4">
        <v>124.98890259811559</v>
      </c>
      <c r="D380" s="4">
        <v>111.45891805742598</v>
      </c>
      <c r="E380" s="4">
        <v>143.57924991791194</v>
      </c>
      <c r="F380" s="4">
        <v>126.79931572803061</v>
      </c>
      <c r="G380" s="4">
        <v>127.26769475521986</v>
      </c>
      <c r="H380" s="4">
        <v>113.84614405011429</v>
      </c>
      <c r="I380" s="4">
        <v>164.72635678684111</v>
      </c>
      <c r="J380" s="4">
        <v>143.71738776546508</v>
      </c>
      <c r="K380" s="4">
        <v>118.7279491637897</v>
      </c>
      <c r="L380" s="4">
        <v>127.30141781088979</v>
      </c>
      <c r="M380" s="4">
        <v>224.44828836885367</v>
      </c>
    </row>
    <row r="381" spans="2:13">
      <c r="B381" s="17">
        <v>39245</v>
      </c>
      <c r="C381" s="4">
        <v>123.65380591270846</v>
      </c>
      <c r="D381" s="4">
        <v>110.45334929064974</v>
      </c>
      <c r="E381" s="4">
        <v>142.98696321168552</v>
      </c>
      <c r="F381" s="4">
        <v>126.79931572803061</v>
      </c>
      <c r="G381" s="4">
        <v>126.03577771908414</v>
      </c>
      <c r="H381" s="4">
        <v>112.33164005665751</v>
      </c>
      <c r="I381" s="4">
        <v>164.1312461896589</v>
      </c>
      <c r="J381" s="4">
        <v>143.86308856638215</v>
      </c>
      <c r="K381" s="4">
        <v>118.73675273619766</v>
      </c>
      <c r="L381" s="4">
        <v>126.38903722638321</v>
      </c>
      <c r="M381" s="4">
        <v>224.44828836885367</v>
      </c>
    </row>
    <row r="382" spans="2:13">
      <c r="B382" s="17">
        <v>39246</v>
      </c>
      <c r="C382" s="4">
        <v>125.53138915453104</v>
      </c>
      <c r="D382" s="4">
        <v>112.10695126268182</v>
      </c>
      <c r="E382" s="4">
        <v>142.76041777314791</v>
      </c>
      <c r="F382" s="4">
        <v>125.80934660851952</v>
      </c>
      <c r="G382" s="4">
        <v>127.81174799649597</v>
      </c>
      <c r="H382" s="4">
        <v>114.15987733350919</v>
      </c>
      <c r="I382" s="4">
        <v>164.18468643725072</v>
      </c>
      <c r="J382" s="4">
        <v>143.46126109437924</v>
      </c>
      <c r="K382" s="4">
        <v>118.44255740509615</v>
      </c>
      <c r="L382" s="4">
        <v>127.14712527949672</v>
      </c>
      <c r="M382" s="4">
        <v>226.52840562778439</v>
      </c>
    </row>
    <row r="383" spans="2:13">
      <c r="B383" s="17">
        <v>39247</v>
      </c>
      <c r="C383" s="4">
        <v>126.13599249221541</v>
      </c>
      <c r="D383" s="4">
        <v>111.7438292080126</v>
      </c>
      <c r="E383" s="4">
        <v>143.64212553535964</v>
      </c>
      <c r="F383" s="4">
        <v>126.27503301676306</v>
      </c>
      <c r="G383" s="4">
        <v>128.488330673441</v>
      </c>
      <c r="H383" s="4">
        <v>113.98390055370267</v>
      </c>
      <c r="I383" s="4">
        <v>167.78442151503376</v>
      </c>
      <c r="J383" s="4">
        <v>145.47255956675193</v>
      </c>
      <c r="K383" s="4">
        <v>119.84979173886509</v>
      </c>
      <c r="L383" s="4">
        <v>128.89861687958197</v>
      </c>
      <c r="M383" s="4">
        <v>234.48150012651706</v>
      </c>
    </row>
    <row r="384" spans="2:13">
      <c r="B384" s="17">
        <v>39248</v>
      </c>
      <c r="C384" s="4">
        <v>126.95924689996647</v>
      </c>
      <c r="D384" s="4">
        <v>112.26895956399576</v>
      </c>
      <c r="E384" s="4">
        <v>144.68227019275332</v>
      </c>
      <c r="F384" s="4">
        <v>127.23724599273642</v>
      </c>
      <c r="G384" s="4">
        <v>129.30132955777344</v>
      </c>
      <c r="H384" s="4">
        <v>114.52205021831425</v>
      </c>
      <c r="I384" s="4">
        <v>171.66375596821709</v>
      </c>
      <c r="J384" s="4">
        <v>146.51679511552561</v>
      </c>
      <c r="K384" s="4">
        <v>120.91914719236895</v>
      </c>
      <c r="L384" s="4">
        <v>130.4973666269816</v>
      </c>
      <c r="M384" s="4">
        <v>236.13155094794735</v>
      </c>
    </row>
    <row r="385" spans="2:13">
      <c r="B385" s="17">
        <v>39251</v>
      </c>
      <c r="C385" s="4">
        <v>126.80519728241948</v>
      </c>
      <c r="D385" s="4">
        <v>112.64884109811126</v>
      </c>
      <c r="E385" s="4">
        <v>146.11552834566194</v>
      </c>
      <c r="F385" s="4">
        <v>127.43153899750028</v>
      </c>
      <c r="G385" s="4">
        <v>129.05011138572578</v>
      </c>
      <c r="H385" s="4">
        <v>114.51755371522975</v>
      </c>
      <c r="I385" s="4">
        <v>171.78089699093829</v>
      </c>
      <c r="J385" s="4">
        <v>150.46145258877564</v>
      </c>
      <c r="K385" s="4">
        <v>123.53975153755599</v>
      </c>
      <c r="L385" s="4">
        <v>129.93718394390876</v>
      </c>
      <c r="M385" s="4">
        <v>237.81169388162255</v>
      </c>
    </row>
    <row r="386" spans="2:13">
      <c r="B386" s="17">
        <v>39252</v>
      </c>
      <c r="C386" s="4">
        <v>127.02467657623642</v>
      </c>
      <c r="D386" s="4">
        <v>112.73822498849135</v>
      </c>
      <c r="E386" s="4">
        <v>146.22896207803561</v>
      </c>
      <c r="F386" s="4">
        <v>126.21026868184177</v>
      </c>
      <c r="G386" s="4">
        <v>129.26284103782956</v>
      </c>
      <c r="H386" s="4">
        <v>115.14297641698114</v>
      </c>
      <c r="I386" s="4">
        <v>171.72531913344281</v>
      </c>
      <c r="J386" s="4">
        <v>150.46145258877564</v>
      </c>
      <c r="K386" s="4">
        <v>123.53975153755599</v>
      </c>
      <c r="L386" s="4">
        <v>128.90481959441183</v>
      </c>
      <c r="M386" s="4">
        <v>236.57917111759065</v>
      </c>
    </row>
    <row r="387" spans="2:13">
      <c r="B387" s="17">
        <v>39253</v>
      </c>
      <c r="C387" s="4">
        <v>125.29700183320955</v>
      </c>
      <c r="D387" s="4">
        <v>110.71870771521569</v>
      </c>
      <c r="E387" s="4">
        <v>146.61595707556589</v>
      </c>
      <c r="F387" s="4">
        <v>126.02214370897518</v>
      </c>
      <c r="G387" s="4">
        <v>127.87877110881209</v>
      </c>
      <c r="H387" s="4">
        <v>113.32598039784068</v>
      </c>
      <c r="I387" s="4">
        <v>172.94311549556457</v>
      </c>
      <c r="J387" s="4">
        <v>151.17099457525129</v>
      </c>
      <c r="K387" s="4">
        <v>124.19099302049436</v>
      </c>
      <c r="L387" s="4">
        <v>128.88562994540692</v>
      </c>
      <c r="M387" s="4">
        <v>240.16514782677802</v>
      </c>
    </row>
    <row r="388" spans="2:13">
      <c r="B388" s="17">
        <v>39254</v>
      </c>
      <c r="C388" s="4">
        <v>126.07139103969571</v>
      </c>
      <c r="D388" s="4">
        <v>110.78574563300079</v>
      </c>
      <c r="E388" s="4">
        <v>146.84636682862012</v>
      </c>
      <c r="F388" s="4">
        <v>126.04064780466697</v>
      </c>
      <c r="G388" s="4">
        <v>128.41362881699817</v>
      </c>
      <c r="H388" s="4">
        <v>113.39772006068863</v>
      </c>
      <c r="I388" s="4">
        <v>170.25442975872636</v>
      </c>
      <c r="J388" s="4">
        <v>153.0532537258548</v>
      </c>
      <c r="K388" s="4">
        <v>125.81333911719372</v>
      </c>
      <c r="L388" s="4">
        <v>127.85326559591002</v>
      </c>
      <c r="M388" s="4">
        <v>237.3791197681017</v>
      </c>
    </row>
    <row r="389" spans="2:13">
      <c r="B389" s="17">
        <v>39255</v>
      </c>
      <c r="C389" s="4">
        <v>124.44558781794993</v>
      </c>
      <c r="D389" s="4">
        <v>108.96454886650599</v>
      </c>
      <c r="E389" s="4">
        <v>146.4303894722151</v>
      </c>
      <c r="F389" s="4">
        <v>124.06379358159344</v>
      </c>
      <c r="G389" s="4">
        <v>126.6543432181827</v>
      </c>
      <c r="H389" s="4">
        <v>111.30418910185217</v>
      </c>
      <c r="I389" s="4">
        <v>169.93207818525266</v>
      </c>
      <c r="J389" s="4">
        <v>153.36863670353372</v>
      </c>
      <c r="K389" s="4">
        <v>125.95724223748252</v>
      </c>
      <c r="L389" s="4">
        <v>127.29812261863643</v>
      </c>
      <c r="M389" s="4">
        <v>237.74022511504086</v>
      </c>
    </row>
    <row r="390" spans="2:13">
      <c r="B390" s="17">
        <v>39258</v>
      </c>
      <c r="C390" s="4">
        <v>124.04638397032819</v>
      </c>
      <c r="D390" s="4">
        <v>108.86119874325398</v>
      </c>
      <c r="E390" s="4">
        <v>145.61606569438715</v>
      </c>
      <c r="F390" s="4">
        <v>122.69757451634922</v>
      </c>
      <c r="G390" s="4">
        <v>126.57651298450301</v>
      </c>
      <c r="H390" s="4">
        <v>110.79015704469377</v>
      </c>
      <c r="I390" s="4">
        <v>169.52550478157431</v>
      </c>
      <c r="J390" s="4">
        <v>152.13080731545534</v>
      </c>
      <c r="K390" s="4">
        <v>124.68648184897455</v>
      </c>
      <c r="L390" s="4">
        <v>127.70633878837741</v>
      </c>
      <c r="M390" s="4">
        <v>235.13474972983408</v>
      </c>
    </row>
    <row r="391" spans="2:13">
      <c r="B391" s="17">
        <v>39259</v>
      </c>
      <c r="C391" s="4">
        <v>123.64469545145569</v>
      </c>
      <c r="D391" s="4">
        <v>108.79416082546889</v>
      </c>
      <c r="E391" s="4">
        <v>145.44402319184456</v>
      </c>
      <c r="F391" s="4">
        <v>122.99364004741793</v>
      </c>
      <c r="G391" s="4">
        <v>126.44009677711561</v>
      </c>
      <c r="H391" s="4">
        <v>110.58106965126511</v>
      </c>
      <c r="I391" s="4">
        <v>168.02725400009086</v>
      </c>
      <c r="J391" s="4">
        <v>151.99988573453561</v>
      </c>
      <c r="K391" s="4">
        <v>124.29511290850918</v>
      </c>
      <c r="L391" s="4">
        <v>127.14169790402056</v>
      </c>
      <c r="M391" s="4">
        <v>237.89068567626549</v>
      </c>
    </row>
    <row r="392" spans="2:13">
      <c r="B392" s="17">
        <v>39260</v>
      </c>
      <c r="C392" s="4">
        <v>124.7586563955454</v>
      </c>
      <c r="D392" s="4">
        <v>109.14052340069182</v>
      </c>
      <c r="E392" s="4">
        <v>143.69839961550809</v>
      </c>
      <c r="F392" s="4">
        <v>121.23575095669734</v>
      </c>
      <c r="G392" s="4">
        <v>127.29395416414712</v>
      </c>
      <c r="H392" s="4">
        <v>111.50489664862337</v>
      </c>
      <c r="I392" s="4">
        <v>166.75986508820392</v>
      </c>
      <c r="J392" s="4">
        <v>151.31662566286653</v>
      </c>
      <c r="K392" s="4">
        <v>124.25651834423969</v>
      </c>
      <c r="L392" s="4">
        <v>126.52704763134788</v>
      </c>
      <c r="M392" s="4">
        <v>235.12095751172183</v>
      </c>
    </row>
    <row r="393" spans="2:13">
      <c r="B393" s="17">
        <v>39261</v>
      </c>
      <c r="C393" s="4">
        <v>124.70647829927948</v>
      </c>
      <c r="D393" s="4">
        <v>108.76902160629949</v>
      </c>
      <c r="E393" s="4">
        <v>144.36652349412344</v>
      </c>
      <c r="F393" s="4">
        <v>121.88647832185883</v>
      </c>
      <c r="G393" s="4">
        <v>127.24228854008447</v>
      </c>
      <c r="H393" s="4">
        <v>111.36652698552348</v>
      </c>
      <c r="I393" s="4">
        <v>169.32777586548468</v>
      </c>
      <c r="J393" s="4">
        <v>152.93857534427178</v>
      </c>
      <c r="K393" s="4">
        <v>125.22855160487919</v>
      </c>
      <c r="L393" s="4">
        <v>127.37429971014078</v>
      </c>
      <c r="M393" s="4">
        <v>237.49698054106102</v>
      </c>
    </row>
    <row r="394" spans="2:13">
      <c r="B394" s="17">
        <v>39262</v>
      </c>
      <c r="C394" s="4">
        <v>124.51101749421987</v>
      </c>
      <c r="D394" s="4">
        <v>108.04557074353545</v>
      </c>
      <c r="E394" s="4">
        <v>146.02568303315024</v>
      </c>
      <c r="F394" s="4">
        <v>122.71607861204102</v>
      </c>
      <c r="G394" s="4">
        <v>127.11279268234217</v>
      </c>
      <c r="H394" s="4">
        <v>110.48786940551392</v>
      </c>
      <c r="I394" s="4">
        <v>171.16526533868083</v>
      </c>
      <c r="J394" s="4">
        <v>151.78488991155555</v>
      </c>
      <c r="K394" s="4">
        <v>124.19994517640289</v>
      </c>
      <c r="L394" s="4">
        <v>128.08412288848433</v>
      </c>
      <c r="M394" s="4">
        <v>237.94083919667369</v>
      </c>
    </row>
    <row r="395" spans="2:13">
      <c r="B395" s="17">
        <v>39265</v>
      </c>
      <c r="C395" s="4">
        <v>125.84280128462602</v>
      </c>
      <c r="D395" s="4">
        <v>109.61537531833618</v>
      </c>
      <c r="E395" s="4">
        <v>146.08960523577952</v>
      </c>
      <c r="F395" s="4">
        <v>123.23419329141127</v>
      </c>
      <c r="G395" s="4">
        <v>128.314942735073</v>
      </c>
      <c r="H395" s="4">
        <v>111.73789726300134</v>
      </c>
      <c r="I395" s="4">
        <v>170.11612639795879</v>
      </c>
      <c r="J395" s="4">
        <v>151.78488991155555</v>
      </c>
      <c r="K395" s="4">
        <v>124.19994517640289</v>
      </c>
      <c r="L395" s="4">
        <v>127.74781944380219</v>
      </c>
      <c r="M395" s="4">
        <v>239.70248160101227</v>
      </c>
    </row>
    <row r="396" spans="2:13">
      <c r="B396" s="17">
        <v>39266</v>
      </c>
      <c r="C396" s="4">
        <v>126.2933550047634</v>
      </c>
      <c r="D396" s="4">
        <v>110.13771242774497</v>
      </c>
      <c r="E396" s="4">
        <v>146.11858759465429</v>
      </c>
      <c r="F396" s="4">
        <v>123.62277930093899</v>
      </c>
      <c r="G396" s="4">
        <v>128.71186744690834</v>
      </c>
      <c r="H396" s="4">
        <v>112.23619155936404</v>
      </c>
      <c r="I396" s="4">
        <v>172.09213299291289</v>
      </c>
      <c r="J396" s="4">
        <v>154.42291096777734</v>
      </c>
      <c r="K396" s="4">
        <v>125.99728549088245</v>
      </c>
      <c r="L396" s="4">
        <v>128.70264985792571</v>
      </c>
      <c r="M396" s="4">
        <v>243.22451257167913</v>
      </c>
    </row>
    <row r="397" spans="2:13">
      <c r="B397" s="17">
        <v>39267</v>
      </c>
      <c r="C397" s="4">
        <v>126.2933550047634</v>
      </c>
      <c r="D397" s="4">
        <v>110.13771242774497</v>
      </c>
      <c r="E397" s="4">
        <v>146.27010092632727</v>
      </c>
      <c r="F397" s="4">
        <v>122.5001974956367</v>
      </c>
      <c r="G397" s="4">
        <v>128.71186744690834</v>
      </c>
      <c r="H397" s="4">
        <v>112.23619155936404</v>
      </c>
      <c r="I397" s="4">
        <v>172.61755750723538</v>
      </c>
      <c r="J397" s="4">
        <v>154.89284833571134</v>
      </c>
      <c r="K397" s="4">
        <v>126.81312034656209</v>
      </c>
      <c r="L397" s="4">
        <v>129.34734453055557</v>
      </c>
      <c r="M397" s="4">
        <v>243.6570866852</v>
      </c>
    </row>
    <row r="398" spans="2:13">
      <c r="B398" s="17">
        <v>39268</v>
      </c>
      <c r="C398" s="4">
        <v>126.3372508635268</v>
      </c>
      <c r="D398" s="4">
        <v>109.3667763732165</v>
      </c>
      <c r="E398" s="4">
        <v>146.69485349694716</v>
      </c>
      <c r="F398" s="4">
        <v>122.75617081937322</v>
      </c>
      <c r="G398" s="4">
        <v>128.6032274374115</v>
      </c>
      <c r="H398" s="4">
        <v>111.58746879617487</v>
      </c>
      <c r="I398" s="4">
        <v>170.73368189912955</v>
      </c>
      <c r="J398" s="4">
        <v>155.13294094736611</v>
      </c>
      <c r="K398" s="4">
        <v>127.3069004647859</v>
      </c>
      <c r="L398" s="4">
        <v>128.61387350192314</v>
      </c>
      <c r="M398" s="4">
        <v>247.39728546964264</v>
      </c>
    </row>
    <row r="399" spans="2:13">
      <c r="B399" s="17">
        <v>39269</v>
      </c>
      <c r="C399" s="4">
        <v>126.75467563365407</v>
      </c>
      <c r="D399" s="4">
        <v>109.40029533210904</v>
      </c>
      <c r="E399" s="4">
        <v>146.04645372367713</v>
      </c>
      <c r="F399" s="4">
        <v>122.09619140636583</v>
      </c>
      <c r="G399" s="4">
        <v>129.03778747539891</v>
      </c>
      <c r="H399" s="4">
        <v>111.5983012808784</v>
      </c>
      <c r="I399" s="4">
        <v>172.04168539918624</v>
      </c>
      <c r="J399" s="4">
        <v>157.07619923710959</v>
      </c>
      <c r="K399" s="4">
        <v>128.28937171633945</v>
      </c>
      <c r="L399" s="4">
        <v>129.67783293008469</v>
      </c>
      <c r="M399" s="4">
        <v>247.59037652321427</v>
      </c>
    </row>
    <row r="400" spans="2:13">
      <c r="B400" s="17">
        <v>39272</v>
      </c>
      <c r="C400" s="4">
        <v>126.87145518243969</v>
      </c>
      <c r="D400" s="4">
        <v>108.59025382553926</v>
      </c>
      <c r="E400" s="4">
        <v>147.02090503428803</v>
      </c>
      <c r="F400" s="4">
        <v>123.4901666151478</v>
      </c>
      <c r="G400" s="4">
        <v>129.40077403418024</v>
      </c>
      <c r="H400" s="4">
        <v>110.94630833362777</v>
      </c>
      <c r="I400" s="4">
        <v>172.66308859818358</v>
      </c>
      <c r="J400" s="4">
        <v>159.06783855835374</v>
      </c>
      <c r="K400" s="4">
        <v>130.82788367746912</v>
      </c>
      <c r="L400" s="4">
        <v>130.1149304907523</v>
      </c>
      <c r="M400" s="4">
        <v>250.75130214694198</v>
      </c>
    </row>
    <row r="401" spans="2:13">
      <c r="B401" s="17">
        <v>39273</v>
      </c>
      <c r="C401" s="4">
        <v>125.07172497314085</v>
      </c>
      <c r="D401" s="4">
        <v>106.43945396326779</v>
      </c>
      <c r="E401" s="4">
        <v>146.94595343397583</v>
      </c>
      <c r="F401" s="4">
        <v>122.72533065988689</v>
      </c>
      <c r="G401" s="4">
        <v>127.99518466174591</v>
      </c>
      <c r="H401" s="4">
        <v>109.11541403222616</v>
      </c>
      <c r="I401" s="4">
        <v>170.25549856367817</v>
      </c>
      <c r="J401" s="4">
        <v>159.54474725647515</v>
      </c>
      <c r="K401" s="4">
        <v>132.23229492472751</v>
      </c>
      <c r="L401" s="4">
        <v>128.53052452139673</v>
      </c>
      <c r="M401" s="4">
        <v>247.99035084846977</v>
      </c>
    </row>
    <row r="402" spans="2:13">
      <c r="B402" s="17">
        <v>39274</v>
      </c>
      <c r="C402" s="4">
        <v>125.78731029335908</v>
      </c>
      <c r="D402" s="4">
        <v>107.10703989454427</v>
      </c>
      <c r="E402" s="4">
        <v>145.31038231481099</v>
      </c>
      <c r="F402" s="4">
        <v>120.74539242086475</v>
      </c>
      <c r="G402" s="4">
        <v>128.71727100759014</v>
      </c>
      <c r="H402" s="4">
        <v>109.75657449477325</v>
      </c>
      <c r="I402" s="4">
        <v>168.83997328546684</v>
      </c>
      <c r="J402" s="4">
        <v>157.60100097361857</v>
      </c>
      <c r="K402" s="4">
        <v>130.18325416030549</v>
      </c>
      <c r="L402" s="4">
        <v>128.22426547667177</v>
      </c>
      <c r="M402" s="4">
        <v>250.21340564056388</v>
      </c>
    </row>
    <row r="403" spans="2:13">
      <c r="B403" s="17">
        <v>39275</v>
      </c>
      <c r="C403" s="4">
        <v>128.18418982659</v>
      </c>
      <c r="D403" s="4">
        <v>109.53437116767918</v>
      </c>
      <c r="E403" s="4">
        <v>144.78411098157707</v>
      </c>
      <c r="F403" s="4">
        <v>120.84716494716963</v>
      </c>
      <c r="G403" s="4">
        <v>131.4082442271168</v>
      </c>
      <c r="H403" s="4">
        <v>112.40440165202466</v>
      </c>
      <c r="I403" s="4">
        <v>172.15091726526387</v>
      </c>
      <c r="J403" s="4">
        <v>159.00920967147752</v>
      </c>
      <c r="K403" s="4">
        <v>130.43075712635721</v>
      </c>
      <c r="L403" s="4">
        <v>129.82475973761731</v>
      </c>
      <c r="M403" s="4">
        <v>256.93397737526465</v>
      </c>
    </row>
    <row r="404" spans="2:13">
      <c r="B404" s="17">
        <v>39276</v>
      </c>
      <c r="C404" s="4">
        <v>128.58173722671125</v>
      </c>
      <c r="D404" s="4">
        <v>109.57626986629488</v>
      </c>
      <c r="E404" s="4">
        <v>146.83549844404209</v>
      </c>
      <c r="F404" s="4">
        <v>122.06843526282816</v>
      </c>
      <c r="G404" s="4">
        <v>131.83977068717758</v>
      </c>
      <c r="H404" s="4">
        <v>112.48513432104157</v>
      </c>
      <c r="I404" s="4">
        <v>172.99185300136827</v>
      </c>
      <c r="J404" s="4">
        <v>161.03277768498009</v>
      </c>
      <c r="K404" s="4">
        <v>131.48324835254792</v>
      </c>
      <c r="L404" s="4">
        <v>130.19343360031789</v>
      </c>
      <c r="M404" s="4">
        <v>258.46616742373567</v>
      </c>
    </row>
    <row r="405" spans="2:13">
      <c r="B405" s="17">
        <v>39279</v>
      </c>
      <c r="C405" s="4">
        <v>128.33492654913599</v>
      </c>
      <c r="D405" s="4">
        <v>109.17962885273313</v>
      </c>
      <c r="E405" s="4">
        <v>146.83549844404209</v>
      </c>
      <c r="F405" s="4">
        <v>122.06843526282816</v>
      </c>
      <c r="G405" s="4">
        <v>132.25432807071135</v>
      </c>
      <c r="H405" s="4">
        <v>112.17099226463898</v>
      </c>
      <c r="I405" s="4">
        <v>173.26803220092265</v>
      </c>
      <c r="J405" s="4">
        <v>160.01949484223849</v>
      </c>
      <c r="K405" s="4">
        <v>130.69040679357937</v>
      </c>
      <c r="L405" s="4">
        <v>129.82534124213259</v>
      </c>
      <c r="M405" s="4">
        <v>259.13571692118529</v>
      </c>
    </row>
    <row r="406" spans="2:13">
      <c r="B406" s="17">
        <v>39280</v>
      </c>
      <c r="C406" s="4">
        <v>128.32250319288218</v>
      </c>
      <c r="D406" s="4">
        <v>109.27459923626199</v>
      </c>
      <c r="E406" s="4">
        <v>146.66096023837417</v>
      </c>
      <c r="F406" s="4">
        <v>120.83791289932373</v>
      </c>
      <c r="G406" s="4">
        <v>132.44933025180649</v>
      </c>
      <c r="H406" s="4">
        <v>112.3798752715638</v>
      </c>
      <c r="I406" s="4">
        <v>171.82557303792504</v>
      </c>
      <c r="J406" s="4">
        <v>160.74005153041026</v>
      </c>
      <c r="K406" s="4">
        <v>131.40178744836791</v>
      </c>
      <c r="L406" s="4">
        <v>129.07752643545609</v>
      </c>
      <c r="M406" s="4">
        <v>257.69004169541859</v>
      </c>
    </row>
    <row r="407" spans="2:13">
      <c r="B407" s="17">
        <v>39281</v>
      </c>
      <c r="C407" s="4">
        <v>128.05747159280139</v>
      </c>
      <c r="D407" s="4">
        <v>108.06791671613047</v>
      </c>
      <c r="E407" s="4">
        <v>145.03722358241652</v>
      </c>
      <c r="F407" s="4">
        <v>119.17562830301074</v>
      </c>
      <c r="G407" s="4">
        <v>131.94376553047431</v>
      </c>
      <c r="H407" s="4">
        <v>110.74417008132968</v>
      </c>
      <c r="I407" s="4">
        <v>168.73458911721582</v>
      </c>
      <c r="J407" s="4">
        <v>159.23856643464364</v>
      </c>
      <c r="K407" s="4">
        <v>130.71183996353463</v>
      </c>
      <c r="L407" s="4">
        <v>127.29250140832184</v>
      </c>
      <c r="M407" s="4">
        <v>255.35539532041614</v>
      </c>
    </row>
    <row r="408" spans="2:13">
      <c r="B408" s="17">
        <v>39282</v>
      </c>
      <c r="C408" s="4">
        <v>128.6297742042259</v>
      </c>
      <c r="D408" s="4">
        <v>107.77183257924634</v>
      </c>
      <c r="E408" s="4">
        <v>145.85025925540558</v>
      </c>
      <c r="F408" s="4">
        <v>119.35141721208279</v>
      </c>
      <c r="G408" s="4">
        <v>132.72292106106295</v>
      </c>
      <c r="H408" s="4">
        <v>110.34745587737562</v>
      </c>
      <c r="I408" s="4">
        <v>170.82089638319934</v>
      </c>
      <c r="J408" s="4">
        <v>160.45352985970729</v>
      </c>
      <c r="K408" s="4">
        <v>131.5618118784671</v>
      </c>
      <c r="L408" s="4">
        <v>128.71079092113987</v>
      </c>
      <c r="M408" s="4">
        <v>259.67988261761445</v>
      </c>
    </row>
    <row r="409" spans="2:13">
      <c r="B409" s="17">
        <v>39283</v>
      </c>
      <c r="C409" s="4">
        <v>127.05780552624653</v>
      </c>
      <c r="D409" s="4">
        <v>105.63779219642117</v>
      </c>
      <c r="E409" s="4">
        <v>146.18323435625544</v>
      </c>
      <c r="F409" s="4">
        <v>119.84485976386404</v>
      </c>
      <c r="G409" s="4">
        <v>131.30728296174669</v>
      </c>
      <c r="H409" s="4">
        <v>108.41539025657303</v>
      </c>
      <c r="I409" s="4">
        <v>168.33357349928701</v>
      </c>
      <c r="J409" s="4">
        <v>162.37552559237912</v>
      </c>
      <c r="K409" s="4">
        <v>132.21257046502865</v>
      </c>
      <c r="L409" s="4">
        <v>127.64469930975552</v>
      </c>
      <c r="M409" s="4">
        <v>259.53569124644082</v>
      </c>
    </row>
    <row r="410" spans="2:13">
      <c r="B410" s="17">
        <v>39286</v>
      </c>
      <c r="C410" s="4">
        <v>127.67648866768519</v>
      </c>
      <c r="D410" s="4">
        <v>105.37522701842958</v>
      </c>
      <c r="E410" s="4">
        <v>144.61907254909588</v>
      </c>
      <c r="F410" s="4">
        <v>118.21958335893461</v>
      </c>
      <c r="G410" s="4">
        <v>132.18265979219512</v>
      </c>
      <c r="H410" s="4">
        <v>108.03584451894157</v>
      </c>
      <c r="I410" s="4">
        <v>169.81621972847367</v>
      </c>
      <c r="J410" s="4">
        <v>162.88903377398452</v>
      </c>
      <c r="K410" s="4">
        <v>132.57058240961911</v>
      </c>
      <c r="L410" s="4">
        <v>128.40356270222279</v>
      </c>
      <c r="M410" s="4">
        <v>262.21012772220894</v>
      </c>
    </row>
    <row r="411" spans="2:13">
      <c r="B411" s="17">
        <v>39287</v>
      </c>
      <c r="C411" s="4">
        <v>125.1479215581641</v>
      </c>
      <c r="D411" s="4">
        <v>102.30544903318759</v>
      </c>
      <c r="E411" s="4">
        <v>144.92813720387409</v>
      </c>
      <c r="F411" s="4">
        <v>119.91579213068258</v>
      </c>
      <c r="G411" s="4">
        <v>130.03573981394459</v>
      </c>
      <c r="H411" s="4">
        <v>105.03749450760402</v>
      </c>
      <c r="I411" s="4">
        <v>166.87871619884808</v>
      </c>
      <c r="J411" s="4">
        <v>163.63719692969849</v>
      </c>
      <c r="K411" s="4">
        <v>133.13895144512219</v>
      </c>
      <c r="L411" s="4">
        <v>125.96764028762874</v>
      </c>
      <c r="M411" s="4">
        <v>257.05559966225462</v>
      </c>
    </row>
    <row r="412" spans="2:13">
      <c r="B412" s="17">
        <v>39288</v>
      </c>
      <c r="C412" s="4">
        <v>125.73181930209216</v>
      </c>
      <c r="D412" s="4">
        <v>103.28587858079446</v>
      </c>
      <c r="E412" s="4">
        <v>143.77198260442898</v>
      </c>
      <c r="F412" s="4">
        <v>120.11008513544641</v>
      </c>
      <c r="G412" s="4">
        <v>130.68151271507242</v>
      </c>
      <c r="H412" s="4">
        <v>105.77859997052903</v>
      </c>
      <c r="I412" s="4">
        <v>164.43671064489359</v>
      </c>
      <c r="J412" s="4">
        <v>162.86547067795104</v>
      </c>
      <c r="K412" s="4">
        <v>132.28808802918638</v>
      </c>
      <c r="L412" s="4">
        <v>125.10701360498393</v>
      </c>
      <c r="M412" s="4">
        <v>256.76345540587675</v>
      </c>
    </row>
    <row r="413" spans="2:13">
      <c r="B413" s="17">
        <v>39289</v>
      </c>
      <c r="C413" s="4">
        <v>122.79742255494732</v>
      </c>
      <c r="D413" s="4">
        <v>100.82223510219259</v>
      </c>
      <c r="E413" s="4">
        <v>142.51342367029315</v>
      </c>
      <c r="F413" s="4">
        <v>119.53645816900075</v>
      </c>
      <c r="G413" s="4">
        <v>127.72851420213452</v>
      </c>
      <c r="H413" s="4">
        <v>103.31656014526847</v>
      </c>
      <c r="I413" s="4">
        <v>160.51227262274281</v>
      </c>
      <c r="J413" s="4">
        <v>161.81635519804612</v>
      </c>
      <c r="K413" s="4">
        <v>132.19682061396966</v>
      </c>
      <c r="L413" s="4">
        <v>121.17003420156074</v>
      </c>
      <c r="M413" s="4">
        <v>250.38016609592125</v>
      </c>
    </row>
    <row r="414" spans="2:13">
      <c r="B414" s="17">
        <v>39290</v>
      </c>
      <c r="C414" s="4">
        <v>120.83370404309848</v>
      </c>
      <c r="D414" s="4">
        <v>99.864151527180766</v>
      </c>
      <c r="E414" s="4">
        <v>139.14599559525738</v>
      </c>
      <c r="F414" s="4">
        <v>116.98289296353295</v>
      </c>
      <c r="G414" s="4">
        <v>125.75574055673361</v>
      </c>
      <c r="H414" s="4">
        <v>102.7222041921008</v>
      </c>
      <c r="I414" s="4">
        <v>159.28784966991969</v>
      </c>
      <c r="J414" s="4">
        <v>157.34578057545713</v>
      </c>
      <c r="K414" s="4">
        <v>129.1483700789307</v>
      </c>
      <c r="L414" s="4">
        <v>120.47222878320008</v>
      </c>
      <c r="M414" s="4">
        <v>246.63745963545819</v>
      </c>
    </row>
    <row r="415" spans="2:13">
      <c r="B415" s="17">
        <v>39293</v>
      </c>
      <c r="C415" s="4">
        <v>122.07272677347632</v>
      </c>
      <c r="D415" s="4">
        <v>101.76076595118377</v>
      </c>
      <c r="E415" s="4">
        <v>139.19019369254133</v>
      </c>
      <c r="F415" s="4">
        <v>115.92199147720332</v>
      </c>
      <c r="G415" s="4">
        <v>126.63585735269238</v>
      </c>
      <c r="H415" s="4">
        <v>103.96262588390775</v>
      </c>
      <c r="I415" s="4">
        <v>159.38682100845969</v>
      </c>
      <c r="J415" s="4">
        <v>158.527351328923</v>
      </c>
      <c r="K415" s="4">
        <v>130.23135806861063</v>
      </c>
      <c r="L415" s="4">
        <v>120.29622674990243</v>
      </c>
      <c r="M415" s="4">
        <v>245.88264915331456</v>
      </c>
    </row>
    <row r="416" spans="2:13">
      <c r="B416" s="17">
        <v>39294</v>
      </c>
      <c r="C416" s="4">
        <v>120.52891770300553</v>
      </c>
      <c r="D416" s="4">
        <v>99.302708965730687</v>
      </c>
      <c r="E416" s="4">
        <v>138.86486671417231</v>
      </c>
      <c r="F416" s="4">
        <v>115.89731934961425</v>
      </c>
      <c r="G416" s="4">
        <v>125.24875384574831</v>
      </c>
      <c r="H416" s="4">
        <v>102.2670354480484</v>
      </c>
      <c r="I416" s="4">
        <v>162.11932774832317</v>
      </c>
      <c r="J416" s="4">
        <v>161.62987211553261</v>
      </c>
      <c r="K416" s="4">
        <v>134.21243009076647</v>
      </c>
      <c r="L416" s="4">
        <v>123.28108942694018</v>
      </c>
      <c r="M416" s="4">
        <v>250.01028388291061</v>
      </c>
    </row>
    <row r="417" spans="2:13">
      <c r="B417" s="17">
        <v>39295</v>
      </c>
      <c r="C417" s="4">
        <v>121.40186553577172</v>
      </c>
      <c r="D417" s="4">
        <v>99.771974390226276</v>
      </c>
      <c r="E417" s="4">
        <v>135.82244359129584</v>
      </c>
      <c r="F417" s="4">
        <v>110.73776066755185</v>
      </c>
      <c r="G417" s="4">
        <v>126.67434587263631</v>
      </c>
      <c r="H417" s="4">
        <v>102.97012502125912</v>
      </c>
      <c r="I417" s="4">
        <v>159.76346787348663</v>
      </c>
      <c r="J417" s="4">
        <v>156.5437290373944</v>
      </c>
      <c r="K417" s="4">
        <v>130.86662682523917</v>
      </c>
      <c r="L417" s="4">
        <v>121.15782260673942</v>
      </c>
      <c r="M417" s="4">
        <v>244.03950727831264</v>
      </c>
    </row>
    <row r="418" spans="2:13">
      <c r="B418" s="17">
        <v>39296</v>
      </c>
      <c r="C418" s="4">
        <v>121.93110051218312</v>
      </c>
      <c r="D418" s="4">
        <v>99.50661596566033</v>
      </c>
      <c r="E418" s="4">
        <v>136.73321421893473</v>
      </c>
      <c r="F418" s="4">
        <v>108.65296588627619</v>
      </c>
      <c r="G418" s="4">
        <v>127.63143970848287</v>
      </c>
      <c r="H418" s="4">
        <v>103.24236784437444</v>
      </c>
      <c r="I418" s="4">
        <v>161.05030903549698</v>
      </c>
      <c r="J418" s="4">
        <v>156.45930622882474</v>
      </c>
      <c r="K418" s="4">
        <v>130.83104107685591</v>
      </c>
      <c r="L418" s="4">
        <v>122.12098791891559</v>
      </c>
      <c r="M418" s="4">
        <v>245.32719891479354</v>
      </c>
    </row>
    <row r="419" spans="2:13">
      <c r="B419" s="17">
        <v>39297</v>
      </c>
      <c r="C419" s="4">
        <v>118.68943275369458</v>
      </c>
      <c r="D419" s="4">
        <v>95.104459364439791</v>
      </c>
      <c r="E419" s="4">
        <v>136.69899893415206</v>
      </c>
      <c r="F419" s="4">
        <v>107.97448237757703</v>
      </c>
      <c r="G419" s="4">
        <v>124.96359752064666</v>
      </c>
      <c r="H419" s="4">
        <v>99.664377708145722</v>
      </c>
      <c r="I419" s="4">
        <v>158.94561832434186</v>
      </c>
      <c r="J419" s="4">
        <v>157.12290714936529</v>
      </c>
      <c r="K419" s="4">
        <v>131.42660089296083</v>
      </c>
      <c r="L419" s="4">
        <v>120.64764931198242</v>
      </c>
      <c r="M419" s="4">
        <v>247.10012586122394</v>
      </c>
    </row>
    <row r="420" spans="2:13">
      <c r="B420" s="17">
        <v>39300</v>
      </c>
      <c r="C420" s="4">
        <v>121.55591515331872</v>
      </c>
      <c r="D420" s="4">
        <v>101.08759352675855</v>
      </c>
      <c r="E420" s="4">
        <v>136.17248608126081</v>
      </c>
      <c r="F420" s="4">
        <v>106.14566092003787</v>
      </c>
      <c r="G420" s="4">
        <v>127.68310533254552</v>
      </c>
      <c r="H420" s="4">
        <v>104.4276051801445</v>
      </c>
      <c r="I420" s="4">
        <v>159.13330047388422</v>
      </c>
      <c r="J420" s="4">
        <v>152.92818806229249</v>
      </c>
      <c r="K420" s="4">
        <v>127.76130595536227</v>
      </c>
      <c r="L420" s="4">
        <v>119.96631985488861</v>
      </c>
      <c r="M420" s="4">
        <v>243.83763935866955</v>
      </c>
    </row>
    <row r="421" spans="2:13">
      <c r="B421" s="17">
        <v>39301</v>
      </c>
      <c r="C421" s="4">
        <v>122.30462942354703</v>
      </c>
      <c r="D421" s="4">
        <v>102.18533943048931</v>
      </c>
      <c r="E421" s="4">
        <v>136.23133637108705</v>
      </c>
      <c r="F421" s="4">
        <v>105.51960568246544</v>
      </c>
      <c r="G421" s="4">
        <v>128.01983248239964</v>
      </c>
      <c r="H421" s="4">
        <v>105.19548527507257</v>
      </c>
      <c r="I421" s="4">
        <v>160.61274028821538</v>
      </c>
      <c r="J421" s="4">
        <v>152.72783203270606</v>
      </c>
      <c r="K421" s="4">
        <v>127.55663218334594</v>
      </c>
      <c r="L421" s="4">
        <v>122.28729821029154</v>
      </c>
      <c r="M421" s="4">
        <v>244.72410283188478</v>
      </c>
    </row>
    <row r="422" spans="2:13">
      <c r="B422" s="17">
        <v>39302</v>
      </c>
      <c r="C422" s="4">
        <v>124.02567837657188</v>
      </c>
      <c r="D422" s="4">
        <v>104.04564164902541</v>
      </c>
      <c r="E422" s="4">
        <v>137.09686231626037</v>
      </c>
      <c r="F422" s="4">
        <v>108.64679785437895</v>
      </c>
      <c r="G422" s="4">
        <v>129.47557068993333</v>
      </c>
      <c r="H422" s="4">
        <v>107.18048700036979</v>
      </c>
      <c r="I422" s="4">
        <v>162.58532670732359</v>
      </c>
      <c r="J422" s="4">
        <v>157.11056789493355</v>
      </c>
      <c r="K422" s="4">
        <v>131.03805503900605</v>
      </c>
      <c r="L422" s="4">
        <v>123.93566967633018</v>
      </c>
      <c r="M422" s="4">
        <v>249.16895857806281</v>
      </c>
    </row>
    <row r="423" spans="2:13">
      <c r="B423" s="17">
        <v>39303</v>
      </c>
      <c r="C423" s="4">
        <v>120.34836492545047</v>
      </c>
      <c r="D423" s="4">
        <v>100.86972029395704</v>
      </c>
      <c r="E423" s="4">
        <v>138.23458091519899</v>
      </c>
      <c r="F423" s="4">
        <v>110.49412340760986</v>
      </c>
      <c r="G423" s="4">
        <v>125.80513099735131</v>
      </c>
      <c r="H423" s="4">
        <v>103.11421750646655</v>
      </c>
      <c r="I423" s="4">
        <v>159.3286780190798</v>
      </c>
      <c r="J423" s="4">
        <v>156.43218775439567</v>
      </c>
      <c r="K423" s="4">
        <v>130.7633241464774</v>
      </c>
      <c r="L423" s="4">
        <v>121.55789771326621</v>
      </c>
      <c r="M423" s="4">
        <v>243.1191901788219</v>
      </c>
    </row>
    <row r="424" spans="2:13">
      <c r="B424" s="17">
        <v>39304</v>
      </c>
      <c r="C424" s="4">
        <v>120.39391723171437</v>
      </c>
      <c r="D424" s="4">
        <v>101.27194780066755</v>
      </c>
      <c r="E424" s="4">
        <v>134.96190905237319</v>
      </c>
      <c r="F424" s="4">
        <v>107.24048658180247</v>
      </c>
      <c r="G424" s="4">
        <v>125.50992594536771</v>
      </c>
      <c r="H424" s="4">
        <v>103.50418695579388</v>
      </c>
      <c r="I424" s="4">
        <v>156.97025301235891</v>
      </c>
      <c r="J424" s="4">
        <v>151.92417708870022</v>
      </c>
      <c r="K424" s="4">
        <v>127.7497164423189</v>
      </c>
      <c r="L424" s="4">
        <v>117.04406583066489</v>
      </c>
      <c r="M424" s="4">
        <v>237.87814729616343</v>
      </c>
    </row>
    <row r="425" spans="2:13">
      <c r="B425" s="17">
        <v>39307</v>
      </c>
      <c r="C425" s="4">
        <v>120.33428512169617</v>
      </c>
      <c r="D425" s="4">
        <v>99.568067390296648</v>
      </c>
      <c r="E425" s="4">
        <v>135.2514106149109</v>
      </c>
      <c r="F425" s="4">
        <v>106.22584533470231</v>
      </c>
      <c r="G425" s="4">
        <v>125.48139135299552</v>
      </c>
      <c r="H425" s="4">
        <v>102.38925857734493</v>
      </c>
      <c r="I425" s="4">
        <v>159.77201831310131</v>
      </c>
      <c r="J425" s="4">
        <v>152.61008626584049</v>
      </c>
      <c r="K425" s="4">
        <v>127.86806320051201</v>
      </c>
      <c r="L425" s="4">
        <v>120.54607985664325</v>
      </c>
      <c r="M425" s="4">
        <v>241.69357636121842</v>
      </c>
    </row>
    <row r="426" spans="2:13">
      <c r="B426" s="17">
        <v>39308</v>
      </c>
      <c r="C426" s="4">
        <v>118.14943086852989</v>
      </c>
      <c r="D426" s="4">
        <v>97.702178678611801</v>
      </c>
      <c r="E426" s="4">
        <v>135.61014781253832</v>
      </c>
      <c r="F426" s="4">
        <v>105.28522047036937</v>
      </c>
      <c r="G426" s="4">
        <v>123.51326287379474</v>
      </c>
      <c r="H426" s="4">
        <v>100.79586139340574</v>
      </c>
      <c r="I426" s="4">
        <v>158.71903167455267</v>
      </c>
      <c r="J426" s="4">
        <v>153.42029426022253</v>
      </c>
      <c r="K426" s="4">
        <v>128.3956832109875</v>
      </c>
      <c r="L426" s="4">
        <v>119.08262682647019</v>
      </c>
      <c r="M426" s="4">
        <v>241.46287016734061</v>
      </c>
    </row>
    <row r="427" spans="2:13">
      <c r="B427" s="17">
        <v>39309</v>
      </c>
      <c r="C427" s="4">
        <v>116.5062349480288</v>
      </c>
      <c r="D427" s="4">
        <v>96.685436925538013</v>
      </c>
      <c r="E427" s="4">
        <v>132.63945602787686</v>
      </c>
      <c r="F427" s="4">
        <v>100.64994449957454</v>
      </c>
      <c r="G427" s="4">
        <v>121.92584842438396</v>
      </c>
      <c r="H427" s="4">
        <v>100.47231755782653</v>
      </c>
      <c r="I427" s="4">
        <v>159.16429581748744</v>
      </c>
      <c r="J427" s="4">
        <v>149.01720211384776</v>
      </c>
      <c r="K427" s="4">
        <v>124.942194053432</v>
      </c>
      <c r="L427" s="4">
        <v>118.42009934870444</v>
      </c>
      <c r="M427" s="4">
        <v>236.57791727958048</v>
      </c>
    </row>
    <row r="428" spans="2:13">
      <c r="B428" s="17">
        <v>39310</v>
      </c>
      <c r="C428" s="4">
        <v>116.88473320189424</v>
      </c>
      <c r="D428" s="4">
        <v>101.31105325270883</v>
      </c>
      <c r="E428" s="4">
        <v>130.00592568479158</v>
      </c>
      <c r="F428" s="4">
        <v>100.54200394137239</v>
      </c>
      <c r="G428" s="4">
        <v>121.7771083066697</v>
      </c>
      <c r="H428" s="4">
        <v>105.32731457004958</v>
      </c>
      <c r="I428" s="4">
        <v>155.40573632386159</v>
      </c>
      <c r="J428" s="4">
        <v>144.11405645312928</v>
      </c>
      <c r="K428" s="4">
        <v>120.83746341293811</v>
      </c>
      <c r="L428" s="4">
        <v>113.56647499432914</v>
      </c>
      <c r="M428" s="4">
        <v>228.23613299768414</v>
      </c>
    </row>
    <row r="429" spans="2:13">
      <c r="B429" s="17">
        <v>39311</v>
      </c>
      <c r="C429" s="4">
        <v>119.75618494401989</v>
      </c>
      <c r="D429" s="4">
        <v>105.31656884036764</v>
      </c>
      <c r="E429" s="4">
        <v>122.96313197167584</v>
      </c>
      <c r="F429" s="4">
        <v>95.891307890834383</v>
      </c>
      <c r="G429" s="4">
        <v>123.98877621379141</v>
      </c>
      <c r="H429" s="4">
        <v>109.08945694623841</v>
      </c>
      <c r="I429" s="4">
        <v>157.71905776161506</v>
      </c>
      <c r="J429" s="4">
        <v>142.12541480386574</v>
      </c>
      <c r="K429" s="4">
        <v>118.94566113797984</v>
      </c>
      <c r="L429" s="4">
        <v>117.54609806220768</v>
      </c>
      <c r="M429" s="4">
        <v>233.30163855891382</v>
      </c>
    </row>
    <row r="430" spans="2:13">
      <c r="B430" s="17">
        <v>39314</v>
      </c>
      <c r="C430" s="4">
        <v>119.72388421776003</v>
      </c>
      <c r="D430" s="4">
        <v>104.37524474480209</v>
      </c>
      <c r="E430" s="4">
        <v>126.65677259715737</v>
      </c>
      <c r="F430" s="4">
        <v>98.558981686401609</v>
      </c>
      <c r="G430" s="4">
        <v>124.38949289803503</v>
      </c>
      <c r="H430" s="4">
        <v>108.01969798513815</v>
      </c>
      <c r="I430" s="4">
        <v>158.34409489744866</v>
      </c>
      <c r="J430" s="4">
        <v>150.55026733536337</v>
      </c>
      <c r="K430" s="4">
        <v>126.29653266100289</v>
      </c>
      <c r="L430" s="4">
        <v>117.8259955689057</v>
      </c>
      <c r="M430" s="4">
        <v>232.22960706018821</v>
      </c>
    </row>
    <row r="431" spans="2:13">
      <c r="B431" s="17">
        <v>39315</v>
      </c>
      <c r="C431" s="4">
        <v>119.85391534654968</v>
      </c>
      <c r="D431" s="4">
        <v>105.57913401835923</v>
      </c>
      <c r="E431" s="4">
        <v>128.01620624148782</v>
      </c>
      <c r="F431" s="4">
        <v>100.04856138959117</v>
      </c>
      <c r="G431" s="4">
        <v>124.10044980121488</v>
      </c>
      <c r="H431" s="4">
        <v>108.34487691274812</v>
      </c>
      <c r="I431" s="4">
        <v>158.71219132286092</v>
      </c>
      <c r="J431" s="4">
        <v>151.48247360802523</v>
      </c>
      <c r="K431" s="4">
        <v>127.24371533117431</v>
      </c>
      <c r="L431" s="4">
        <v>117.96982101902339</v>
      </c>
      <c r="M431" s="4">
        <v>228.28001732804131</v>
      </c>
    </row>
    <row r="432" spans="2:13">
      <c r="B432" s="17">
        <v>39316</v>
      </c>
      <c r="C432" s="4">
        <v>121.25775460322778</v>
      </c>
      <c r="D432" s="4">
        <v>105.65175842929307</v>
      </c>
      <c r="E432" s="4">
        <v>128.01057078281772</v>
      </c>
      <c r="F432" s="4">
        <v>98.756358707114103</v>
      </c>
      <c r="G432" s="4">
        <v>125.47759938058722</v>
      </c>
      <c r="H432" s="4">
        <v>108.56459240437648</v>
      </c>
      <c r="I432" s="4">
        <v>160.33100330291143</v>
      </c>
      <c r="J432" s="4">
        <v>155.78747913866303</v>
      </c>
      <c r="K432" s="4">
        <v>130.20691608276911</v>
      </c>
      <c r="L432" s="4">
        <v>120.09929055405399</v>
      </c>
      <c r="M432" s="4">
        <v>232.43272881784151</v>
      </c>
    </row>
    <row r="433" spans="2:13">
      <c r="B433" s="17">
        <v>39317</v>
      </c>
      <c r="C433" s="4">
        <v>121.12772347443814</v>
      </c>
      <c r="D433" s="4">
        <v>104.77467900493822</v>
      </c>
      <c r="E433" s="4">
        <v>131.35706715422174</v>
      </c>
      <c r="F433" s="4">
        <v>103.16341749771011</v>
      </c>
      <c r="G433" s="4">
        <v>125.47522939783207</v>
      </c>
      <c r="H433" s="4">
        <v>107.97187154323954</v>
      </c>
      <c r="I433" s="4">
        <v>160.57640091985294</v>
      </c>
      <c r="J433" s="4">
        <v>160.11033127458057</v>
      </c>
      <c r="K433" s="4">
        <v>131.97970297378174</v>
      </c>
      <c r="L433" s="4">
        <v>120.11692952435145</v>
      </c>
      <c r="M433" s="4">
        <v>233.78938154488372</v>
      </c>
    </row>
    <row r="434" spans="2:13">
      <c r="B434" s="17">
        <v>39318</v>
      </c>
      <c r="C434" s="4">
        <v>122.52493694111422</v>
      </c>
      <c r="D434" s="4">
        <v>104.8919953610621</v>
      </c>
      <c r="E434" s="4">
        <v>130.8148555236067</v>
      </c>
      <c r="F434" s="4">
        <v>102.82725975930917</v>
      </c>
      <c r="G434" s="4">
        <v>126.83076473447731</v>
      </c>
      <c r="H434" s="4">
        <v>108.41416393754999</v>
      </c>
      <c r="I434" s="4">
        <v>160.47614701537077</v>
      </c>
      <c r="J434" s="4">
        <v>159.79606370973167</v>
      </c>
      <c r="K434" s="4">
        <v>131.56690086336116</v>
      </c>
      <c r="L434" s="4">
        <v>120.56701401919408</v>
      </c>
      <c r="M434" s="4">
        <v>233.80818911503681</v>
      </c>
    </row>
    <row r="435" spans="2:13">
      <c r="B435" s="17">
        <v>39321</v>
      </c>
      <c r="C435" s="4">
        <v>121.48303146329648</v>
      </c>
      <c r="D435" s="4">
        <v>103.58754921082733</v>
      </c>
      <c r="E435" s="4">
        <v>131.23687087144398</v>
      </c>
      <c r="F435" s="4">
        <v>102.81492369551464</v>
      </c>
      <c r="G435" s="4">
        <v>126.29287344836465</v>
      </c>
      <c r="H435" s="4">
        <v>106.81851850206859</v>
      </c>
      <c r="I435" s="4">
        <v>160.02126362786942</v>
      </c>
      <c r="J435" s="4">
        <v>164.36814089984952</v>
      </c>
      <c r="K435" s="4">
        <v>134.54135681512307</v>
      </c>
      <c r="L435" s="4">
        <v>120.56701401919408</v>
      </c>
      <c r="M435" s="4">
        <v>237.69132543264283</v>
      </c>
    </row>
    <row r="436" spans="2:13">
      <c r="B436" s="17">
        <v>39322</v>
      </c>
      <c r="C436" s="4">
        <v>118.63145709117688</v>
      </c>
      <c r="D436" s="4">
        <v>100.54570369132911</v>
      </c>
      <c r="E436" s="4">
        <v>131.12496676356648</v>
      </c>
      <c r="F436" s="4">
        <v>102.16728034630178</v>
      </c>
      <c r="G436" s="4">
        <v>123.63583838189196</v>
      </c>
      <c r="H436" s="4">
        <v>103.77765609793224</v>
      </c>
      <c r="I436" s="4">
        <v>158.82954610657248</v>
      </c>
      <c r="J436" s="4">
        <v>162.87648537964714</v>
      </c>
      <c r="K436" s="4">
        <v>134.00597331674348</v>
      </c>
      <c r="L436" s="4">
        <v>118.28247661341662</v>
      </c>
      <c r="M436" s="4">
        <v>235.35793289565063</v>
      </c>
    </row>
    <row r="437" spans="2:13">
      <c r="B437" s="17">
        <v>39323</v>
      </c>
      <c r="C437" s="4">
        <v>121.23207966696997</v>
      </c>
      <c r="D437" s="4">
        <v>102.46745733450153</v>
      </c>
      <c r="E437" s="4">
        <v>128.91377379452823</v>
      </c>
      <c r="F437" s="4">
        <v>101.01077436556454</v>
      </c>
      <c r="G437" s="4">
        <v>125.98155251364594</v>
      </c>
      <c r="H437" s="4">
        <v>105.52924843584381</v>
      </c>
      <c r="I437" s="4">
        <v>159.02064843196072</v>
      </c>
      <c r="J437" s="4">
        <v>160.48420371253195</v>
      </c>
      <c r="K437" s="4">
        <v>132.0320415118527</v>
      </c>
      <c r="L437" s="4">
        <v>118.86378729387874</v>
      </c>
      <c r="M437" s="4">
        <v>234.66079896197644</v>
      </c>
    </row>
    <row r="438" spans="2:13">
      <c r="B438" s="17">
        <v>39324</v>
      </c>
      <c r="C438" s="4">
        <v>120.72520673181539</v>
      </c>
      <c r="D438" s="4">
        <v>100.76357692413065</v>
      </c>
      <c r="E438" s="4">
        <v>130.0488356772367</v>
      </c>
      <c r="F438" s="4">
        <v>101.49188085355124</v>
      </c>
      <c r="G438" s="4">
        <v>125.50224720124096</v>
      </c>
      <c r="H438" s="4">
        <v>104.43373677525969</v>
      </c>
      <c r="I438" s="4">
        <v>160.74698219016594</v>
      </c>
      <c r="J438" s="4">
        <v>163.7184826396838</v>
      </c>
      <c r="K438" s="4">
        <v>133.88209182315464</v>
      </c>
      <c r="L438" s="4">
        <v>120.41020163490134</v>
      </c>
      <c r="M438" s="4">
        <v>235.77546095304905</v>
      </c>
    </row>
    <row r="439" spans="2:13">
      <c r="B439" s="17">
        <v>39325</v>
      </c>
      <c r="C439" s="4">
        <v>122.07935256347832</v>
      </c>
      <c r="D439" s="4">
        <v>102.48701006052221</v>
      </c>
      <c r="E439" s="4">
        <v>133.39203127999107</v>
      </c>
      <c r="F439" s="4">
        <v>104.04853007496769</v>
      </c>
      <c r="G439" s="4">
        <v>126.63045379201061</v>
      </c>
      <c r="H439" s="4">
        <v>105.77635171898676</v>
      </c>
      <c r="I439" s="4">
        <v>163.27427837927695</v>
      </c>
      <c r="J439" s="4">
        <v>167.20135920131906</v>
      </c>
      <c r="K439" s="4">
        <v>136.27242888835451</v>
      </c>
      <c r="L439" s="4">
        <v>122.17991370979937</v>
      </c>
      <c r="M439" s="4">
        <v>240.72310574131944</v>
      </c>
    </row>
    <row r="440" spans="2:13">
      <c r="B440" s="17">
        <v>39328</v>
      </c>
      <c r="C440" s="4">
        <v>122.07935256347832</v>
      </c>
      <c r="D440" s="4">
        <v>102.48701006052221</v>
      </c>
      <c r="E440" s="4">
        <v>133.03651434446087</v>
      </c>
      <c r="F440" s="4">
        <v>102.93211630156267</v>
      </c>
      <c r="G440" s="4">
        <v>126.63045379201061</v>
      </c>
      <c r="H440" s="4">
        <v>105.77635171898676</v>
      </c>
      <c r="I440" s="4">
        <v>163.49680357024917</v>
      </c>
      <c r="J440" s="4">
        <v>166.64330421981606</v>
      </c>
      <c r="K440" s="4">
        <v>135.99290617793292</v>
      </c>
      <c r="L440" s="4">
        <v>122.41096483721212</v>
      </c>
      <c r="M440" s="4">
        <v>241.55189266606519</v>
      </c>
    </row>
    <row r="441" spans="2:13">
      <c r="B441" s="17">
        <v>39329</v>
      </c>
      <c r="C441" s="4">
        <v>123.35730181011806</v>
      </c>
      <c r="D441" s="4">
        <v>102.96186197816655</v>
      </c>
      <c r="E441" s="4">
        <v>132.19554289777867</v>
      </c>
      <c r="F441" s="4">
        <v>101.80336646436314</v>
      </c>
      <c r="G441" s="4">
        <v>127.49426510661384</v>
      </c>
      <c r="H441" s="4">
        <v>106.55710816365682</v>
      </c>
      <c r="I441" s="4">
        <v>165.06132025874643</v>
      </c>
      <c r="J441" s="4">
        <v>166.51768084983877</v>
      </c>
      <c r="K441" s="4">
        <v>136.00627869298302</v>
      </c>
      <c r="L441" s="4">
        <v>123.60537511163947</v>
      </c>
      <c r="M441" s="4">
        <v>238.82604883187869</v>
      </c>
    </row>
    <row r="442" spans="2:13">
      <c r="B442" s="17">
        <v>39330</v>
      </c>
      <c r="C442" s="4">
        <v>121.9385545259354</v>
      </c>
      <c r="D442" s="4">
        <v>100.66022680087865</v>
      </c>
      <c r="E442" s="4">
        <v>130.08611021101171</v>
      </c>
      <c r="F442" s="4">
        <v>99.860436416724568</v>
      </c>
      <c r="G442" s="4">
        <v>126.13493779756031</v>
      </c>
      <c r="H442" s="4">
        <v>104.32970404480496</v>
      </c>
      <c r="I442" s="4">
        <v>162.20248077357599</v>
      </c>
      <c r="J442" s="4">
        <v>167.79413140715542</v>
      </c>
      <c r="K442" s="4">
        <v>135.94643668813393</v>
      </c>
      <c r="L442" s="4">
        <v>121.54743063199081</v>
      </c>
      <c r="M442" s="4">
        <v>238.89375608442981</v>
      </c>
    </row>
    <row r="443" spans="2:13">
      <c r="B443" s="17">
        <v>39331</v>
      </c>
      <c r="C443" s="4">
        <v>122.45702259359351</v>
      </c>
      <c r="D443" s="4">
        <v>100.50659823928783</v>
      </c>
      <c r="E443" s="4">
        <v>130.87950228520788</v>
      </c>
      <c r="F443" s="4">
        <v>99.09560046146369</v>
      </c>
      <c r="G443" s="4">
        <v>126.68363620503655</v>
      </c>
      <c r="H443" s="4">
        <v>104.27595039429495</v>
      </c>
      <c r="I443" s="4">
        <v>162.92264155012296</v>
      </c>
      <c r="J443" s="4">
        <v>167.66327953953757</v>
      </c>
      <c r="K443" s="4">
        <v>136.52576375680303</v>
      </c>
      <c r="L443" s="4">
        <v>122.37394238307134</v>
      </c>
      <c r="M443" s="4">
        <v>240.84723570432976</v>
      </c>
    </row>
    <row r="444" spans="2:13">
      <c r="B444" s="17">
        <v>39332</v>
      </c>
      <c r="C444" s="4">
        <v>120.38646321796209</v>
      </c>
      <c r="D444" s="4">
        <v>99.294329226007562</v>
      </c>
      <c r="E444" s="4">
        <v>129.7939519322438</v>
      </c>
      <c r="F444" s="4">
        <v>97.078654031057937</v>
      </c>
      <c r="G444" s="4">
        <v>124.31393784780029</v>
      </c>
      <c r="H444" s="4">
        <v>102.91902839529905</v>
      </c>
      <c r="I444" s="4">
        <v>158.96613937941711</v>
      </c>
      <c r="J444" s="4">
        <v>167.19069306613233</v>
      </c>
      <c r="K444" s="4">
        <v>137.37796442424386</v>
      </c>
      <c r="L444" s="4">
        <v>120.00760667547492</v>
      </c>
      <c r="M444" s="4">
        <v>238.00227725917375</v>
      </c>
    </row>
    <row r="445" spans="2:13">
      <c r="B445" s="17">
        <v>39335</v>
      </c>
      <c r="C445" s="4">
        <v>120.23324182416538</v>
      </c>
      <c r="D445" s="4">
        <v>98.685401472793046</v>
      </c>
      <c r="E445" s="4">
        <v>126.91833838600195</v>
      </c>
      <c r="F445" s="4">
        <v>94.497332682052431</v>
      </c>
      <c r="G445" s="4">
        <v>124.45111244966938</v>
      </c>
      <c r="H445" s="4">
        <v>102.63738379300709</v>
      </c>
      <c r="I445" s="4">
        <v>157.65813587936043</v>
      </c>
      <c r="J445" s="4">
        <v>167.30983309903533</v>
      </c>
      <c r="K445" s="4">
        <v>138.51481393287543</v>
      </c>
      <c r="L445" s="4">
        <v>118.90080974801955</v>
      </c>
      <c r="M445" s="4">
        <v>238.01105412524518</v>
      </c>
    </row>
    <row r="446" spans="2:13">
      <c r="B446" s="17">
        <v>39336</v>
      </c>
      <c r="C446" s="4">
        <v>121.87229662591518</v>
      </c>
      <c r="D446" s="4">
        <v>100.33621019825074</v>
      </c>
      <c r="E446" s="4">
        <v>127.82564723188636</v>
      </c>
      <c r="F446" s="4">
        <v>95.441041562334021</v>
      </c>
      <c r="G446" s="4">
        <v>126.16261919614067</v>
      </c>
      <c r="H446" s="4">
        <v>104.19276508723195</v>
      </c>
      <c r="I446" s="4">
        <v>159.42080900592805</v>
      </c>
      <c r="J446" s="4">
        <v>166.97897376834035</v>
      </c>
      <c r="K446" s="4">
        <v>137.65146950289292</v>
      </c>
      <c r="L446" s="4">
        <v>121.74145930526277</v>
      </c>
      <c r="M446" s="4">
        <v>239.73006603723678</v>
      </c>
    </row>
    <row r="447" spans="2:13">
      <c r="B447" s="17">
        <v>39337</v>
      </c>
      <c r="C447" s="4">
        <v>121.87809419216696</v>
      </c>
      <c r="D447" s="4">
        <v>99.827839321713839</v>
      </c>
      <c r="E447" s="4">
        <v>127.18103126658056</v>
      </c>
      <c r="F447" s="4">
        <v>93.929873747504018</v>
      </c>
      <c r="G447" s="4">
        <v>126.0039251508547</v>
      </c>
      <c r="H447" s="4">
        <v>103.82037287723487</v>
      </c>
      <c r="I447" s="4">
        <v>159.74337434039211</v>
      </c>
      <c r="J447" s="4">
        <v>169.47401284241815</v>
      </c>
      <c r="K447" s="4">
        <v>138.32488707328932</v>
      </c>
      <c r="L447" s="4">
        <v>122.23593197810665</v>
      </c>
      <c r="M447" s="4">
        <v>238.22295274896993</v>
      </c>
    </row>
    <row r="448" spans="2:13">
      <c r="B448" s="17">
        <v>39338</v>
      </c>
      <c r="C448" s="4">
        <v>122.90426341872991</v>
      </c>
      <c r="D448" s="4">
        <v>100.640674074858</v>
      </c>
      <c r="E448" s="4">
        <v>127.37094622376257</v>
      </c>
      <c r="F448" s="4">
        <v>92.184320720577958</v>
      </c>
      <c r="G448" s="4">
        <v>127.2669363607382</v>
      </c>
      <c r="H448" s="4">
        <v>105.06876564269156</v>
      </c>
      <c r="I448" s="4">
        <v>161.08964105772452</v>
      </c>
      <c r="J448" s="4">
        <v>171.05566823534011</v>
      </c>
      <c r="K448" s="4">
        <v>138.69768307618514</v>
      </c>
      <c r="L448" s="4">
        <v>123.35435899586807</v>
      </c>
      <c r="M448" s="4">
        <v>242.32676455637213</v>
      </c>
    </row>
    <row r="449" spans="2:13">
      <c r="B449" s="17">
        <v>39339</v>
      </c>
      <c r="C449" s="4">
        <v>122.92911013123746</v>
      </c>
      <c r="D449" s="4">
        <v>100.61274160911422</v>
      </c>
      <c r="E449" s="4">
        <v>129.83629837882188</v>
      </c>
      <c r="F449" s="4">
        <v>95.049371536857663</v>
      </c>
      <c r="G449" s="4">
        <v>127.4341623439428</v>
      </c>
      <c r="H449" s="4">
        <v>105.34632251490675</v>
      </c>
      <c r="I449" s="4">
        <v>160.27243279155084</v>
      </c>
      <c r="J449" s="4">
        <v>173.57294585271578</v>
      </c>
      <c r="K449" s="4">
        <v>139.99533707829377</v>
      </c>
      <c r="L449" s="4">
        <v>121.90932027534618</v>
      </c>
      <c r="M449" s="4">
        <v>243.65207133315917</v>
      </c>
    </row>
    <row r="450" spans="2:13">
      <c r="B450" s="17">
        <v>39342</v>
      </c>
      <c r="C450" s="4">
        <v>122.29966008104553</v>
      </c>
      <c r="D450" s="4">
        <v>100.38090214344079</v>
      </c>
      <c r="E450" s="4">
        <v>129.83629837882188</v>
      </c>
      <c r="F450" s="4">
        <v>95.049371536857663</v>
      </c>
      <c r="G450" s="4">
        <v>127.06349704103471</v>
      </c>
      <c r="H450" s="4">
        <v>104.78201137780361</v>
      </c>
      <c r="I450" s="4">
        <v>159.89001437978402</v>
      </c>
      <c r="J450" s="4">
        <v>171.49012153262015</v>
      </c>
      <c r="K450" s="4">
        <v>139.41968745126343</v>
      </c>
      <c r="L450" s="4">
        <v>119.84381623699861</v>
      </c>
      <c r="M450" s="4">
        <v>240.21028599514543</v>
      </c>
    </row>
    <row r="451" spans="2:13">
      <c r="B451" s="17">
        <v>39343</v>
      </c>
      <c r="C451" s="4">
        <v>125.87178911588484</v>
      </c>
      <c r="D451" s="4">
        <v>104.59032473102923</v>
      </c>
      <c r="E451" s="4">
        <v>127.21484401860108</v>
      </c>
      <c r="F451" s="4">
        <v>90.204382481555811</v>
      </c>
      <c r="G451" s="4">
        <v>130.24846946604833</v>
      </c>
      <c r="H451" s="4">
        <v>109.47738253052736</v>
      </c>
      <c r="I451" s="4">
        <v>161.92843918392526</v>
      </c>
      <c r="J451" s="4">
        <v>171.33333631670507</v>
      </c>
      <c r="K451" s="4">
        <v>139.66648464568749</v>
      </c>
      <c r="L451" s="4">
        <v>121.79224403293235</v>
      </c>
      <c r="M451" s="4">
        <v>243.05900595433206</v>
      </c>
    </row>
    <row r="452" spans="2:13">
      <c r="B452" s="17">
        <v>39344</v>
      </c>
      <c r="C452" s="4">
        <v>126.63789608486846</v>
      </c>
      <c r="D452" s="4">
        <v>105.44505818278904</v>
      </c>
      <c r="E452" s="4">
        <v>131.88213088916925</v>
      </c>
      <c r="F452" s="4">
        <v>94.37088802815849</v>
      </c>
      <c r="G452" s="4">
        <v>130.97055581189258</v>
      </c>
      <c r="H452" s="4">
        <v>109.53031863502201</v>
      </c>
      <c r="I452" s="4">
        <v>165.6827234577438</v>
      </c>
      <c r="J452" s="4">
        <v>178.14983326066294</v>
      </c>
      <c r="K452" s="4">
        <v>143.71850528935903</v>
      </c>
      <c r="L452" s="4">
        <v>125.21808096740634</v>
      </c>
      <c r="M452" s="4">
        <v>252.6934972247501</v>
      </c>
    </row>
    <row r="453" spans="2:13">
      <c r="B453" s="17">
        <v>39345</v>
      </c>
      <c r="C453" s="4">
        <v>125.78648206960882</v>
      </c>
      <c r="D453" s="4">
        <v>103.18532170411683</v>
      </c>
      <c r="E453" s="4">
        <v>132.14176452075552</v>
      </c>
      <c r="F453" s="4">
        <v>93.288398430188451</v>
      </c>
      <c r="G453" s="4">
        <v>130.50736638222278</v>
      </c>
      <c r="H453" s="4">
        <v>107.71802350546984</v>
      </c>
      <c r="I453" s="4">
        <v>165.34604989791549</v>
      </c>
      <c r="J453" s="4">
        <v>179.17106341981815</v>
      </c>
      <c r="K453" s="4">
        <v>144.98235654509114</v>
      </c>
      <c r="L453" s="4">
        <v>124.61641762890869</v>
      </c>
      <c r="M453" s="4">
        <v>252.67218197857665</v>
      </c>
    </row>
    <row r="454" spans="2:13">
      <c r="B454" s="17">
        <v>39346</v>
      </c>
      <c r="C454" s="4">
        <v>126.36623869478562</v>
      </c>
      <c r="D454" s="4">
        <v>102.79426718370384</v>
      </c>
      <c r="E454" s="4">
        <v>131.3271992232703</v>
      </c>
      <c r="F454" s="4">
        <v>90.685488969542504</v>
      </c>
      <c r="G454" s="4">
        <v>131.01444789251829</v>
      </c>
      <c r="H454" s="4">
        <v>107.78731053027172</v>
      </c>
      <c r="I454" s="4">
        <v>166.61450761475427</v>
      </c>
      <c r="J454" s="4">
        <v>180.16552367105371</v>
      </c>
      <c r="K454" s="4">
        <v>146.97382120304755</v>
      </c>
      <c r="L454" s="4">
        <v>125.15314629653109</v>
      </c>
      <c r="M454" s="4">
        <v>254.06394216990461</v>
      </c>
    </row>
    <row r="455" spans="2:13">
      <c r="B455" s="17">
        <v>39349</v>
      </c>
      <c r="C455" s="4">
        <v>125.70200324708307</v>
      </c>
      <c r="D455" s="4">
        <v>101.1490449513949</v>
      </c>
      <c r="E455" s="4">
        <v>131.3271992232703</v>
      </c>
      <c r="F455" s="4">
        <v>90.685488969542504</v>
      </c>
      <c r="G455" s="4">
        <v>130.43493970922486</v>
      </c>
      <c r="H455" s="4">
        <v>106.10009994106986</v>
      </c>
      <c r="I455" s="4">
        <v>166.47534921002526</v>
      </c>
      <c r="J455" s="4">
        <v>185.10234085657737</v>
      </c>
      <c r="K455" s="4">
        <v>150.75137097531638</v>
      </c>
      <c r="L455" s="4">
        <v>125.33186201756681</v>
      </c>
      <c r="M455" s="4">
        <v>256.05879844414136</v>
      </c>
    </row>
    <row r="456" spans="2:13">
      <c r="B456" s="17">
        <v>39350</v>
      </c>
      <c r="C456" s="4">
        <v>125.65893561206994</v>
      </c>
      <c r="D456" s="4">
        <v>101.04848807471727</v>
      </c>
      <c r="E456" s="4">
        <v>132.04467361852511</v>
      </c>
      <c r="F456" s="4">
        <v>92.289177262831473</v>
      </c>
      <c r="G456" s="4">
        <v>130.62065155791976</v>
      </c>
      <c r="H456" s="4">
        <v>105.6437048779944</v>
      </c>
      <c r="I456" s="4">
        <v>166.08031889982669</v>
      </c>
      <c r="J456" s="4">
        <v>184.25427853927769</v>
      </c>
      <c r="K456" s="4">
        <v>149.32511795347625</v>
      </c>
      <c r="L456" s="4">
        <v>123.99420779753709</v>
      </c>
      <c r="M456" s="4">
        <v>251.89229473622891</v>
      </c>
    </row>
    <row r="457" spans="2:13">
      <c r="B457" s="17">
        <v>39351</v>
      </c>
      <c r="C457" s="4">
        <v>126.3389073110273</v>
      </c>
      <c r="D457" s="4">
        <v>100.73285121181247</v>
      </c>
      <c r="E457" s="4">
        <v>132.31847640333905</v>
      </c>
      <c r="F457" s="4">
        <v>93.590631993154446</v>
      </c>
      <c r="G457" s="4">
        <v>131.56390469447615</v>
      </c>
      <c r="H457" s="4">
        <v>105.73833582927247</v>
      </c>
      <c r="I457" s="4">
        <v>166.82228329739115</v>
      </c>
      <c r="J457" s="4">
        <v>184.25427853927769</v>
      </c>
      <c r="K457" s="4">
        <v>149.32511795347625</v>
      </c>
      <c r="L457" s="4">
        <v>124.69453306879738</v>
      </c>
      <c r="M457" s="4">
        <v>256.96783100154022</v>
      </c>
    </row>
    <row r="458" spans="2:13">
      <c r="B458" s="17">
        <v>39352</v>
      </c>
      <c r="C458" s="4">
        <v>126.83252866617785</v>
      </c>
      <c r="D458" s="4">
        <v>101.28870728011381</v>
      </c>
      <c r="E458" s="4">
        <v>135.51040019407773</v>
      </c>
      <c r="F458" s="4">
        <v>97.291451131513611</v>
      </c>
      <c r="G458" s="4">
        <v>131.89371149468519</v>
      </c>
      <c r="H458" s="4">
        <v>106.25993018707298</v>
      </c>
      <c r="I458" s="4">
        <v>167.88339285357375</v>
      </c>
      <c r="J458" s="4">
        <v>188.68009722206347</v>
      </c>
      <c r="K458" s="4">
        <v>151.70107956499729</v>
      </c>
      <c r="L458" s="4">
        <v>125.72941727119395</v>
      </c>
      <c r="M458" s="4">
        <v>258.81222671455231</v>
      </c>
    </row>
    <row r="459" spans="2:13">
      <c r="B459" s="17">
        <v>39353</v>
      </c>
      <c r="C459" s="4">
        <v>126.44906106981088</v>
      </c>
      <c r="D459" s="4">
        <v>100.15185592434177</v>
      </c>
      <c r="E459" s="4">
        <v>135.13580320562164</v>
      </c>
      <c r="F459" s="4">
        <v>97.473408072482911</v>
      </c>
      <c r="G459" s="4">
        <v>131.72961388871741</v>
      </c>
      <c r="H459" s="4">
        <v>105.36941818984069</v>
      </c>
      <c r="I459" s="4">
        <v>168.0484163381372</v>
      </c>
      <c r="J459" s="4">
        <v>189.2191204721548</v>
      </c>
      <c r="K459" s="4">
        <v>152.37691161727773</v>
      </c>
      <c r="L459" s="4">
        <v>125.34891948334896</v>
      </c>
      <c r="M459" s="4">
        <v>259.77015895434931</v>
      </c>
    </row>
    <row r="460" spans="2:13">
      <c r="B460" s="17">
        <v>39356</v>
      </c>
      <c r="C460" s="4">
        <v>128.12952705907335</v>
      </c>
      <c r="D460" s="4">
        <v>102.45628434820404</v>
      </c>
      <c r="E460" s="4">
        <v>135.62101619711635</v>
      </c>
      <c r="F460" s="4">
        <v>98.080959214363546</v>
      </c>
      <c r="G460" s="4">
        <v>133.54900225020393</v>
      </c>
      <c r="H460" s="4">
        <v>107.39018755330999</v>
      </c>
      <c r="I460" s="4">
        <v>169.35043453046362</v>
      </c>
      <c r="J460" s="4">
        <v>189.2191204721548</v>
      </c>
      <c r="K460" s="4">
        <v>152.37691161727773</v>
      </c>
      <c r="L460" s="4">
        <v>126.11379175580761</v>
      </c>
      <c r="M460" s="4">
        <v>256.67192523113175</v>
      </c>
    </row>
    <row r="461" spans="2:13">
      <c r="B461" s="17">
        <v>39357</v>
      </c>
      <c r="C461" s="4">
        <v>128.09556988531301</v>
      </c>
      <c r="D461" s="4">
        <v>103.53447752591416</v>
      </c>
      <c r="E461" s="4">
        <v>137.23774878301259</v>
      </c>
      <c r="F461" s="4">
        <v>101.27291572119832</v>
      </c>
      <c r="G461" s="4">
        <v>133.16752982593226</v>
      </c>
      <c r="H461" s="4">
        <v>108.30052504141476</v>
      </c>
      <c r="I461" s="4">
        <v>169.87137006398839</v>
      </c>
      <c r="J461" s="4">
        <v>196.58976845271073</v>
      </c>
      <c r="K461" s="4">
        <v>158.54999887726592</v>
      </c>
      <c r="L461" s="4">
        <v>126.000398375324</v>
      </c>
      <c r="M461" s="4">
        <v>264.38052131787447</v>
      </c>
    </row>
    <row r="462" spans="2:13">
      <c r="B462" s="17">
        <v>39358</v>
      </c>
      <c r="C462" s="4">
        <v>127.51250036513517</v>
      </c>
      <c r="D462" s="4">
        <v>104.03726190930227</v>
      </c>
      <c r="E462" s="4">
        <v>138.47038460726603</v>
      </c>
      <c r="F462" s="4">
        <v>105.04775124232467</v>
      </c>
      <c r="G462" s="4">
        <v>132.41615049323417</v>
      </c>
      <c r="H462" s="4">
        <v>108.47282286415219</v>
      </c>
      <c r="I462" s="4">
        <v>170.05328066679087</v>
      </c>
      <c r="J462" s="4">
        <v>191.57173527050361</v>
      </c>
      <c r="K462" s="4">
        <v>156.92089223129125</v>
      </c>
      <c r="L462" s="4">
        <v>126.67513744791108</v>
      </c>
      <c r="M462" s="4">
        <v>262.42578785996426</v>
      </c>
    </row>
    <row r="463" spans="2:13">
      <c r="B463" s="17">
        <v>39359</v>
      </c>
      <c r="C463" s="4">
        <v>127.78167308396726</v>
      </c>
      <c r="D463" s="4">
        <v>104.4869746077772</v>
      </c>
      <c r="E463" s="4">
        <v>137.60574423416946</v>
      </c>
      <c r="F463" s="4">
        <v>106.17033304762693</v>
      </c>
      <c r="G463" s="4">
        <v>132.47549486142353</v>
      </c>
      <c r="H463" s="4">
        <v>108.74527007377132</v>
      </c>
      <c r="I463" s="4">
        <v>169.8328930857223</v>
      </c>
      <c r="J463" s="4">
        <v>188.04452104887633</v>
      </c>
      <c r="K463" s="4">
        <v>155.15382580505002</v>
      </c>
      <c r="L463" s="4">
        <v>126.92130769272165</v>
      </c>
      <c r="M463" s="4">
        <v>262.06217483700465</v>
      </c>
    </row>
    <row r="464" spans="2:13">
      <c r="B464" s="17">
        <v>39360</v>
      </c>
      <c r="C464" s="4">
        <v>129.0033031155898</v>
      </c>
      <c r="D464" s="4">
        <v>105.22439170341313</v>
      </c>
      <c r="E464" s="4">
        <v>137.38475374774953</v>
      </c>
      <c r="F464" s="4">
        <v>107.06469767273042</v>
      </c>
      <c r="G464" s="4">
        <v>133.34480453601876</v>
      </c>
      <c r="H464" s="4">
        <v>109.71160946392837</v>
      </c>
      <c r="I464" s="4">
        <v>171.05539218963213</v>
      </c>
      <c r="J464" s="4">
        <v>194.0227155377969</v>
      </c>
      <c r="K464" s="4">
        <v>160.15395776577145</v>
      </c>
      <c r="L464" s="4">
        <v>127.84977656881821</v>
      </c>
      <c r="M464" s="4">
        <v>265.24065419287524</v>
      </c>
    </row>
    <row r="465" spans="2:13">
      <c r="B465" s="17">
        <v>39363</v>
      </c>
      <c r="C465" s="4">
        <v>128.58836301671326</v>
      </c>
      <c r="D465" s="4">
        <v>104.26910137497569</v>
      </c>
      <c r="E465" s="4">
        <v>137.38475374774953</v>
      </c>
      <c r="F465" s="4">
        <v>107.06469767273042</v>
      </c>
      <c r="G465" s="4">
        <v>133.13359167287828</v>
      </c>
      <c r="H465" s="4">
        <v>108.90837050383591</v>
      </c>
      <c r="I465" s="4">
        <v>170.46092287542103</v>
      </c>
      <c r="J465" s="4">
        <v>193.59586099042113</v>
      </c>
      <c r="K465" s="4">
        <v>160.95248264363627</v>
      </c>
      <c r="L465" s="4">
        <v>126.78542947097975</v>
      </c>
      <c r="M465" s="4">
        <v>267.09257293394859</v>
      </c>
    </row>
    <row r="466" spans="2:13">
      <c r="B466" s="17">
        <v>39364</v>
      </c>
      <c r="C466" s="4">
        <v>129.62944027078075</v>
      </c>
      <c r="D466" s="4">
        <v>104.40317721054586</v>
      </c>
      <c r="E466" s="4">
        <v>138.14843890409909</v>
      </c>
      <c r="F466" s="4">
        <v>107.32375501241553</v>
      </c>
      <c r="G466" s="4">
        <v>134.27876734017491</v>
      </c>
      <c r="H466" s="4">
        <v>109.0974280198882</v>
      </c>
      <c r="I466" s="4">
        <v>170.59067579657389</v>
      </c>
      <c r="J466" s="4">
        <v>196.78698738371284</v>
      </c>
      <c r="K466" s="4">
        <v>162.80390735231836</v>
      </c>
      <c r="L466" s="4">
        <v>128.22930518247105</v>
      </c>
      <c r="M466" s="4">
        <v>268.54577118777667</v>
      </c>
    </row>
    <row r="467" spans="2:13">
      <c r="B467" s="17">
        <v>39365</v>
      </c>
      <c r="C467" s="4">
        <v>129.40747630571306</v>
      </c>
      <c r="D467" s="4">
        <v>103.01214041650537</v>
      </c>
      <c r="E467" s="4">
        <v>138.29327019192036</v>
      </c>
      <c r="F467" s="4">
        <v>106.10556871270565</v>
      </c>
      <c r="G467" s="4">
        <v>133.46501006136083</v>
      </c>
      <c r="H467" s="4">
        <v>107.88357657358051</v>
      </c>
      <c r="I467" s="4">
        <v>170.72171128366898</v>
      </c>
      <c r="J467" s="4">
        <v>199.1662326633776</v>
      </c>
      <c r="K467" s="4">
        <v>165.44497907470702</v>
      </c>
      <c r="L467" s="4">
        <v>128.57103600262934</v>
      </c>
      <c r="M467" s="4">
        <v>268.7840004097157</v>
      </c>
    </row>
    <row r="468" spans="2:13">
      <c r="B468" s="17">
        <v>39366</v>
      </c>
      <c r="C468" s="4">
        <v>128.73992796300951</v>
      </c>
      <c r="D468" s="4">
        <v>102.40879915643958</v>
      </c>
      <c r="E468" s="4">
        <v>140.55622887417104</v>
      </c>
      <c r="F468" s="4">
        <v>106.21350927090778</v>
      </c>
      <c r="G468" s="4">
        <v>132.86237084637699</v>
      </c>
      <c r="H468" s="4">
        <v>108.07713059271731</v>
      </c>
      <c r="I468" s="4">
        <v>171.72895307027903</v>
      </c>
      <c r="J468" s="4">
        <v>203.09590177672465</v>
      </c>
      <c r="K468" s="4">
        <v>168.11216434731847</v>
      </c>
      <c r="L468" s="4">
        <v>130.34501244397288</v>
      </c>
      <c r="M468" s="4">
        <v>272.47279183573994</v>
      </c>
    </row>
    <row r="469" spans="2:13">
      <c r="B469" s="17">
        <v>39367</v>
      </c>
      <c r="C469" s="4">
        <v>129.35198531444613</v>
      </c>
      <c r="D469" s="4">
        <v>101.69931452654745</v>
      </c>
      <c r="E469" s="4">
        <v>139.52727462756511</v>
      </c>
      <c r="F469" s="4">
        <v>104.30450339870418</v>
      </c>
      <c r="G469" s="4">
        <v>133.60142626874821</v>
      </c>
      <c r="H469" s="4">
        <v>107.33929531385374</v>
      </c>
      <c r="I469" s="4">
        <v>171.89077013998701</v>
      </c>
      <c r="J469" s="4">
        <v>201.04179933700118</v>
      </c>
      <c r="K469" s="4">
        <v>166.25152746160188</v>
      </c>
      <c r="L469" s="4">
        <v>130.46460853928636</v>
      </c>
      <c r="M469" s="4">
        <v>271.21895382553453</v>
      </c>
    </row>
    <row r="470" spans="2:13">
      <c r="B470" s="17">
        <v>39370</v>
      </c>
      <c r="C470" s="4">
        <v>128.26784042536553</v>
      </c>
      <c r="D470" s="4">
        <v>100.36693591056891</v>
      </c>
      <c r="E470" s="4">
        <v>139.74448130602087</v>
      </c>
      <c r="F470" s="4">
        <v>102.56820241962401</v>
      </c>
      <c r="G470" s="4">
        <v>132.57493933783033</v>
      </c>
      <c r="H470" s="4">
        <v>105.55684061386226</v>
      </c>
      <c r="I470" s="4">
        <v>170.35617999014113</v>
      </c>
      <c r="J470" s="4">
        <v>205.9385313739472</v>
      </c>
      <c r="K470" s="4">
        <v>167.83520470228149</v>
      </c>
      <c r="L470" s="4">
        <v>128.79317072747415</v>
      </c>
      <c r="M470" s="4">
        <v>272.9479964416077</v>
      </c>
    </row>
    <row r="471" spans="2:13">
      <c r="B471" s="17">
        <v>39371</v>
      </c>
      <c r="C471" s="4">
        <v>127.42470864760843</v>
      </c>
      <c r="D471" s="4">
        <v>97.660279979996119</v>
      </c>
      <c r="E471" s="4">
        <v>137.97148550185824</v>
      </c>
      <c r="F471" s="4">
        <v>97.824985890627033</v>
      </c>
      <c r="G471" s="4">
        <v>131.89371149468519</v>
      </c>
      <c r="H471" s="4">
        <v>102.75449725970758</v>
      </c>
      <c r="I471" s="4">
        <v>170.21018123372036</v>
      </c>
      <c r="J471" s="4">
        <v>201.85172847817569</v>
      </c>
      <c r="K471" s="4">
        <v>164.50076807454673</v>
      </c>
      <c r="L471" s="4">
        <v>128.20798335024335</v>
      </c>
      <c r="M471" s="4">
        <v>270.80894879619734</v>
      </c>
    </row>
    <row r="472" spans="2:13">
      <c r="B472" s="17">
        <v>39372</v>
      </c>
      <c r="C472" s="4">
        <v>127.64915728392685</v>
      </c>
      <c r="D472" s="4">
        <v>96.875377692595748</v>
      </c>
      <c r="E472" s="4">
        <v>136.50135534793679</v>
      </c>
      <c r="F472" s="4">
        <v>94.133418800113787</v>
      </c>
      <c r="G472" s="4">
        <v>131.70032090186356</v>
      </c>
      <c r="H472" s="4">
        <v>102.73732879338499</v>
      </c>
      <c r="I472" s="4">
        <v>170.69691500878639</v>
      </c>
      <c r="J472" s="4">
        <v>204.25098147547834</v>
      </c>
      <c r="K472" s="4">
        <v>166.05580584549406</v>
      </c>
      <c r="L472" s="4">
        <v>129.436508556235</v>
      </c>
      <c r="M472" s="4">
        <v>270.58952714441142</v>
      </c>
    </row>
    <row r="473" spans="2:13">
      <c r="B473" s="17">
        <v>39373</v>
      </c>
      <c r="C473" s="4">
        <v>127.55308332889757</v>
      </c>
      <c r="D473" s="4">
        <v>95.104459364439791</v>
      </c>
      <c r="E473" s="4">
        <v>137.71523314547406</v>
      </c>
      <c r="F473" s="4">
        <v>95.81420749211857</v>
      </c>
      <c r="G473" s="4">
        <v>131.66638274880958</v>
      </c>
      <c r="H473" s="4">
        <v>101.00617510585745</v>
      </c>
      <c r="I473" s="4">
        <v>169.32863090944616</v>
      </c>
      <c r="J473" s="4">
        <v>205.41059253885385</v>
      </c>
      <c r="K473" s="4">
        <v>167.41460195808165</v>
      </c>
      <c r="L473" s="4">
        <v>128.11358578392623</v>
      </c>
      <c r="M473" s="4">
        <v>267.88625239440864</v>
      </c>
    </row>
    <row r="474" spans="2:13">
      <c r="B474" s="17">
        <v>39374</v>
      </c>
      <c r="C474" s="4">
        <v>124.28574063415118</v>
      </c>
      <c r="D474" s="4">
        <v>92.517913036565275</v>
      </c>
      <c r="E474" s="4">
        <v>135.36669599799046</v>
      </c>
      <c r="F474" s="4">
        <v>94.438736379028427</v>
      </c>
      <c r="G474" s="4">
        <v>128.18781686008586</v>
      </c>
      <c r="H474" s="4">
        <v>98.399225249374126</v>
      </c>
      <c r="I474" s="4">
        <v>168.53172993735737</v>
      </c>
      <c r="J474" s="4">
        <v>205.41059253885385</v>
      </c>
      <c r="K474" s="4">
        <v>167.41460195808165</v>
      </c>
      <c r="L474" s="4">
        <v>126.53383185069305</v>
      </c>
      <c r="M474" s="4">
        <v>268.62476298241961</v>
      </c>
    </row>
    <row r="475" spans="2:13">
      <c r="B475" s="17">
        <v>39377</v>
      </c>
      <c r="C475" s="4">
        <v>124.75782817179513</v>
      </c>
      <c r="D475" s="4">
        <v>93.129634036354176</v>
      </c>
      <c r="E475" s="4">
        <v>132.34045469215238</v>
      </c>
      <c r="F475" s="4">
        <v>94.17351100744601</v>
      </c>
      <c r="G475" s="4">
        <v>128.61393975946484</v>
      </c>
      <c r="H475" s="4">
        <v>99.1462579209105</v>
      </c>
      <c r="I475" s="4">
        <v>166.62540942526297</v>
      </c>
      <c r="J475" s="4">
        <v>197.80194334569941</v>
      </c>
      <c r="K475" s="4">
        <v>161.62660598566032</v>
      </c>
      <c r="L475" s="4">
        <v>125.20412485903911</v>
      </c>
      <c r="M475" s="4">
        <v>263.12668330766905</v>
      </c>
    </row>
    <row r="476" spans="2:13">
      <c r="B476" s="17">
        <v>39378</v>
      </c>
      <c r="C476" s="4">
        <v>125.85605286463004</v>
      </c>
      <c r="D476" s="4">
        <v>93.151980008949195</v>
      </c>
      <c r="E476" s="4">
        <v>132.43794812714492</v>
      </c>
      <c r="F476" s="4">
        <v>95.425621482590856</v>
      </c>
      <c r="G476" s="4">
        <v>129.64971702278299</v>
      </c>
      <c r="H476" s="4">
        <v>99.296686387736983</v>
      </c>
      <c r="I476" s="4">
        <v>167.64825576416987</v>
      </c>
      <c r="J476" s="4">
        <v>204.79579092962527</v>
      </c>
      <c r="K476" s="4">
        <v>167.02962210814022</v>
      </c>
      <c r="L476" s="4">
        <v>126.26381992075515</v>
      </c>
      <c r="M476" s="4">
        <v>266.69134477068292</v>
      </c>
    </row>
    <row r="477" spans="2:13">
      <c r="B477" s="17">
        <v>39379</v>
      </c>
      <c r="C477" s="4">
        <v>125.54878185328636</v>
      </c>
      <c r="D477" s="4">
        <v>92.009542160028374</v>
      </c>
      <c r="E477" s="4">
        <v>131.69575822029412</v>
      </c>
      <c r="F477" s="4">
        <v>94.1827630552919</v>
      </c>
      <c r="G477" s="4">
        <v>129.64042669038272</v>
      </c>
      <c r="H477" s="4">
        <v>98.674125097039351</v>
      </c>
      <c r="I477" s="4">
        <v>167.35262431449209</v>
      </c>
      <c r="J477" s="4">
        <v>204.49372319260434</v>
      </c>
      <c r="K477" s="4">
        <v>166.95904494537598</v>
      </c>
      <c r="L477" s="4">
        <v>125.6435484377679</v>
      </c>
      <c r="M477" s="4">
        <v>266.23494773496816</v>
      </c>
    </row>
    <row r="478" spans="2:13">
      <c r="B478" s="17">
        <v>39380</v>
      </c>
      <c r="C478" s="4">
        <v>125.42620473824897</v>
      </c>
      <c r="D478" s="4">
        <v>91.702285036846746</v>
      </c>
      <c r="E478" s="4">
        <v>131.0982385881598</v>
      </c>
      <c r="F478" s="4">
        <v>92.665427208564651</v>
      </c>
      <c r="G478" s="4">
        <v>129.60885852008391</v>
      </c>
      <c r="H478" s="4">
        <v>98.034804113026823</v>
      </c>
      <c r="I478" s="4">
        <v>169.56462304281149</v>
      </c>
      <c r="J478" s="4">
        <v>208.1255073670429</v>
      </c>
      <c r="K478" s="4">
        <v>168.51222542256636</v>
      </c>
      <c r="L478" s="4">
        <v>127.47179863387285</v>
      </c>
      <c r="M478" s="4">
        <v>269.71309437527788</v>
      </c>
    </row>
    <row r="479" spans="2:13">
      <c r="B479" s="17">
        <v>39381</v>
      </c>
      <c r="C479" s="4">
        <v>127.15553592877633</v>
      </c>
      <c r="D479" s="4">
        <v>94.802788734406889</v>
      </c>
      <c r="E479" s="4">
        <v>132.88113669827126</v>
      </c>
      <c r="F479" s="4">
        <v>94.256779438059084</v>
      </c>
      <c r="G479" s="4">
        <v>130.88656362304945</v>
      </c>
      <c r="H479" s="4">
        <v>100.71942084096948</v>
      </c>
      <c r="I479" s="4">
        <v>169.92224517969578</v>
      </c>
      <c r="J479" s="4">
        <v>211.96482804116096</v>
      </c>
      <c r="K479" s="4">
        <v>169.33912974903745</v>
      </c>
      <c r="L479" s="4">
        <v>129.11997626507306</v>
      </c>
      <c r="M479" s="4">
        <v>275.10710549518137</v>
      </c>
    </row>
    <row r="480" spans="2:13">
      <c r="B480" s="17">
        <v>39384</v>
      </c>
      <c r="C480" s="4">
        <v>127.62762346642029</v>
      </c>
      <c r="D480" s="4">
        <v>93.730182049845538</v>
      </c>
      <c r="E480" s="4">
        <v>134.43048529978375</v>
      </c>
      <c r="F480" s="4">
        <v>99.228213147254891</v>
      </c>
      <c r="G480" s="4">
        <v>131.48910803872309</v>
      </c>
      <c r="H480" s="4">
        <v>100.23216341581414</v>
      </c>
      <c r="I480" s="4">
        <v>171.21549917141715</v>
      </c>
      <c r="J480" s="4">
        <v>220.20270949703203</v>
      </c>
      <c r="K480" s="4">
        <v>174.69489631834043</v>
      </c>
      <c r="L480" s="4">
        <v>129.98641799287088</v>
      </c>
      <c r="M480" s="4">
        <v>279.10684874773654</v>
      </c>
    </row>
    <row r="481" spans="2:13">
      <c r="B481" s="17">
        <v>39385</v>
      </c>
      <c r="C481" s="4">
        <v>126.80271261116873</v>
      </c>
      <c r="D481" s="4">
        <v>93.475996611577088</v>
      </c>
      <c r="E481" s="4">
        <v>134.0515409574964</v>
      </c>
      <c r="F481" s="4">
        <v>100.32303880901947</v>
      </c>
      <c r="G481" s="4">
        <v>130.75166420462537</v>
      </c>
      <c r="H481" s="4">
        <v>99.83238341430247</v>
      </c>
      <c r="I481" s="4">
        <v>170.5372355489821</v>
      </c>
      <c r="J481" s="4">
        <v>220.56047816225046</v>
      </c>
      <c r="K481" s="4">
        <v>176.38611086754764</v>
      </c>
      <c r="L481" s="4">
        <v>129.07442507804117</v>
      </c>
      <c r="M481" s="4">
        <v>276.63929554365239</v>
      </c>
    </row>
    <row r="482" spans="2:13">
      <c r="B482" s="17">
        <v>39386</v>
      </c>
      <c r="C482" s="4">
        <v>128.32333141663247</v>
      </c>
      <c r="D482" s="4">
        <v>93.758114515589341</v>
      </c>
      <c r="E482" s="4">
        <v>134.74888871464378</v>
      </c>
      <c r="F482" s="4">
        <v>102.43867374978146</v>
      </c>
      <c r="G482" s="4">
        <v>132.05553391720798</v>
      </c>
      <c r="H482" s="4">
        <v>100.18454136041935</v>
      </c>
      <c r="I482" s="4">
        <v>171.41964091721778</v>
      </c>
      <c r="J482" s="4">
        <v>218.56918740751564</v>
      </c>
      <c r="K482" s="4">
        <v>175.99979376610122</v>
      </c>
      <c r="L482" s="4">
        <v>130.28744349695813</v>
      </c>
      <c r="M482" s="4">
        <v>278.73571269671572</v>
      </c>
    </row>
    <row r="483" spans="2:13">
      <c r="B483" s="17">
        <v>39387</v>
      </c>
      <c r="C483" s="4">
        <v>124.93258338309845</v>
      </c>
      <c r="D483" s="4">
        <v>89.068253517207793</v>
      </c>
      <c r="E483" s="4">
        <v>135.81777421125491</v>
      </c>
      <c r="F483" s="4">
        <v>102.39241351055198</v>
      </c>
      <c r="G483" s="4">
        <v>128.62247169738347</v>
      </c>
      <c r="H483" s="4">
        <v>94.481749130266621</v>
      </c>
      <c r="I483" s="4">
        <v>168.46183009350733</v>
      </c>
      <c r="J483" s="4">
        <v>219.54726503281074</v>
      </c>
      <c r="K483" s="4">
        <v>175.79393132608044</v>
      </c>
      <c r="L483" s="4">
        <v>127.66117527102239</v>
      </c>
      <c r="M483" s="4">
        <v>278.37209967375617</v>
      </c>
    </row>
    <row r="484" spans="2:13">
      <c r="B484" s="17">
        <v>39388</v>
      </c>
      <c r="C484" s="4">
        <v>125.03279845687901</v>
      </c>
      <c r="D484" s="4">
        <v>87.649284257423517</v>
      </c>
      <c r="E484" s="4">
        <v>132.97653696290061</v>
      </c>
      <c r="F484" s="4">
        <v>97.590600678530961</v>
      </c>
      <c r="G484" s="4">
        <v>128.88061021907623</v>
      </c>
      <c r="H484" s="4">
        <v>92.860146608797507</v>
      </c>
      <c r="I484" s="4">
        <v>167.79147562771587</v>
      </c>
      <c r="J484" s="4">
        <v>212.40485840259095</v>
      </c>
      <c r="K484" s="4">
        <v>171.29816605799743</v>
      </c>
      <c r="L484" s="4">
        <v>126.58577958739323</v>
      </c>
      <c r="M484" s="4">
        <v>279.37391624391023</v>
      </c>
    </row>
    <row r="485" spans="2:13">
      <c r="B485" s="17">
        <v>39391</v>
      </c>
      <c r="C485" s="4">
        <v>124.41328709169008</v>
      </c>
      <c r="D485" s="4">
        <v>86.766618339919901</v>
      </c>
      <c r="E485" s="4">
        <v>130.97546609570426</v>
      </c>
      <c r="F485" s="4">
        <v>95.040119489011772</v>
      </c>
      <c r="G485" s="4">
        <v>128.39049778530773</v>
      </c>
      <c r="H485" s="4">
        <v>91.296385467915172</v>
      </c>
      <c r="I485" s="4">
        <v>166.89496203411599</v>
      </c>
      <c r="J485" s="4">
        <v>201.76646910998355</v>
      </c>
      <c r="K485" s="4">
        <v>163.58902256925799</v>
      </c>
      <c r="L485" s="4">
        <v>125.24502400994859</v>
      </c>
      <c r="M485" s="4">
        <v>279.37391624391023</v>
      </c>
    </row>
    <row r="486" spans="2:13">
      <c r="B486" s="17">
        <v>39392</v>
      </c>
      <c r="C486" s="4">
        <v>125.91237207964723</v>
      </c>
      <c r="D486" s="4">
        <v>89.235848311670523</v>
      </c>
      <c r="E486" s="4">
        <v>130.82016895606708</v>
      </c>
      <c r="F486" s="4">
        <v>95.589074327868374</v>
      </c>
      <c r="G486" s="4">
        <v>129.50476887747701</v>
      </c>
      <c r="H486" s="4">
        <v>92.835620228336651</v>
      </c>
      <c r="I486" s="4">
        <v>167.31478861919709</v>
      </c>
      <c r="J486" s="4">
        <v>205.22292433020851</v>
      </c>
      <c r="K486" s="4">
        <v>166.62228044136504</v>
      </c>
      <c r="L486" s="4">
        <v>125.50670104183385</v>
      </c>
      <c r="M486" s="4">
        <v>284.48581381151757</v>
      </c>
    </row>
    <row r="487" spans="2:13">
      <c r="B487" s="17">
        <v>39393</v>
      </c>
      <c r="C487" s="4">
        <v>122.21435303476949</v>
      </c>
      <c r="D487" s="4">
        <v>83.166123505545997</v>
      </c>
      <c r="E487" s="4">
        <v>129.58882123665251</v>
      </c>
      <c r="F487" s="4">
        <v>93.553623801770854</v>
      </c>
      <c r="G487" s="4">
        <v>126.08327217349769</v>
      </c>
      <c r="H487" s="4">
        <v>87.90070809311203</v>
      </c>
      <c r="I487" s="4">
        <v>166.72544956875484</v>
      </c>
      <c r="J487" s="4">
        <v>207.11076054496198</v>
      </c>
      <c r="K487" s="4">
        <v>165.95829792325395</v>
      </c>
      <c r="L487" s="4">
        <v>123.76548268818554</v>
      </c>
      <c r="M487" s="4">
        <v>285.99418093779462</v>
      </c>
    </row>
    <row r="488" spans="2:13">
      <c r="B488" s="17">
        <v>39394</v>
      </c>
      <c r="C488" s="4">
        <v>122.14395401599802</v>
      </c>
      <c r="D488" s="4">
        <v>83.934266313500089</v>
      </c>
      <c r="E488" s="4">
        <v>126.97147271060565</v>
      </c>
      <c r="F488" s="4">
        <v>90.481943916932735</v>
      </c>
      <c r="G488" s="4">
        <v>125.76351410017057</v>
      </c>
      <c r="H488" s="4">
        <v>88.589081838046241</v>
      </c>
      <c r="I488" s="4">
        <v>167.14976513463367</v>
      </c>
      <c r="J488" s="4">
        <v>200.49698988285431</v>
      </c>
      <c r="K488" s="4">
        <v>160.95760877440546</v>
      </c>
      <c r="L488" s="4">
        <v>123.70287403537152</v>
      </c>
      <c r="M488" s="4">
        <v>286.89694430514254</v>
      </c>
    </row>
    <row r="489" spans="2:13">
      <c r="B489" s="17">
        <v>39395</v>
      </c>
      <c r="C489" s="4">
        <v>120.39888657421587</v>
      </c>
      <c r="D489" s="4">
        <v>84.314147847615573</v>
      </c>
      <c r="E489" s="4">
        <v>125.45674192663803</v>
      </c>
      <c r="F489" s="4">
        <v>87.135786612666351</v>
      </c>
      <c r="G489" s="4">
        <v>123.64427552050034</v>
      </c>
      <c r="H489" s="4">
        <v>89.27520733143821</v>
      </c>
      <c r="I489" s="4">
        <v>166.99863611444405</v>
      </c>
      <c r="J489" s="4">
        <v>200.65865502990059</v>
      </c>
      <c r="K489" s="4">
        <v>160.13493907770021</v>
      </c>
      <c r="L489" s="4">
        <v>122.21053961427187</v>
      </c>
      <c r="M489" s="4">
        <v>283.63195012656774</v>
      </c>
    </row>
    <row r="490" spans="2:13">
      <c r="B490" s="17">
        <v>39398</v>
      </c>
      <c r="C490" s="4">
        <v>119.19630568884915</v>
      </c>
      <c r="D490" s="4">
        <v>84.610231984499691</v>
      </c>
      <c r="E490" s="4">
        <v>122.3465322866156</v>
      </c>
      <c r="F490" s="4">
        <v>85.356309410305315</v>
      </c>
      <c r="G490" s="4">
        <v>123.1210781274697</v>
      </c>
      <c r="H490" s="4">
        <v>89.983610953748766</v>
      </c>
      <c r="I490" s="4">
        <v>166.87978500379992</v>
      </c>
      <c r="J490" s="4">
        <v>192.86693870602446</v>
      </c>
      <c r="K490" s="4">
        <v>153.44897871966674</v>
      </c>
      <c r="L490" s="4">
        <v>122.85058225077934</v>
      </c>
      <c r="M490" s="4">
        <v>281.24088104110604</v>
      </c>
    </row>
    <row r="491" spans="2:13">
      <c r="B491" s="17">
        <v>39399</v>
      </c>
      <c r="C491" s="4">
        <v>122.66407853115663</v>
      </c>
      <c r="D491" s="4">
        <v>89.048700791187159</v>
      </c>
      <c r="E491" s="4">
        <v>121.77928311819488</v>
      </c>
      <c r="F491" s="4">
        <v>85.710971244398067</v>
      </c>
      <c r="G491" s="4">
        <v>126.15029528581381</v>
      </c>
      <c r="H491" s="4">
        <v>94.864565051959545</v>
      </c>
      <c r="I491" s="4">
        <v>166.25389282400488</v>
      </c>
      <c r="J491" s="4">
        <v>193.82633316641724</v>
      </c>
      <c r="K491" s="4">
        <v>154.24690926352932</v>
      </c>
      <c r="L491" s="4">
        <v>123.32450843074932</v>
      </c>
      <c r="M491" s="4">
        <v>278.70812826049126</v>
      </c>
    </row>
    <row r="492" spans="2:13">
      <c r="B492" s="17">
        <v>39400</v>
      </c>
      <c r="C492" s="4">
        <v>121.79692826464222</v>
      </c>
      <c r="D492" s="4">
        <v>87.213537791820471</v>
      </c>
      <c r="E492" s="4">
        <v>124.78161397796129</v>
      </c>
      <c r="F492" s="4">
        <v>90.811933623436431</v>
      </c>
      <c r="G492" s="4">
        <v>125.42906213376142</v>
      </c>
      <c r="H492" s="4">
        <v>93.761286704229491</v>
      </c>
      <c r="I492" s="4">
        <v>166.37253017365862</v>
      </c>
      <c r="J492" s="4">
        <v>203.32588595960766</v>
      </c>
      <c r="K492" s="4">
        <v>161.21896715188404</v>
      </c>
      <c r="L492" s="4">
        <v>124.67689409849996</v>
      </c>
      <c r="M492" s="4">
        <v>281.37504170819807</v>
      </c>
    </row>
    <row r="493" spans="2:13">
      <c r="B493" s="17">
        <v>39401</v>
      </c>
      <c r="C493" s="4">
        <v>120.18768951790149</v>
      </c>
      <c r="D493" s="4">
        <v>83.37003050547564</v>
      </c>
      <c r="E493" s="4">
        <v>123.95030331757064</v>
      </c>
      <c r="F493" s="4">
        <v>91.271451999782698</v>
      </c>
      <c r="G493" s="4">
        <v>124.28236967750148</v>
      </c>
      <c r="H493" s="4">
        <v>90.331272396781173</v>
      </c>
      <c r="I493" s="4">
        <v>163.89119259747659</v>
      </c>
      <c r="J493" s="4">
        <v>200.43417819786561</v>
      </c>
      <c r="K493" s="4">
        <v>159.56775871020159</v>
      </c>
      <c r="L493" s="4">
        <v>123.27081618050322</v>
      </c>
      <c r="M493" s="4">
        <v>278.09500147350076</v>
      </c>
    </row>
    <row r="494" spans="2:13">
      <c r="B494" s="17">
        <v>39402</v>
      </c>
      <c r="C494" s="4">
        <v>120.81631134434316</v>
      </c>
      <c r="D494" s="4">
        <v>81.546040492406448</v>
      </c>
      <c r="E494" s="4">
        <v>122.00454045189359</v>
      </c>
      <c r="F494" s="4">
        <v>90.013173492740577</v>
      </c>
      <c r="G494" s="4">
        <v>124.91506027382084</v>
      </c>
      <c r="H494" s="4">
        <v>89.322829386833007</v>
      </c>
      <c r="I494" s="4">
        <v>162.72042365323563</v>
      </c>
      <c r="J494" s="4">
        <v>192.50930946740979</v>
      </c>
      <c r="K494" s="4">
        <v>153.86761273248416</v>
      </c>
      <c r="L494" s="4">
        <v>121.94498588561795</v>
      </c>
      <c r="M494" s="4">
        <v>274.51153244033384</v>
      </c>
    </row>
    <row r="495" spans="2:13">
      <c r="B495" s="17">
        <v>39405</v>
      </c>
      <c r="C495" s="4">
        <v>118.70682545244988</v>
      </c>
      <c r="D495" s="4">
        <v>79.074017274081456</v>
      </c>
      <c r="E495" s="4">
        <v>121.10246453191714</v>
      </c>
      <c r="F495" s="4">
        <v>90.124198066891367</v>
      </c>
      <c r="G495" s="4">
        <v>122.84511733545808</v>
      </c>
      <c r="H495" s="4">
        <v>86.373940909424803</v>
      </c>
      <c r="I495" s="4">
        <v>160.57661468084333</v>
      </c>
      <c r="J495" s="4">
        <v>191.43391207269829</v>
      </c>
      <c r="K495" s="4">
        <v>152.1384350988848</v>
      </c>
      <c r="L495" s="4">
        <v>118.6426217432261</v>
      </c>
      <c r="M495" s="4">
        <v>271.58131301048388</v>
      </c>
    </row>
    <row r="496" spans="2:13">
      <c r="B496" s="17">
        <v>39406</v>
      </c>
      <c r="C496" s="4">
        <v>119.23937332386228</v>
      </c>
      <c r="D496" s="4">
        <v>76.11596915181461</v>
      </c>
      <c r="E496" s="4">
        <v>122.46270324177189</v>
      </c>
      <c r="F496" s="4">
        <v>91.064822931224313</v>
      </c>
      <c r="G496" s="4">
        <v>123.3352297692266</v>
      </c>
      <c r="H496" s="4">
        <v>85.976204772951519</v>
      </c>
      <c r="I496" s="4">
        <v>163.10626224084837</v>
      </c>
      <c r="J496" s="4">
        <v>193.60227461419356</v>
      </c>
      <c r="K496" s="4">
        <v>152.97811760640374</v>
      </c>
      <c r="L496" s="4">
        <v>120.69145598546839</v>
      </c>
      <c r="M496" s="4">
        <v>273.36427066099589</v>
      </c>
    </row>
    <row r="497" spans="2:13">
      <c r="B497" s="17">
        <v>39407</v>
      </c>
      <c r="C497" s="4">
        <v>117.34025626453312</v>
      </c>
      <c r="D497" s="4">
        <v>75.448383220538147</v>
      </c>
      <c r="E497" s="4">
        <v>119.45288527262949</v>
      </c>
      <c r="F497" s="4">
        <v>89.800376392284932</v>
      </c>
      <c r="G497" s="4">
        <v>121.3340163307637</v>
      </c>
      <c r="H497" s="4">
        <v>84.813041179596254</v>
      </c>
      <c r="I497" s="4">
        <v>160.71449051963015</v>
      </c>
      <c r="J497" s="4">
        <v>185.56419148149399</v>
      </c>
      <c r="K497" s="4">
        <v>146.76506138476591</v>
      </c>
      <c r="L497" s="4">
        <v>117.67461056008912</v>
      </c>
      <c r="M497" s="4">
        <v>269.81089374007388</v>
      </c>
    </row>
    <row r="498" spans="2:13">
      <c r="B498" s="17">
        <v>39408</v>
      </c>
      <c r="C498" s="4">
        <v>117.34025626453312</v>
      </c>
      <c r="D498" s="4">
        <v>75.448383220538147</v>
      </c>
      <c r="E498" s="4">
        <v>119.86435426209844</v>
      </c>
      <c r="F498" s="4">
        <v>89.908316950487063</v>
      </c>
      <c r="G498" s="4">
        <v>121.3340163307637</v>
      </c>
      <c r="H498" s="4">
        <v>84.813041179596254</v>
      </c>
      <c r="I498" s="4">
        <v>161.64819852555391</v>
      </c>
      <c r="J498" s="4">
        <v>181.28888381745463</v>
      </c>
      <c r="K498" s="4">
        <v>142.92243203925338</v>
      </c>
      <c r="L498" s="4">
        <v>119.31135193582175</v>
      </c>
      <c r="M498" s="4">
        <v>267.8110221137963</v>
      </c>
    </row>
    <row r="499" spans="2:13">
      <c r="B499" s="17">
        <v>39409</v>
      </c>
      <c r="C499" s="4">
        <v>119.32219569888754</v>
      </c>
      <c r="D499" s="4">
        <v>78.428777315400012</v>
      </c>
      <c r="E499" s="4">
        <v>119.86435426209844</v>
      </c>
      <c r="F499" s="4">
        <v>89.908316950487063</v>
      </c>
      <c r="G499" s="4">
        <v>123.05784698756186</v>
      </c>
      <c r="H499" s="4">
        <v>87.50603775419637</v>
      </c>
      <c r="I499" s="4">
        <v>162.64988252641444</v>
      </c>
      <c r="J499" s="4">
        <v>185.02670192404386</v>
      </c>
      <c r="K499" s="4">
        <v>145.10902397931537</v>
      </c>
      <c r="L499" s="4">
        <v>121.38150801029171</v>
      </c>
      <c r="M499" s="4">
        <v>269.81214757808408</v>
      </c>
    </row>
    <row r="500" spans="2:13">
      <c r="B500" s="17">
        <v>39412</v>
      </c>
      <c r="C500" s="4">
        <v>116.54930258304195</v>
      </c>
      <c r="D500" s="4">
        <v>74.406502248294956</v>
      </c>
      <c r="E500" s="4">
        <v>121.84835774017968</v>
      </c>
      <c r="F500" s="4">
        <v>94.158090927702844</v>
      </c>
      <c r="G500" s="4">
        <v>120.80693216601459</v>
      </c>
      <c r="H500" s="4">
        <v>83.72263918160813</v>
      </c>
      <c r="I500" s="4">
        <v>161.76063680648704</v>
      </c>
      <c r="J500" s="4">
        <v>192.59428998239443</v>
      </c>
      <c r="K500" s="4">
        <v>149.9136200533047</v>
      </c>
      <c r="L500" s="4">
        <v>119.79923422415891</v>
      </c>
      <c r="M500" s="4">
        <v>272.96931168778127</v>
      </c>
    </row>
    <row r="501" spans="2:13">
      <c r="B501" s="17">
        <v>39413</v>
      </c>
      <c r="C501" s="4">
        <v>118.28940068232259</v>
      </c>
      <c r="D501" s="4">
        <v>76.196973302471591</v>
      </c>
      <c r="E501" s="4">
        <v>122.5539171656749</v>
      </c>
      <c r="F501" s="4">
        <v>96.868940946550936</v>
      </c>
      <c r="G501" s="4">
        <v>122.84511733545808</v>
      </c>
      <c r="H501" s="4">
        <v>85.892610692880851</v>
      </c>
      <c r="I501" s="4">
        <v>160.99088348017489</v>
      </c>
      <c r="J501" s="4">
        <v>189.69135837905066</v>
      </c>
      <c r="K501" s="4">
        <v>147.08819335260074</v>
      </c>
      <c r="L501" s="4">
        <v>119.02738389751664</v>
      </c>
      <c r="M501" s="4">
        <v>270.24973704364578</v>
      </c>
    </row>
    <row r="502" spans="2:13">
      <c r="B502" s="17">
        <v>39414</v>
      </c>
      <c r="C502" s="4">
        <v>121.66772535960281</v>
      </c>
      <c r="D502" s="4">
        <v>80.230421355874171</v>
      </c>
      <c r="E502" s="4">
        <v>121.99785840804194</v>
      </c>
      <c r="F502" s="4">
        <v>95.878971827039848</v>
      </c>
      <c r="G502" s="4">
        <v>125.98306930260922</v>
      </c>
      <c r="H502" s="4">
        <v>90.051058500016083</v>
      </c>
      <c r="I502" s="4">
        <v>165.10172108592585</v>
      </c>
      <c r="J502" s="4">
        <v>190.81395167913101</v>
      </c>
      <c r="K502" s="4">
        <v>147.11282106781798</v>
      </c>
      <c r="L502" s="4">
        <v>122.23690115229881</v>
      </c>
      <c r="M502" s="4">
        <v>271.84587283063723</v>
      </c>
    </row>
    <row r="503" spans="2:13">
      <c r="B503" s="17">
        <v>39415</v>
      </c>
      <c r="C503" s="4">
        <v>121.7257010221205</v>
      </c>
      <c r="D503" s="4">
        <v>79.666185547849693</v>
      </c>
      <c r="E503" s="4">
        <v>124.89577226930682</v>
      </c>
      <c r="F503" s="4">
        <v>99.647639316268936</v>
      </c>
      <c r="G503" s="4">
        <v>126.19428216574968</v>
      </c>
      <c r="H503" s="4">
        <v>89.428497209318451</v>
      </c>
      <c r="I503" s="4">
        <v>165.98947047892068</v>
      </c>
      <c r="J503" s="4">
        <v>198.56119091641139</v>
      </c>
      <c r="K503" s="4">
        <v>151.70070810624588</v>
      </c>
      <c r="L503" s="4">
        <v>123.06787110466331</v>
      </c>
      <c r="M503" s="4">
        <v>273.39937812528166</v>
      </c>
    </row>
    <row r="504" spans="2:13">
      <c r="B504" s="17">
        <v>39416</v>
      </c>
      <c r="C504" s="4">
        <v>122.67153254490893</v>
      </c>
      <c r="D504" s="4">
        <v>84.051582669623997</v>
      </c>
      <c r="E504" s="4">
        <v>126.2396681490183</v>
      </c>
      <c r="F504" s="4">
        <v>100.87816167977334</v>
      </c>
      <c r="G504" s="4">
        <v>126.76298322767954</v>
      </c>
      <c r="H504" s="4">
        <v>92.593422221285877</v>
      </c>
      <c r="I504" s="4">
        <v>168.24101499045804</v>
      </c>
      <c r="J504" s="4">
        <v>199.68406306969919</v>
      </c>
      <c r="K504" s="4">
        <v>152.20882653227338</v>
      </c>
      <c r="L504" s="4">
        <v>124.68329064816825</v>
      </c>
      <c r="M504" s="4">
        <v>278.36583048370517</v>
      </c>
    </row>
    <row r="505" spans="2:13">
      <c r="B505" s="17">
        <v>39419</v>
      </c>
      <c r="C505" s="4">
        <v>121.94932143468868</v>
      </c>
      <c r="D505" s="4">
        <v>82.808587944025533</v>
      </c>
      <c r="E505" s="4">
        <v>125.82344927295598</v>
      </c>
      <c r="F505" s="4">
        <v>101.75093819323638</v>
      </c>
      <c r="G505" s="4">
        <v>126.22120516984839</v>
      </c>
      <c r="H505" s="4">
        <v>91.964524948969199</v>
      </c>
      <c r="I505" s="4">
        <v>167.53004593649686</v>
      </c>
      <c r="J505" s="4">
        <v>199.78730846977487</v>
      </c>
      <c r="K505" s="4">
        <v>152.34998085780188</v>
      </c>
      <c r="L505" s="4">
        <v>123.79397640943527</v>
      </c>
      <c r="M505" s="4">
        <v>275.93840009594754</v>
      </c>
    </row>
    <row r="506" spans="2:13">
      <c r="B506" s="17">
        <v>39420</v>
      </c>
      <c r="C506" s="4">
        <v>121.15174196319545</v>
      </c>
      <c r="D506" s="4">
        <v>81.384032191092501</v>
      </c>
      <c r="E506" s="4">
        <v>124.62567278590468</v>
      </c>
      <c r="F506" s="4">
        <v>100.90591782331104</v>
      </c>
      <c r="G506" s="4">
        <v>125.59704651144766</v>
      </c>
      <c r="H506" s="4">
        <v>90.130156077002283</v>
      </c>
      <c r="I506" s="4">
        <v>166.92467481177701</v>
      </c>
      <c r="J506" s="4">
        <v>201.32915756732666</v>
      </c>
      <c r="K506" s="4">
        <v>153.27829342340266</v>
      </c>
      <c r="L506" s="4">
        <v>122.41077100237369</v>
      </c>
      <c r="M506" s="4">
        <v>276.3985586456929</v>
      </c>
    </row>
    <row r="507" spans="2:13">
      <c r="B507" s="17">
        <v>39421</v>
      </c>
      <c r="C507" s="4">
        <v>122.99205513625667</v>
      </c>
      <c r="D507" s="4">
        <v>83.138191039802194</v>
      </c>
      <c r="E507" s="4">
        <v>125.66171160912441</v>
      </c>
      <c r="F507" s="4">
        <v>102.21045656958265</v>
      </c>
      <c r="G507" s="4">
        <v>127.45729337563321</v>
      </c>
      <c r="H507" s="4">
        <v>91.839849181626604</v>
      </c>
      <c r="I507" s="4">
        <v>169.82819034393424</v>
      </c>
      <c r="J507" s="4">
        <v>204.57682144843838</v>
      </c>
      <c r="K507" s="4">
        <v>155.78679151741997</v>
      </c>
      <c r="L507" s="4">
        <v>125.8724673819579</v>
      </c>
      <c r="M507" s="4">
        <v>283.6532653727412</v>
      </c>
    </row>
    <row r="508" spans="2:13">
      <c r="B508" s="17">
        <v>39422</v>
      </c>
      <c r="C508" s="4">
        <v>124.84147877057063</v>
      </c>
      <c r="D508" s="4">
        <v>85.1688812993754</v>
      </c>
      <c r="E508" s="4">
        <v>127.79674537956404</v>
      </c>
      <c r="F508" s="4">
        <v>106.20117320711327</v>
      </c>
      <c r="G508" s="4">
        <v>129.11561770907858</v>
      </c>
      <c r="H508" s="4">
        <v>93.650917992155698</v>
      </c>
      <c r="I508" s="4">
        <v>169.7386244889704</v>
      </c>
      <c r="J508" s="4">
        <v>206.064991303547</v>
      </c>
      <c r="K508" s="4">
        <v>158.05376713128294</v>
      </c>
      <c r="L508" s="4">
        <v>125.71410431895771</v>
      </c>
      <c r="M508" s="4">
        <v>283.25956023753668</v>
      </c>
    </row>
    <row r="509" spans="2:13">
      <c r="B509" s="17">
        <v>39423</v>
      </c>
      <c r="C509" s="4">
        <v>124.61951480550297</v>
      </c>
      <c r="D509" s="4">
        <v>83.439861669835096</v>
      </c>
      <c r="E509" s="4">
        <v>128.45923379950929</v>
      </c>
      <c r="F509" s="4">
        <v>105.01382706688969</v>
      </c>
      <c r="G509" s="4">
        <v>129.16955851658619</v>
      </c>
      <c r="H509" s="4">
        <v>92.602824000462519</v>
      </c>
      <c r="I509" s="4">
        <v>170.88203202644434</v>
      </c>
      <c r="J509" s="4">
        <v>201.0703817907696</v>
      </c>
      <c r="K509" s="4">
        <v>156.44943678402603</v>
      </c>
      <c r="L509" s="4">
        <v>127.0575735841404</v>
      </c>
      <c r="M509" s="4">
        <v>286.60856156279527</v>
      </c>
    </row>
    <row r="510" spans="2:13">
      <c r="B510" s="17">
        <v>39426</v>
      </c>
      <c r="C510" s="4">
        <v>125.55540764328836</v>
      </c>
      <c r="D510" s="4">
        <v>85.587868285532181</v>
      </c>
      <c r="E510" s="4">
        <v>128.20177384483861</v>
      </c>
      <c r="F510" s="4">
        <v>105.23896023113988</v>
      </c>
      <c r="G510" s="4">
        <v>130.13129751863289</v>
      </c>
      <c r="H510" s="4">
        <v>94.961444254779863</v>
      </c>
      <c r="I510" s="4">
        <v>171.72189895759692</v>
      </c>
      <c r="J510" s="4">
        <v>198.69057880468986</v>
      </c>
      <c r="K510" s="4">
        <v>154.03402625310727</v>
      </c>
      <c r="L510" s="4">
        <v>127.25974332062657</v>
      </c>
      <c r="M510" s="4">
        <v>292.20067908831118</v>
      </c>
    </row>
    <row r="511" spans="2:13">
      <c r="B511" s="17">
        <v>39427</v>
      </c>
      <c r="C511" s="4">
        <v>122.38248245607078</v>
      </c>
      <c r="D511" s="4">
        <v>80.34494446542368</v>
      </c>
      <c r="E511" s="4">
        <v>129.17050919022702</v>
      </c>
      <c r="F511" s="4">
        <v>105.87118350060958</v>
      </c>
      <c r="G511" s="4">
        <v>127.3417330164913</v>
      </c>
      <c r="H511" s="4">
        <v>90.409756814255843</v>
      </c>
      <c r="I511" s="4">
        <v>171.21015514665797</v>
      </c>
      <c r="J511" s="4">
        <v>203.74995197490841</v>
      </c>
      <c r="K511" s="4">
        <v>156.56566622733621</v>
      </c>
      <c r="L511" s="4">
        <v>126.7071201962526</v>
      </c>
      <c r="M511" s="4">
        <v>293.72910762275154</v>
      </c>
    </row>
    <row r="512" spans="2:13">
      <c r="B512" s="17">
        <v>39428</v>
      </c>
      <c r="C512" s="4">
        <v>123.12291448879658</v>
      </c>
      <c r="D512" s="4">
        <v>78.442743548271906</v>
      </c>
      <c r="E512" s="4">
        <v>128.26513250160093</v>
      </c>
      <c r="F512" s="4">
        <v>104.88738241299578</v>
      </c>
      <c r="G512" s="4">
        <v>127.73164257937133</v>
      </c>
      <c r="H512" s="4">
        <v>88.39675413793249</v>
      </c>
      <c r="I512" s="4">
        <v>172.63594095240694</v>
      </c>
      <c r="J512" s="4">
        <v>198.82972655523082</v>
      </c>
      <c r="K512" s="4">
        <v>153.37357259313441</v>
      </c>
      <c r="L512" s="4">
        <v>127.15177731561911</v>
      </c>
      <c r="M512" s="4">
        <v>295.88696283831501</v>
      </c>
    </row>
    <row r="513" spans="2:13">
      <c r="B513" s="17">
        <v>39429</v>
      </c>
      <c r="C513" s="4">
        <v>123.27365121134255</v>
      </c>
      <c r="D513" s="4">
        <v>78.540507178375165</v>
      </c>
      <c r="E513" s="4">
        <v>125.07916619574202</v>
      </c>
      <c r="F513" s="4">
        <v>99.333069689508392</v>
      </c>
      <c r="G513" s="4">
        <v>128.14932834014195</v>
      </c>
      <c r="H513" s="4">
        <v>87.656261834519</v>
      </c>
      <c r="I513" s="4">
        <v>169.47633975378989</v>
      </c>
      <c r="J513" s="4">
        <v>193.41572181837819</v>
      </c>
      <c r="K513" s="4">
        <v>149.95570632983728</v>
      </c>
      <c r="L513" s="4">
        <v>123.3603678758595</v>
      </c>
      <c r="M513" s="4">
        <v>290.54937442887081</v>
      </c>
    </row>
    <row r="514" spans="2:13">
      <c r="B514" s="17">
        <v>39430</v>
      </c>
      <c r="C514" s="4">
        <v>121.5791054183258</v>
      </c>
      <c r="D514" s="4">
        <v>76.847799754301775</v>
      </c>
      <c r="E514" s="4">
        <v>124.90197127384393</v>
      </c>
      <c r="F514" s="4">
        <v>96.449514777536891</v>
      </c>
      <c r="G514" s="4">
        <v>126.46085782605087</v>
      </c>
      <c r="H514" s="4">
        <v>85.943502932337097</v>
      </c>
      <c r="I514" s="4">
        <v>169.90493053947603</v>
      </c>
      <c r="J514" s="4">
        <v>192.15523560719069</v>
      </c>
      <c r="K514" s="4">
        <v>148.20788146691808</v>
      </c>
      <c r="L514" s="4">
        <v>123.99537080656771</v>
      </c>
      <c r="M514" s="4">
        <v>284.56229793014012</v>
      </c>
    </row>
    <row r="515" spans="2:13">
      <c r="B515" s="17">
        <v>39433</v>
      </c>
      <c r="C515" s="4">
        <v>119.75287204901888</v>
      </c>
      <c r="D515" s="4">
        <v>76.370154590083061</v>
      </c>
      <c r="E515" s="4">
        <v>122.77080181792093</v>
      </c>
      <c r="F515" s="4">
        <v>93.458019307363244</v>
      </c>
      <c r="G515" s="4">
        <v>124.82414773533263</v>
      </c>
      <c r="H515" s="4">
        <v>85.344650476084936</v>
      </c>
      <c r="I515" s="4">
        <v>167.27738044588284</v>
      </c>
      <c r="J515" s="4">
        <v>185.41354103614384</v>
      </c>
      <c r="K515" s="4">
        <v>143.53351883116642</v>
      </c>
      <c r="L515" s="4">
        <v>121.68602254147076</v>
      </c>
      <c r="M515" s="4">
        <v>282.24771296330101</v>
      </c>
    </row>
    <row r="516" spans="2:13">
      <c r="B516" s="17">
        <v>39434</v>
      </c>
      <c r="C516" s="4">
        <v>120.50489921424821</v>
      </c>
      <c r="D516" s="4">
        <v>77.057293247380173</v>
      </c>
      <c r="E516" s="4">
        <v>122.43323784358256</v>
      </c>
      <c r="F516" s="4">
        <v>94.043982337603438</v>
      </c>
      <c r="G516" s="4">
        <v>125.44290283305159</v>
      </c>
      <c r="H516" s="4">
        <v>85.157023665559521</v>
      </c>
      <c r="I516" s="4">
        <v>167.81819575151178</v>
      </c>
      <c r="J516" s="4">
        <v>186.36366362738735</v>
      </c>
      <c r="K516" s="4">
        <v>144.24794544771635</v>
      </c>
      <c r="L516" s="4">
        <v>121.71451626272049</v>
      </c>
      <c r="M516" s="4">
        <v>284.50712905769109</v>
      </c>
    </row>
    <row r="517" spans="2:13">
      <c r="B517" s="17">
        <v>39435</v>
      </c>
      <c r="C517" s="4">
        <v>120.34091091169819</v>
      </c>
      <c r="D517" s="4">
        <v>76.677411713264689</v>
      </c>
      <c r="E517" s="4">
        <v>121.00545413623915</v>
      </c>
      <c r="F517" s="4">
        <v>93.183541887934922</v>
      </c>
      <c r="G517" s="4">
        <v>125.20400857133079</v>
      </c>
      <c r="H517" s="4">
        <v>84.946505566603989</v>
      </c>
      <c r="I517" s="4">
        <v>167.53132850243904</v>
      </c>
      <c r="J517" s="4">
        <v>188.42989618163693</v>
      </c>
      <c r="K517" s="4">
        <v>144.52594517725723</v>
      </c>
      <c r="L517" s="4">
        <v>121.8162795528981</v>
      </c>
      <c r="M517" s="4">
        <v>283.98804012146599</v>
      </c>
    </row>
    <row r="518" spans="2:13">
      <c r="B518" s="17">
        <v>39436</v>
      </c>
      <c r="C518" s="4">
        <v>120.93060622187801</v>
      </c>
      <c r="D518" s="4">
        <v>75.870163453269299</v>
      </c>
      <c r="E518" s="4">
        <v>121.014229350454</v>
      </c>
      <c r="F518" s="4">
        <v>94.47574457041199</v>
      </c>
      <c r="G518" s="4">
        <v>125.56775352459377</v>
      </c>
      <c r="H518" s="4">
        <v>84.384647067546936</v>
      </c>
      <c r="I518" s="4">
        <v>168.2125847787392</v>
      </c>
      <c r="J518" s="4">
        <v>188.34505509325604</v>
      </c>
      <c r="K518" s="4">
        <v>144.84372813907208</v>
      </c>
      <c r="L518" s="4">
        <v>122.99905973701944</v>
      </c>
      <c r="M518" s="4">
        <v>286.28632519417249</v>
      </c>
    </row>
    <row r="519" spans="2:13">
      <c r="B519" s="17">
        <v>39437</v>
      </c>
      <c r="C519" s="4">
        <v>122.94650282999278</v>
      </c>
      <c r="D519" s="4">
        <v>77.317065178797378</v>
      </c>
      <c r="E519" s="4">
        <v>122.82884704222283</v>
      </c>
      <c r="F519" s="4">
        <v>93.55053978582221</v>
      </c>
      <c r="G519" s="4">
        <v>127.51123418314081</v>
      </c>
      <c r="H519" s="4">
        <v>85.870536950466075</v>
      </c>
      <c r="I519" s="4">
        <v>171.0658664781601</v>
      </c>
      <c r="J519" s="4">
        <v>192.59638138145064</v>
      </c>
      <c r="K519" s="4">
        <v>147.32236094947751</v>
      </c>
      <c r="L519" s="4">
        <v>124.71488572683292</v>
      </c>
      <c r="M519" s="4">
        <v>287.8924916852456</v>
      </c>
    </row>
    <row r="520" spans="2:13">
      <c r="B520" s="17">
        <v>39440</v>
      </c>
      <c r="C520" s="4">
        <v>123.9395431065456</v>
      </c>
      <c r="D520" s="4">
        <v>78.568439644118939</v>
      </c>
      <c r="E520" s="4">
        <v>122.82884704222283</v>
      </c>
      <c r="F520" s="4">
        <v>93.55053978582221</v>
      </c>
      <c r="G520" s="4">
        <v>128.44671377626028</v>
      </c>
      <c r="H520" s="4">
        <v>87.016940850506472</v>
      </c>
      <c r="I520" s="4">
        <v>171.0658664781601</v>
      </c>
      <c r="J520" s="4">
        <v>196.09515257591323</v>
      </c>
      <c r="K520" s="4">
        <v>149.27630827354349</v>
      </c>
      <c r="L520" s="4">
        <v>125.59179453590615</v>
      </c>
      <c r="M520" s="4">
        <v>288.79400121458326</v>
      </c>
    </row>
    <row r="521" spans="2:13">
      <c r="B521" s="17">
        <v>39441</v>
      </c>
      <c r="C521" s="4">
        <v>123.9395431065456</v>
      </c>
      <c r="D521" s="4">
        <v>78.568439644118939</v>
      </c>
      <c r="E521" s="4">
        <v>125.20854022549679</v>
      </c>
      <c r="F521" s="4">
        <v>96.027004592574215</v>
      </c>
      <c r="G521" s="4">
        <v>128.44671377626028</v>
      </c>
      <c r="H521" s="4">
        <v>87.016940850506472</v>
      </c>
      <c r="I521" s="4">
        <v>171.0658664781601</v>
      </c>
      <c r="J521" s="4">
        <v>196.09515257591323</v>
      </c>
      <c r="K521" s="4">
        <v>149.27630827354349</v>
      </c>
      <c r="L521" s="4">
        <v>125.59179453590615</v>
      </c>
      <c r="M521" s="4">
        <v>287.50881725412273</v>
      </c>
    </row>
    <row r="522" spans="2:13">
      <c r="B522" s="17">
        <v>39442</v>
      </c>
      <c r="C522" s="4">
        <v>124.03975818032617</v>
      </c>
      <c r="D522" s="4">
        <v>78.230456808619138</v>
      </c>
      <c r="E522" s="4">
        <v>126.02125387227613</v>
      </c>
      <c r="F522" s="4">
        <v>96.748664324554241</v>
      </c>
      <c r="G522" s="4">
        <v>128.46908641346906</v>
      </c>
      <c r="H522" s="4">
        <v>86.652724100663008</v>
      </c>
      <c r="I522" s="4">
        <v>171.0658664781601</v>
      </c>
      <c r="J522" s="4">
        <v>196.09515257591323</v>
      </c>
      <c r="K522" s="4">
        <v>149.27630827354349</v>
      </c>
      <c r="L522" s="4">
        <v>125.59179453590615</v>
      </c>
      <c r="M522" s="4">
        <v>286.26124843396838</v>
      </c>
    </row>
    <row r="523" spans="2:13">
      <c r="B523" s="17">
        <v>39443</v>
      </c>
      <c r="C523" s="4">
        <v>122.27646981603843</v>
      </c>
      <c r="D523" s="4">
        <v>76.800314562537338</v>
      </c>
      <c r="E523" s="4">
        <v>125.30595315393691</v>
      </c>
      <c r="F523" s="4">
        <v>95.823459539964446</v>
      </c>
      <c r="G523" s="4">
        <v>126.64818126301927</v>
      </c>
      <c r="H523" s="4">
        <v>84.457408662914091</v>
      </c>
      <c r="I523" s="4">
        <v>171.83390971654936</v>
      </c>
      <c r="J523" s="4">
        <v>194.10225841523535</v>
      </c>
      <c r="K523" s="4">
        <v>147.40222458102653</v>
      </c>
      <c r="L523" s="4">
        <v>125.9505828218466</v>
      </c>
      <c r="M523" s="4">
        <v>287.31196468652047</v>
      </c>
    </row>
    <row r="524" spans="2:13">
      <c r="B524" s="17">
        <v>39444</v>
      </c>
      <c r="C524" s="4">
        <v>122.45205325109198</v>
      </c>
      <c r="D524" s="4">
        <v>76.183007069599697</v>
      </c>
      <c r="E524" s="4">
        <v>123.23765931546163</v>
      </c>
      <c r="F524" s="4">
        <v>93.24213819095894</v>
      </c>
      <c r="G524" s="4">
        <v>126.70752563120864</v>
      </c>
      <c r="H524" s="4">
        <v>83.862848323242588</v>
      </c>
      <c r="I524" s="4">
        <v>172.44783128088383</v>
      </c>
      <c r="J524" s="4">
        <v>190.80949002781102</v>
      </c>
      <c r="K524" s="4">
        <v>145.77972990082662</v>
      </c>
      <c r="L524" s="4">
        <v>125.54469267016681</v>
      </c>
      <c r="M524" s="4">
        <v>287.19285007555101</v>
      </c>
    </row>
    <row r="525" spans="2:13">
      <c r="B525" s="17">
        <v>39447</v>
      </c>
      <c r="C525" s="4">
        <v>121.61223436833588</v>
      </c>
      <c r="D525" s="4">
        <v>76.741656384475405</v>
      </c>
      <c r="E525" s="4">
        <v>123.23765931546163</v>
      </c>
      <c r="F525" s="4">
        <v>93.24213819095894</v>
      </c>
      <c r="G525" s="4">
        <v>125.74957860157019</v>
      </c>
      <c r="H525" s="4">
        <v>84.203969398152083</v>
      </c>
      <c r="I525" s="4">
        <v>172.44783128088383</v>
      </c>
      <c r="J525" s="4">
        <v>193.89116653716027</v>
      </c>
      <c r="K525" s="4">
        <v>146.82378901336077</v>
      </c>
      <c r="L525" s="4">
        <v>125.15741066297663</v>
      </c>
      <c r="M525" s="4">
        <v>287.19285007555101</v>
      </c>
    </row>
    <row r="526" spans="2:13">
      <c r="B526" s="17">
        <v>39448</v>
      </c>
      <c r="C526" s="4">
        <v>121.61223436833588</v>
      </c>
      <c r="D526" s="4">
        <v>76.741656384475405</v>
      </c>
      <c r="E526" s="4">
        <v>123.23765931546163</v>
      </c>
      <c r="F526" s="4">
        <v>93.24213819095894</v>
      </c>
      <c r="G526" s="4">
        <v>125.74957860157019</v>
      </c>
      <c r="H526" s="4">
        <v>84.203969398152083</v>
      </c>
      <c r="I526" s="4">
        <v>172.44783128088383</v>
      </c>
      <c r="J526" s="4">
        <v>193.89116653716027</v>
      </c>
      <c r="K526" s="4">
        <v>146.82378901336077</v>
      </c>
      <c r="L526" s="4">
        <v>125.15741066297663</v>
      </c>
      <c r="M526" s="4">
        <v>287.19285007555101</v>
      </c>
    </row>
    <row r="527" spans="2:13">
      <c r="B527" s="17">
        <v>39449</v>
      </c>
      <c r="C527" s="4">
        <v>119.8572282415507</v>
      </c>
      <c r="D527" s="4">
        <v>74.507059124972585</v>
      </c>
      <c r="E527" s="4">
        <v>123.23765931546163</v>
      </c>
      <c r="F527" s="4">
        <v>93.24213819095894</v>
      </c>
      <c r="G527" s="4">
        <v>123.65584103634558</v>
      </c>
      <c r="H527" s="4">
        <v>82.222851016427825</v>
      </c>
      <c r="I527" s="4">
        <v>169.92096261375357</v>
      </c>
      <c r="J527" s="4">
        <v>192.13348505700594</v>
      </c>
      <c r="K527" s="4">
        <v>145.37725434369469</v>
      </c>
      <c r="L527" s="4">
        <v>124.37761310795861</v>
      </c>
      <c r="M527" s="4">
        <v>287.19285007555101</v>
      </c>
    </row>
    <row r="528" spans="2:13">
      <c r="B528" s="17">
        <v>39450</v>
      </c>
      <c r="C528" s="4">
        <v>119.8572282415507</v>
      </c>
      <c r="D528" s="4">
        <v>73.197026481589063</v>
      </c>
      <c r="E528" s="4">
        <v>123.23765931546163</v>
      </c>
      <c r="F528" s="4">
        <v>93.24213819095894</v>
      </c>
      <c r="G528" s="4">
        <v>123.77680495616927</v>
      </c>
      <c r="H528" s="4">
        <v>81.433919111604169</v>
      </c>
      <c r="I528" s="4">
        <v>169.05095538295922</v>
      </c>
      <c r="J528" s="4">
        <v>187.44010672162696</v>
      </c>
      <c r="K528" s="4">
        <v>141.3810639503572</v>
      </c>
      <c r="L528" s="4">
        <v>125.59412055396734</v>
      </c>
      <c r="M528" s="4">
        <v>287.19285007555101</v>
      </c>
    </row>
    <row r="529" spans="2:13">
      <c r="B529" s="17">
        <v>39451</v>
      </c>
      <c r="C529" s="4">
        <v>116.91454925690333</v>
      </c>
      <c r="D529" s="4">
        <v>70.236185112747833</v>
      </c>
      <c r="E529" s="4">
        <v>118.27547694334292</v>
      </c>
      <c r="F529" s="4">
        <v>88.807323256825228</v>
      </c>
      <c r="G529" s="4">
        <v>121.34482345212724</v>
      </c>
      <c r="H529" s="4">
        <v>79.195886894552629</v>
      </c>
      <c r="I529" s="4">
        <v>166.91933078701783</v>
      </c>
      <c r="J529" s="4">
        <v>191.84884564545354</v>
      </c>
      <c r="K529" s="4">
        <v>143.11700213323189</v>
      </c>
      <c r="L529" s="4">
        <v>123.05643484919575</v>
      </c>
      <c r="M529" s="4">
        <v>287.19285007555101</v>
      </c>
    </row>
    <row r="530" spans="2:13">
      <c r="B530" s="17">
        <v>39454</v>
      </c>
      <c r="C530" s="4">
        <v>117.29139106326825</v>
      </c>
      <c r="D530" s="4">
        <v>70.576961194822005</v>
      </c>
      <c r="E530" s="4">
        <v>116.73892888366679</v>
      </c>
      <c r="F530" s="4">
        <v>87.93146272741356</v>
      </c>
      <c r="G530" s="4">
        <v>121.60372036830169</v>
      </c>
      <c r="H530" s="4">
        <v>79.651464411612707</v>
      </c>
      <c r="I530" s="4">
        <v>167.10060010684919</v>
      </c>
      <c r="J530" s="4">
        <v>189.47719911569311</v>
      </c>
      <c r="K530" s="4">
        <v>140.22701590153622</v>
      </c>
      <c r="L530" s="4">
        <v>122.80735708180868</v>
      </c>
      <c r="M530" s="4">
        <v>287.19285007555101</v>
      </c>
    </row>
    <row r="531" spans="2:13">
      <c r="B531" s="17">
        <v>39455</v>
      </c>
      <c r="C531" s="4">
        <v>115.13883753636182</v>
      </c>
      <c r="D531" s="4">
        <v>67.236238291865305</v>
      </c>
      <c r="E531" s="4">
        <v>116.96531330909954</v>
      </c>
      <c r="F531" s="4">
        <v>90.759505352309688</v>
      </c>
      <c r="G531" s="4">
        <v>119.34351521435414</v>
      </c>
      <c r="H531" s="4">
        <v>76.466100749261258</v>
      </c>
      <c r="I531" s="4">
        <v>167.80216367723423</v>
      </c>
      <c r="J531" s="4">
        <v>189.0129782385128</v>
      </c>
      <c r="K531" s="4">
        <v>140.91220871435172</v>
      </c>
      <c r="L531" s="4">
        <v>123.21092121542725</v>
      </c>
      <c r="M531" s="4">
        <v>287.19285007555101</v>
      </c>
    </row>
    <row r="532" spans="2:13">
      <c r="B532" s="17">
        <v>39456</v>
      </c>
      <c r="C532" s="4">
        <v>116.70749331934019</v>
      </c>
      <c r="D532" s="4">
        <v>68.593756127013265</v>
      </c>
      <c r="E532" s="4">
        <v>117.53280399717755</v>
      </c>
      <c r="F532" s="4">
        <v>92.252169071447881</v>
      </c>
      <c r="G532" s="4">
        <v>120.72986032681656</v>
      </c>
      <c r="H532" s="4">
        <v>77.620066949943734</v>
      </c>
      <c r="I532" s="4">
        <v>166.36397973404397</v>
      </c>
      <c r="J532" s="4">
        <v>192.5192087562759</v>
      </c>
      <c r="K532" s="4">
        <v>143.40384258105584</v>
      </c>
      <c r="L532" s="4">
        <v>121.5867791041928</v>
      </c>
      <c r="M532" s="4">
        <v>287.95142207172523</v>
      </c>
    </row>
    <row r="533" spans="2:13">
      <c r="B533" s="17">
        <v>39457</v>
      </c>
      <c r="C533" s="4">
        <v>117.63510391962303</v>
      </c>
      <c r="D533" s="4">
        <v>71.043433372743223</v>
      </c>
      <c r="E533" s="4">
        <v>115.83371320814557</v>
      </c>
      <c r="F533" s="4">
        <v>90.710161097131561</v>
      </c>
      <c r="G533" s="4">
        <v>121.84640660243078</v>
      </c>
      <c r="H533" s="4">
        <v>79.487750822036602</v>
      </c>
      <c r="I533" s="4">
        <v>164.87577571910774</v>
      </c>
      <c r="J533" s="4">
        <v>189.8353163474209</v>
      </c>
      <c r="K533" s="4">
        <v>141.84405013809072</v>
      </c>
      <c r="L533" s="4">
        <v>120.61741107718677</v>
      </c>
      <c r="M533" s="4">
        <v>289.24412906024696</v>
      </c>
    </row>
    <row r="534" spans="2:13">
      <c r="B534" s="17">
        <v>39458</v>
      </c>
      <c r="C534" s="4">
        <v>116.03580385788534</v>
      </c>
      <c r="D534" s="4">
        <v>72.051795386093858</v>
      </c>
      <c r="E534" s="4">
        <v>113.60110549616095</v>
      </c>
      <c r="F534" s="4">
        <v>89.788040328490411</v>
      </c>
      <c r="G534" s="4">
        <v>119.50685442584023</v>
      </c>
      <c r="H534" s="4">
        <v>79.498174533732453</v>
      </c>
      <c r="I534" s="4">
        <v>164.97966356042619</v>
      </c>
      <c r="J534" s="4">
        <v>187.29879785872794</v>
      </c>
      <c r="K534" s="4">
        <v>139.42615083353763</v>
      </c>
      <c r="L534" s="4">
        <v>120.21714213582158</v>
      </c>
      <c r="M534" s="4">
        <v>290.12557718142136</v>
      </c>
    </row>
    <row r="535" spans="2:13">
      <c r="B535" s="17">
        <v>39461</v>
      </c>
      <c r="C535" s="4">
        <v>117.29718862952001</v>
      </c>
      <c r="D535" s="4">
        <v>72.08252109841203</v>
      </c>
      <c r="E535" s="4">
        <v>113.60110549616095</v>
      </c>
      <c r="F535" s="4">
        <v>89.788040328490411</v>
      </c>
      <c r="G535" s="4">
        <v>121.13598057174195</v>
      </c>
      <c r="H535" s="4">
        <v>79.986453891406995</v>
      </c>
      <c r="I535" s="4">
        <v>165.28042527387282</v>
      </c>
      <c r="J535" s="4">
        <v>184.51807367356969</v>
      </c>
      <c r="K535" s="4">
        <v>137.57116012084219</v>
      </c>
      <c r="L535" s="4">
        <v>120.48172669028332</v>
      </c>
      <c r="M535" s="4">
        <v>293.37176378984304</v>
      </c>
    </row>
    <row r="536" spans="2:13">
      <c r="B536" s="17">
        <v>39462</v>
      </c>
      <c r="C536" s="4">
        <v>114.37355879112845</v>
      </c>
      <c r="D536" s="4">
        <v>69.638430345830827</v>
      </c>
      <c r="E536" s="4">
        <v>112.48882696779012</v>
      </c>
      <c r="F536" s="4">
        <v>88.563685996883251</v>
      </c>
      <c r="G536" s="4">
        <v>118.50966048177625</v>
      </c>
      <c r="H536" s="4">
        <v>76.574221209792782</v>
      </c>
      <c r="I536" s="4">
        <v>161.73968822943107</v>
      </c>
      <c r="J536" s="4">
        <v>180.12369568992915</v>
      </c>
      <c r="K536" s="4">
        <v>134.21339588352012</v>
      </c>
      <c r="L536" s="4">
        <v>116.7967325768237</v>
      </c>
      <c r="M536" s="4">
        <v>292.25334028473986</v>
      </c>
    </row>
    <row r="537" spans="2:13">
      <c r="B537" s="17">
        <v>39463</v>
      </c>
      <c r="C537" s="4">
        <v>113.73168538468271</v>
      </c>
      <c r="D537" s="4">
        <v>71.264099852119116</v>
      </c>
      <c r="E537" s="4">
        <v>108.72015423544399</v>
      </c>
      <c r="F537" s="4">
        <v>84.354004226999706</v>
      </c>
      <c r="G537" s="4">
        <v>118.17833689260391</v>
      </c>
      <c r="H537" s="4">
        <v>78.145953424324873</v>
      </c>
      <c r="I537" s="4">
        <v>159.71302027975997</v>
      </c>
      <c r="J537" s="4">
        <v>170.45494871309009</v>
      </c>
      <c r="K537" s="4">
        <v>126.55462220146923</v>
      </c>
      <c r="L537" s="4">
        <v>115.19371846297852</v>
      </c>
      <c r="M537" s="4">
        <v>279.03663381916505</v>
      </c>
    </row>
    <row r="538" spans="2:13">
      <c r="B538" s="17">
        <v>39464</v>
      </c>
      <c r="C538" s="4">
        <v>110.42293150242368</v>
      </c>
      <c r="D538" s="4">
        <v>67.577014373939477</v>
      </c>
      <c r="E538" s="4">
        <v>110.96580400892222</v>
      </c>
      <c r="F538" s="4">
        <v>86.250674035408778</v>
      </c>
      <c r="G538" s="4">
        <v>115.26847206581002</v>
      </c>
      <c r="H538" s="4">
        <v>74.654214392716781</v>
      </c>
      <c r="I538" s="4">
        <v>158.47235149166895</v>
      </c>
      <c r="J538" s="4">
        <v>175.08481823046165</v>
      </c>
      <c r="K538" s="4">
        <v>131.2622303954704</v>
      </c>
      <c r="L538" s="4">
        <v>114.40926887183807</v>
      </c>
      <c r="M538" s="4">
        <v>272.6821827834442</v>
      </c>
    </row>
    <row r="539" spans="2:13">
      <c r="B539" s="17">
        <v>39465</v>
      </c>
      <c r="C539" s="4">
        <v>109.75538315972014</v>
      </c>
      <c r="D539" s="4">
        <v>66.029555771733783</v>
      </c>
      <c r="E539" s="4">
        <v>111.59246701303618</v>
      </c>
      <c r="F539" s="4">
        <v>86.617671933296066</v>
      </c>
      <c r="G539" s="4">
        <v>114.70052939836184</v>
      </c>
      <c r="H539" s="4">
        <v>73.380886473791563</v>
      </c>
      <c r="I539" s="4">
        <v>156.34842229138079</v>
      </c>
      <c r="J539" s="4">
        <v>175.6905571104466</v>
      </c>
      <c r="K539" s="4">
        <v>132.65549788018706</v>
      </c>
      <c r="L539" s="4">
        <v>114.39550659830928</v>
      </c>
      <c r="M539" s="4">
        <v>270.71616478344214</v>
      </c>
    </row>
    <row r="540" spans="2:13">
      <c r="B540" s="17">
        <v>39468</v>
      </c>
      <c r="C540" s="4">
        <v>109.75538315972014</v>
      </c>
      <c r="D540" s="4">
        <v>66.029555771733783</v>
      </c>
      <c r="E540" s="4">
        <v>107.28254872870413</v>
      </c>
      <c r="F540" s="4">
        <v>82.824332316477921</v>
      </c>
      <c r="G540" s="4">
        <v>114.70052939836184</v>
      </c>
      <c r="H540" s="4">
        <v>73.380886473791563</v>
      </c>
      <c r="I540" s="4">
        <v>145.14777391812208</v>
      </c>
      <c r="J540" s="4">
        <v>166.04913774794221</v>
      </c>
      <c r="K540" s="4">
        <v>124.75757905399077</v>
      </c>
      <c r="L540" s="4">
        <v>108.12553107950026</v>
      </c>
      <c r="M540" s="4">
        <v>250.74628679490115</v>
      </c>
    </row>
    <row r="541" spans="2:13">
      <c r="B541" s="17">
        <v>39469</v>
      </c>
      <c r="C541" s="4">
        <v>108.5387224705991</v>
      </c>
      <c r="D541" s="4">
        <v>68.526718209228179</v>
      </c>
      <c r="E541" s="4">
        <v>101.22129090281311</v>
      </c>
      <c r="F541" s="4">
        <v>77.630849458980578</v>
      </c>
      <c r="G541" s="4">
        <v>113.48605543530414</v>
      </c>
      <c r="H541" s="4">
        <v>75.745638323224114</v>
      </c>
      <c r="I541" s="4">
        <v>144.70486114608133</v>
      </c>
      <c r="J541" s="4">
        <v>151.67962282572552</v>
      </c>
      <c r="K541" s="4">
        <v>112.17827702164149</v>
      </c>
      <c r="L541" s="4">
        <v>111.26332944406208</v>
      </c>
      <c r="M541" s="4">
        <v>246.71770526811133</v>
      </c>
    </row>
    <row r="542" spans="2:13">
      <c r="B542" s="17">
        <v>39470</v>
      </c>
      <c r="C542" s="4">
        <v>110.86603120880881</v>
      </c>
      <c r="D542" s="4">
        <v>74.629961974245234</v>
      </c>
      <c r="E542" s="4">
        <v>103.28233915156973</v>
      </c>
      <c r="F542" s="4">
        <v>79.956197484249572</v>
      </c>
      <c r="G542" s="4">
        <v>116.32036521186329</v>
      </c>
      <c r="H542" s="4">
        <v>82.540876416403364</v>
      </c>
      <c r="I542" s="4">
        <v>137.64519067821533</v>
      </c>
      <c r="J542" s="4">
        <v>167.94052934109123</v>
      </c>
      <c r="K542" s="4">
        <v>125.18973416535883</v>
      </c>
      <c r="L542" s="4">
        <v>108.72874509670541</v>
      </c>
      <c r="M542" s="4">
        <v>237.08572167371366</v>
      </c>
    </row>
    <row r="543" spans="2:13">
      <c r="B543" s="17">
        <v>39471</v>
      </c>
      <c r="C543" s="4">
        <v>111.98164860039901</v>
      </c>
      <c r="D543" s="4">
        <v>76.339428877764888</v>
      </c>
      <c r="E543" s="4">
        <v>105.40545795224976</v>
      </c>
      <c r="F543" s="4">
        <v>83.401043298872224</v>
      </c>
      <c r="G543" s="4">
        <v>117.34836893174447</v>
      </c>
      <c r="H543" s="4">
        <v>83.467973597823075</v>
      </c>
      <c r="I543" s="4">
        <v>145.80786785637588</v>
      </c>
      <c r="J543" s="4">
        <v>164.10002354084133</v>
      </c>
      <c r="K543" s="4">
        <v>123.76154955801144</v>
      </c>
      <c r="L543" s="4">
        <v>113.89366820160491</v>
      </c>
      <c r="M543" s="4">
        <v>249.29183470306296</v>
      </c>
    </row>
    <row r="544" spans="2:13">
      <c r="B544" s="17">
        <v>39472</v>
      </c>
      <c r="C544" s="4">
        <v>110.204280432357</v>
      </c>
      <c r="D544" s="4">
        <v>74.738898590646002</v>
      </c>
      <c r="E544" s="4">
        <v>109.72366841148207</v>
      </c>
      <c r="F544" s="4">
        <v>89.683183786236896</v>
      </c>
      <c r="G544" s="4">
        <v>115.72312955756124</v>
      </c>
      <c r="H544" s="4">
        <v>81.997617089195799</v>
      </c>
      <c r="I544" s="4">
        <v>145.71530934754691</v>
      </c>
      <c r="J544" s="4">
        <v>175.13633636054669</v>
      </c>
      <c r="K544" s="4">
        <v>132.04270237801762</v>
      </c>
      <c r="L544" s="4">
        <v>113.76089133727795</v>
      </c>
      <c r="M544" s="4">
        <v>254.91655201684424</v>
      </c>
    </row>
    <row r="545" spans="2:13">
      <c r="B545" s="17">
        <v>39475</v>
      </c>
      <c r="C545" s="4">
        <v>112.13901111294702</v>
      </c>
      <c r="D545" s="4">
        <v>77.194162329524715</v>
      </c>
      <c r="E545" s="4">
        <v>105.36625126121642</v>
      </c>
      <c r="F545" s="4">
        <v>86.034792919004502</v>
      </c>
      <c r="G545" s="4">
        <v>117.39842296753361</v>
      </c>
      <c r="H545" s="4">
        <v>85.145782407848287</v>
      </c>
      <c r="I545" s="4">
        <v>145.76041291651438</v>
      </c>
      <c r="J545" s="4">
        <v>167.68565750943918</v>
      </c>
      <c r="K545" s="4">
        <v>126.09850800063644</v>
      </c>
      <c r="L545" s="4">
        <v>112.20808044658706</v>
      </c>
      <c r="M545" s="4">
        <v>248.09441940331683</v>
      </c>
    </row>
    <row r="546" spans="2:13">
      <c r="B546" s="17">
        <v>39476</v>
      </c>
      <c r="C546" s="4">
        <v>112.8289214969074</v>
      </c>
      <c r="D546" s="4">
        <v>78.495815233185112</v>
      </c>
      <c r="E546" s="4">
        <v>108.51365492846141</v>
      </c>
      <c r="F546" s="4">
        <v>88.918347830976003</v>
      </c>
      <c r="G546" s="4">
        <v>118.31238311723612</v>
      </c>
      <c r="H546" s="4">
        <v>86.918222169151591</v>
      </c>
      <c r="I546" s="4">
        <v>147.34459561612542</v>
      </c>
      <c r="J546" s="4">
        <v>169.34615864678085</v>
      </c>
      <c r="K546" s="4">
        <v>126.58430175570537</v>
      </c>
      <c r="L546" s="4">
        <v>114.07645445424772</v>
      </c>
      <c r="M546" s="4">
        <v>251.98507874898408</v>
      </c>
    </row>
    <row r="547" spans="2:13">
      <c r="B547" s="17">
        <v>39477</v>
      </c>
      <c r="C547" s="4">
        <v>112.29140428299347</v>
      </c>
      <c r="D547" s="4">
        <v>77.613149315681497</v>
      </c>
      <c r="E547" s="4">
        <v>107.43623573729273</v>
      </c>
      <c r="F547" s="4">
        <v>88.693214666725822</v>
      </c>
      <c r="G547" s="4">
        <v>117.95717010189173</v>
      </c>
      <c r="H547" s="4">
        <v>86.701368088576999</v>
      </c>
      <c r="I547" s="4">
        <v>146.96816251208887</v>
      </c>
      <c r="J547" s="4">
        <v>164.89768314088599</v>
      </c>
      <c r="K547" s="4">
        <v>122.69007678962464</v>
      </c>
      <c r="L547" s="4">
        <v>113.14740407363588</v>
      </c>
      <c r="M547" s="4">
        <v>248.45176323622536</v>
      </c>
    </row>
    <row r="548" spans="2:13">
      <c r="B548" s="17">
        <v>39478</v>
      </c>
      <c r="C548" s="4">
        <v>114.17478509106782</v>
      </c>
      <c r="D548" s="4">
        <v>81.029289876146422</v>
      </c>
      <c r="E548" s="4">
        <v>109.42828987061695</v>
      </c>
      <c r="F548" s="4">
        <v>89.834300567719907</v>
      </c>
      <c r="G548" s="4">
        <v>119.92454018661087</v>
      </c>
      <c r="H548" s="4">
        <v>89.44464374312183</v>
      </c>
      <c r="I548" s="4">
        <v>146.46368657482233</v>
      </c>
      <c r="J548" s="4">
        <v>163.5177083302861</v>
      </c>
      <c r="K548" s="4">
        <v>120.08176772910866</v>
      </c>
      <c r="L548" s="4">
        <v>113.97062063246301</v>
      </c>
      <c r="M548" s="4">
        <v>239.10314703213407</v>
      </c>
    </row>
    <row r="549" spans="2:13">
      <c r="B549" s="17">
        <v>39479</v>
      </c>
      <c r="C549" s="4">
        <v>115.57199855774391</v>
      </c>
      <c r="D549" s="4">
        <v>82.032065396348315</v>
      </c>
      <c r="E549" s="4">
        <v>108.66098191940803</v>
      </c>
      <c r="F549" s="4">
        <v>87.616893100653044</v>
      </c>
      <c r="G549" s="4">
        <v>120.80456218325941</v>
      </c>
      <c r="H549" s="4">
        <v>91.02516457731906</v>
      </c>
      <c r="I549" s="4">
        <v>148.96298007419523</v>
      </c>
      <c r="J549" s="4">
        <v>168.173441482653</v>
      </c>
      <c r="K549" s="4">
        <v>124.86660219752395</v>
      </c>
      <c r="L549" s="4">
        <v>116.86651311865978</v>
      </c>
      <c r="M549" s="4">
        <v>246.87694269540739</v>
      </c>
    </row>
    <row r="550" spans="2:13">
      <c r="B550" s="17">
        <v>39482</v>
      </c>
      <c r="C550" s="4">
        <v>114.36279188237515</v>
      </c>
      <c r="D550" s="4">
        <v>78.160625644259682</v>
      </c>
      <c r="E550" s="4">
        <v>111.57966647119983</v>
      </c>
      <c r="F550" s="4">
        <v>90.614556602723951</v>
      </c>
      <c r="G550" s="4">
        <v>119.78044523509669</v>
      </c>
      <c r="H550" s="4">
        <v>87.543440484399142</v>
      </c>
      <c r="I550" s="4">
        <v>149.64316754554358</v>
      </c>
      <c r="J550" s="4">
        <v>174.50689495792452</v>
      </c>
      <c r="K550" s="4">
        <v>130.16791291387307</v>
      </c>
      <c r="L550" s="4">
        <v>116.80894417164502</v>
      </c>
      <c r="M550" s="4">
        <v>252.36749934209675</v>
      </c>
    </row>
    <row r="551" spans="2:13">
      <c r="B551" s="17">
        <v>39483</v>
      </c>
      <c r="C551" s="4">
        <v>110.70369935375932</v>
      </c>
      <c r="D551" s="4">
        <v>75.294754658947326</v>
      </c>
      <c r="E551" s="4">
        <v>110.66028164245094</v>
      </c>
      <c r="F551" s="4">
        <v>89.319269904298253</v>
      </c>
      <c r="G551" s="4">
        <v>116.27258635951911</v>
      </c>
      <c r="H551" s="4">
        <v>83.87225010241923</v>
      </c>
      <c r="I551" s="4">
        <v>144.61465400814637</v>
      </c>
      <c r="J551" s="4">
        <v>172.94963922065853</v>
      </c>
      <c r="K551" s="4">
        <v>128.02478164772378</v>
      </c>
      <c r="L551" s="4">
        <v>113.74286469730363</v>
      </c>
      <c r="M551" s="4">
        <v>246.59608298112138</v>
      </c>
    </row>
    <row r="552" spans="2:13">
      <c r="B552" s="17">
        <v>39484</v>
      </c>
      <c r="C552" s="4">
        <v>109.85973935225195</v>
      </c>
      <c r="D552" s="4">
        <v>74.562924056460162</v>
      </c>
      <c r="E552" s="4">
        <v>105.45746518511943</v>
      </c>
      <c r="F552" s="4">
        <v>85.818911802600212</v>
      </c>
      <c r="G552" s="4">
        <v>115.65610644524513</v>
      </c>
      <c r="H552" s="4">
        <v>83.558721205528187</v>
      </c>
      <c r="I552" s="4">
        <v>146.37305191490668</v>
      </c>
      <c r="J552" s="4">
        <v>163.6133549804575</v>
      </c>
      <c r="K552" s="4">
        <v>121.19202079114064</v>
      </c>
      <c r="L552" s="4">
        <v>113.88513946871383</v>
      </c>
      <c r="M552" s="4">
        <v>244.14608350918013</v>
      </c>
    </row>
    <row r="553" spans="2:13">
      <c r="B553" s="17">
        <v>39485</v>
      </c>
      <c r="C553" s="4">
        <v>110.72606139501613</v>
      </c>
      <c r="D553" s="4">
        <v>76.183007069599697</v>
      </c>
      <c r="E553" s="4">
        <v>106.32621139238994</v>
      </c>
      <c r="F553" s="4">
        <v>85.402569649534811</v>
      </c>
      <c r="G553" s="4">
        <v>116.10071521011443</v>
      </c>
      <c r="H553" s="4">
        <v>85.104905107080228</v>
      </c>
      <c r="I553" s="4">
        <v>143.94066560551869</v>
      </c>
      <c r="J553" s="4">
        <v>163.6133549804575</v>
      </c>
      <c r="K553" s="4">
        <v>121.19202079114064</v>
      </c>
      <c r="L553" s="4">
        <v>110.95338753740687</v>
      </c>
      <c r="M553" s="4">
        <v>236.65063988417239</v>
      </c>
    </row>
    <row r="554" spans="2:13">
      <c r="B554" s="17">
        <v>39486</v>
      </c>
      <c r="C554" s="4">
        <v>110.26059964737418</v>
      </c>
      <c r="D554" s="4">
        <v>74.269633166150413</v>
      </c>
      <c r="E554" s="4">
        <v>104.79731145519465</v>
      </c>
      <c r="F554" s="4">
        <v>83.598420319584704</v>
      </c>
      <c r="G554" s="4">
        <v>115.48575208480372</v>
      </c>
      <c r="H554" s="4">
        <v>83.053886541042587</v>
      </c>
      <c r="I554" s="4">
        <v>144.65804748919092</v>
      </c>
      <c r="J554" s="4">
        <v>163.6133549804575</v>
      </c>
      <c r="K554" s="4">
        <v>121.19202079114064</v>
      </c>
      <c r="L554" s="4">
        <v>112.11426438478523</v>
      </c>
      <c r="M554" s="4">
        <v>234.58431484335392</v>
      </c>
    </row>
    <row r="555" spans="2:13">
      <c r="B555" s="17">
        <v>39489</v>
      </c>
      <c r="C555" s="4">
        <v>110.90992706757221</v>
      </c>
      <c r="D555" s="4">
        <v>73.294790111692294</v>
      </c>
      <c r="E555" s="4">
        <v>104.79731145519465</v>
      </c>
      <c r="F555" s="4">
        <v>83.598420319584704</v>
      </c>
      <c r="G555" s="4">
        <v>116.03445049227996</v>
      </c>
      <c r="H555" s="4">
        <v>82.337103072074569</v>
      </c>
      <c r="I555" s="4">
        <v>144.15057889805925</v>
      </c>
      <c r="J555" s="4">
        <v>157.66437036502222</v>
      </c>
      <c r="K555" s="4">
        <v>116.19214885154518</v>
      </c>
      <c r="L555" s="4">
        <v>110.63491689786061</v>
      </c>
      <c r="M555" s="4">
        <v>240.43723067499258</v>
      </c>
    </row>
    <row r="556" spans="2:13">
      <c r="B556" s="17">
        <v>39490</v>
      </c>
      <c r="C556" s="4">
        <v>111.71578877656793</v>
      </c>
      <c r="D556" s="4">
        <v>74.526611850993234</v>
      </c>
      <c r="E556" s="4">
        <v>104.83531054794153</v>
      </c>
      <c r="F556" s="4">
        <v>83.404127314820855</v>
      </c>
      <c r="G556" s="4">
        <v>117.29907329043701</v>
      </c>
      <c r="H556" s="4">
        <v>83.398686573021209</v>
      </c>
      <c r="I556" s="4">
        <v>148.94523791199475</v>
      </c>
      <c r="J556" s="4">
        <v>159.79453001709044</v>
      </c>
      <c r="K556" s="4">
        <v>117.24831751937468</v>
      </c>
      <c r="L556" s="4">
        <v>114.55580800969383</v>
      </c>
      <c r="M556" s="4">
        <v>248.36524841352116</v>
      </c>
    </row>
    <row r="557" spans="2:13">
      <c r="B557" s="17">
        <v>39491</v>
      </c>
      <c r="C557" s="4">
        <v>113.23557935828141</v>
      </c>
      <c r="D557" s="4">
        <v>75.048948960402015</v>
      </c>
      <c r="E557" s="4">
        <v>105.20837791190148</v>
      </c>
      <c r="F557" s="4">
        <v>82.617703247919536</v>
      </c>
      <c r="G557" s="4">
        <v>118.99436935486295</v>
      </c>
      <c r="H557" s="4">
        <v>84.126098140188915</v>
      </c>
      <c r="I557" s="4">
        <v>149.06986056937882</v>
      </c>
      <c r="J557" s="4">
        <v>161.52258334394821</v>
      </c>
      <c r="K557" s="4">
        <v>118.76906964756866</v>
      </c>
      <c r="L557" s="4">
        <v>113.97604800793917</v>
      </c>
      <c r="M557" s="4">
        <v>251.32932146964669</v>
      </c>
    </row>
    <row r="558" spans="2:13">
      <c r="B558" s="17">
        <v>39492</v>
      </c>
      <c r="C558" s="4">
        <v>111.71578877656793</v>
      </c>
      <c r="D558" s="4">
        <v>73.230545440481606</v>
      </c>
      <c r="E558" s="4">
        <v>109.70185113577358</v>
      </c>
      <c r="F558" s="4">
        <v>85.340889330562163</v>
      </c>
      <c r="G558" s="4">
        <v>117.33291664418077</v>
      </c>
      <c r="H558" s="4">
        <v>82.034202273383201</v>
      </c>
      <c r="I558" s="4">
        <v>148.82638680135062</v>
      </c>
      <c r="J558" s="4">
        <v>167.46306293655485</v>
      </c>
      <c r="K558" s="4">
        <v>123.63644225054303</v>
      </c>
      <c r="L558" s="4">
        <v>113.96131656021822</v>
      </c>
      <c r="M558" s="4">
        <v>253.919750798731</v>
      </c>
    </row>
    <row r="559" spans="2:13">
      <c r="B559" s="17">
        <v>39493</v>
      </c>
      <c r="C559" s="4">
        <v>111.8093780603465</v>
      </c>
      <c r="D559" s="4">
        <v>73.43165919383685</v>
      </c>
      <c r="E559" s="4">
        <v>109.67053408687835</v>
      </c>
      <c r="F559" s="4">
        <v>84.218307525259874</v>
      </c>
      <c r="G559" s="4">
        <v>117.06017902871618</v>
      </c>
      <c r="H559" s="4">
        <v>82.448084943659865</v>
      </c>
      <c r="I559" s="4">
        <v>146.05070034143299</v>
      </c>
      <c r="J559" s="4">
        <v>168.34667903781039</v>
      </c>
      <c r="K559" s="4">
        <v>123.54454335544894</v>
      </c>
      <c r="L559" s="4">
        <v>112.18404492662128</v>
      </c>
      <c r="M559" s="4">
        <v>249.41972618010388</v>
      </c>
    </row>
    <row r="560" spans="2:13">
      <c r="B560" s="17">
        <v>39496</v>
      </c>
      <c r="C560" s="4">
        <v>111.8093780603465</v>
      </c>
      <c r="D560" s="4">
        <v>73.43165919383685</v>
      </c>
      <c r="E560" s="4">
        <v>109.77390450019828</v>
      </c>
      <c r="F560" s="4">
        <v>82.685551598789459</v>
      </c>
      <c r="G560" s="4">
        <v>117.06017902871618</v>
      </c>
      <c r="H560" s="4">
        <v>82.448084943659865</v>
      </c>
      <c r="I560" s="4">
        <v>148.93903884327412</v>
      </c>
      <c r="J560" s="4">
        <v>165.63357675547007</v>
      </c>
      <c r="K560" s="4">
        <v>121.18440588673714</v>
      </c>
      <c r="L560" s="4">
        <v>115.26621269255266</v>
      </c>
      <c r="M560" s="4">
        <v>254.04889611378218</v>
      </c>
    </row>
    <row r="561" spans="2:13">
      <c r="B561" s="17">
        <v>39497</v>
      </c>
      <c r="C561" s="4">
        <v>111.70916298656593</v>
      </c>
      <c r="D561" s="4">
        <v>72.71658807079595</v>
      </c>
      <c r="E561" s="4">
        <v>110.76019027401638</v>
      </c>
      <c r="F561" s="4">
        <v>84.813522603345973</v>
      </c>
      <c r="G561" s="4">
        <v>116.95599458679904</v>
      </c>
      <c r="H561" s="4">
        <v>81.808150800135806</v>
      </c>
      <c r="I561" s="4">
        <v>149.68164452380967</v>
      </c>
      <c r="J561" s="4">
        <v>168.17058323727613</v>
      </c>
      <c r="K561" s="4">
        <v>124.18764989173184</v>
      </c>
      <c r="L561" s="4">
        <v>115.65989124941115</v>
      </c>
      <c r="M561" s="4">
        <v>256.63556392883578</v>
      </c>
    </row>
    <row r="562" spans="2:13">
      <c r="B562" s="17">
        <v>39498</v>
      </c>
      <c r="C562" s="4">
        <v>112.64091470560007</v>
      </c>
      <c r="D562" s="4">
        <v>74.118797851133976</v>
      </c>
      <c r="E562" s="4">
        <v>107.15720002657088</v>
      </c>
      <c r="F562" s="4">
        <v>81.297744421904767</v>
      </c>
      <c r="G562" s="4">
        <v>117.80956757589995</v>
      </c>
      <c r="H562" s="4">
        <v>82.891603656993368</v>
      </c>
      <c r="I562" s="4">
        <v>147.48824300165217</v>
      </c>
      <c r="J562" s="4">
        <v>164.45772249275788</v>
      </c>
      <c r="K562" s="4">
        <v>121.44498420083778</v>
      </c>
      <c r="L562" s="4">
        <v>114.23791887466284</v>
      </c>
      <c r="M562" s="4">
        <v>253.39063115842433</v>
      </c>
    </row>
    <row r="563" spans="2:13">
      <c r="B563" s="17">
        <v>39499</v>
      </c>
      <c r="C563" s="4">
        <v>111.19152314265807</v>
      </c>
      <c r="D563" s="4">
        <v>72.850663906366123</v>
      </c>
      <c r="E563" s="4">
        <v>110.19962314944733</v>
      </c>
      <c r="F563" s="4">
        <v>83.311606836361875</v>
      </c>
      <c r="G563" s="4">
        <v>116.4543166371853</v>
      </c>
      <c r="H563" s="4">
        <v>81.651181965186453</v>
      </c>
      <c r="I563" s="4">
        <v>147.59875743367201</v>
      </c>
      <c r="J563" s="4">
        <v>164.68373301743404</v>
      </c>
      <c r="K563" s="4">
        <v>121.77283369481533</v>
      </c>
      <c r="L563" s="4">
        <v>114.98709052520839</v>
      </c>
      <c r="M563" s="4">
        <v>258.9664487898076</v>
      </c>
    </row>
    <row r="564" spans="2:13">
      <c r="B564" s="17">
        <v>39500</v>
      </c>
      <c r="C564" s="4">
        <v>112.06778387042529</v>
      </c>
      <c r="D564" s="4">
        <v>74.258460179852904</v>
      </c>
      <c r="E564" s="4">
        <v>108.68754908170988</v>
      </c>
      <c r="F564" s="4">
        <v>82.522098753511912</v>
      </c>
      <c r="G564" s="4">
        <v>117.3712155655043</v>
      </c>
      <c r="H564" s="4">
        <v>82.940656417915037</v>
      </c>
      <c r="I564" s="4">
        <v>145.49192911261321</v>
      </c>
      <c r="J564" s="4">
        <v>162.46712887104181</v>
      </c>
      <c r="K564" s="4">
        <v>120.52892977403292</v>
      </c>
      <c r="L564" s="4">
        <v>114.13925694190017</v>
      </c>
      <c r="M564" s="4">
        <v>260.76319865843186</v>
      </c>
    </row>
    <row r="565" spans="2:13">
      <c r="B565" s="17">
        <v>39503</v>
      </c>
      <c r="C565" s="4">
        <v>113.61573405964734</v>
      </c>
      <c r="D565" s="4">
        <v>74.68582690573281</v>
      </c>
      <c r="E565" s="4">
        <v>112.02140592438241</v>
      </c>
      <c r="F565" s="4">
        <v>85.744895419833014</v>
      </c>
      <c r="G565" s="4">
        <v>119.16481851461455</v>
      </c>
      <c r="H565" s="4">
        <v>83.326129364157893</v>
      </c>
      <c r="I565" s="4">
        <v>147.12228418614359</v>
      </c>
      <c r="J565" s="4">
        <v>162.21685811731342</v>
      </c>
      <c r="K565" s="4">
        <v>120.37696599883891</v>
      </c>
      <c r="L565" s="4">
        <v>116.29140515302754</v>
      </c>
      <c r="M565" s="4">
        <v>260.76319865843186</v>
      </c>
    </row>
    <row r="566" spans="2:13">
      <c r="B566" s="17">
        <v>39504</v>
      </c>
      <c r="C566" s="4">
        <v>114.40171839863702</v>
      </c>
      <c r="D566" s="4">
        <v>74.406502248294956</v>
      </c>
      <c r="E566" s="4">
        <v>111.29805455080022</v>
      </c>
      <c r="F566" s="4">
        <v>84.798102523602807</v>
      </c>
      <c r="G566" s="4">
        <v>120.25216660268512</v>
      </c>
      <c r="H566" s="4">
        <v>83.28831786094743</v>
      </c>
      <c r="I566" s="4">
        <v>149.33278658753045</v>
      </c>
      <c r="J566" s="4">
        <v>165.32335256212986</v>
      </c>
      <c r="K566" s="4">
        <v>122.95336675261046</v>
      </c>
      <c r="L566" s="4">
        <v>117.99443804350443</v>
      </c>
      <c r="M566" s="4">
        <v>262.84456975537285</v>
      </c>
    </row>
    <row r="567" spans="2:13">
      <c r="B567" s="17">
        <v>39505</v>
      </c>
      <c r="C567" s="4">
        <v>114.29653398235496</v>
      </c>
      <c r="D567" s="4">
        <v>74.440021207187499</v>
      </c>
      <c r="E567" s="4">
        <v>112.96115891089606</v>
      </c>
      <c r="F567" s="4">
        <v>86.744116587189993</v>
      </c>
      <c r="G567" s="4">
        <v>120.34089875703857</v>
      </c>
      <c r="H567" s="4">
        <v>83.84506669740847</v>
      </c>
      <c r="I567" s="4">
        <v>149.58673464408665</v>
      </c>
      <c r="J567" s="4">
        <v>170.68493289597308</v>
      </c>
      <c r="K567" s="4">
        <v>128.30772177865816</v>
      </c>
      <c r="L567" s="4">
        <v>117.78432107864248</v>
      </c>
      <c r="M567" s="4">
        <v>262.8596158114953</v>
      </c>
    </row>
    <row r="568" spans="2:13">
      <c r="B568" s="17">
        <v>39506</v>
      </c>
      <c r="C568" s="4">
        <v>113.27450587454328</v>
      </c>
      <c r="D568" s="4">
        <v>71.98755071488317</v>
      </c>
      <c r="E568" s="4">
        <v>112.10948009274068</v>
      </c>
      <c r="F568" s="4">
        <v>86.044044966850379</v>
      </c>
      <c r="G568" s="4">
        <v>119.27819848962176</v>
      </c>
      <c r="H568" s="4">
        <v>80.898835244550199</v>
      </c>
      <c r="I568" s="4">
        <v>146.69390716144778</v>
      </c>
      <c r="J568" s="4">
        <v>171.43679085668637</v>
      </c>
      <c r="K568" s="4">
        <v>128.65273266694993</v>
      </c>
      <c r="L568" s="4">
        <v>115.63527422493007</v>
      </c>
      <c r="M568" s="4">
        <v>260.9876356622587</v>
      </c>
    </row>
    <row r="569" spans="2:13">
      <c r="B569" s="17">
        <v>39507</v>
      </c>
      <c r="C569" s="4">
        <v>110.20593687985752</v>
      </c>
      <c r="D569" s="4">
        <v>69.350725948669847</v>
      </c>
      <c r="E569" s="4">
        <v>109.51322428343045</v>
      </c>
      <c r="F569" s="4">
        <v>83.178994150570674</v>
      </c>
      <c r="G569" s="4">
        <v>116.28453107260516</v>
      </c>
      <c r="H569" s="4">
        <v>77.506019280800828</v>
      </c>
      <c r="I569" s="4">
        <v>144.2486951926378</v>
      </c>
      <c r="J569" s="4">
        <v>169.62410558135329</v>
      </c>
      <c r="K569" s="4">
        <v>127.57520512091547</v>
      </c>
      <c r="L569" s="4">
        <v>114.05784630975811</v>
      </c>
      <c r="M569" s="4">
        <v>258.78464227832785</v>
      </c>
    </row>
    <row r="570" spans="2:13">
      <c r="B570" s="17">
        <v>39510</v>
      </c>
      <c r="C570" s="4">
        <v>110.26474076612544</v>
      </c>
      <c r="D570" s="4">
        <v>68.163596154558974</v>
      </c>
      <c r="E570" s="4">
        <v>104.59556203480544</v>
      </c>
      <c r="F570" s="4">
        <v>79.746484399742556</v>
      </c>
      <c r="G570" s="4">
        <v>116.21352638926037</v>
      </c>
      <c r="H570" s="4">
        <v>76.290532742462432</v>
      </c>
      <c r="I570" s="4">
        <v>143.0050337506816</v>
      </c>
      <c r="J570" s="4">
        <v>164.41861333040643</v>
      </c>
      <c r="K570" s="4">
        <v>124.22223270148633</v>
      </c>
      <c r="L570" s="4">
        <v>112.78512676060362</v>
      </c>
      <c r="M570" s="4">
        <v>254.81624497602783</v>
      </c>
    </row>
    <row r="571" spans="2:13">
      <c r="B571" s="17">
        <v>39511</v>
      </c>
      <c r="C571" s="4">
        <v>109.88458606475953</v>
      </c>
      <c r="D571" s="4">
        <v>67.52952918217504</v>
      </c>
      <c r="E571" s="4">
        <v>104.59636710032976</v>
      </c>
      <c r="F571" s="4">
        <v>78.694834961258834</v>
      </c>
      <c r="G571" s="4">
        <v>115.78598150022825</v>
      </c>
      <c r="H571" s="4">
        <v>75.265125652695517</v>
      </c>
      <c r="I571" s="4">
        <v>139.90742323927103</v>
      </c>
      <c r="J571" s="4">
        <v>161.17624766023718</v>
      </c>
      <c r="K571" s="4">
        <v>122.53781584742953</v>
      </c>
      <c r="L571" s="4">
        <v>111.79889510265389</v>
      </c>
      <c r="M571" s="4">
        <v>253.13484820434243</v>
      </c>
    </row>
    <row r="572" spans="2:13">
      <c r="B572" s="17">
        <v>39512</v>
      </c>
      <c r="C572" s="4">
        <v>110.46020157118505</v>
      </c>
      <c r="D572" s="4">
        <v>66.730660661902803</v>
      </c>
      <c r="E572" s="4">
        <v>104.43358285131659</v>
      </c>
      <c r="F572" s="4">
        <v>77.356372039552284</v>
      </c>
      <c r="G572" s="4">
        <v>116.17645985896957</v>
      </c>
      <c r="H572" s="4">
        <v>74.362554851736647</v>
      </c>
      <c r="I572" s="4">
        <v>142.87164689269252</v>
      </c>
      <c r="J572" s="4">
        <v>161.13769620430074</v>
      </c>
      <c r="K572" s="4">
        <v>122.24131747206938</v>
      </c>
      <c r="L572" s="4">
        <v>113.460447337706</v>
      </c>
      <c r="M572" s="4">
        <v>256.08136752832507</v>
      </c>
    </row>
    <row r="573" spans="2:13">
      <c r="B573" s="17">
        <v>39513</v>
      </c>
      <c r="C573" s="4">
        <v>108.02853664044349</v>
      </c>
      <c r="D573" s="4">
        <v>63.861996430016056</v>
      </c>
      <c r="E573" s="4">
        <v>106.39279031124941</v>
      </c>
      <c r="F573" s="4">
        <v>79.225285704423641</v>
      </c>
      <c r="G573" s="4">
        <v>114.14206666193432</v>
      </c>
      <c r="H573" s="4">
        <v>71.768481344995251</v>
      </c>
      <c r="I573" s="4">
        <v>140.8964953416999</v>
      </c>
      <c r="J573" s="4">
        <v>162.7298783058057</v>
      </c>
      <c r="K573" s="4">
        <v>123.49837103265105</v>
      </c>
      <c r="L573" s="4">
        <v>111.77272739946538</v>
      </c>
      <c r="M573" s="4">
        <v>257.09446864057099</v>
      </c>
    </row>
    <row r="574" spans="2:13">
      <c r="B574" s="17">
        <v>39514</v>
      </c>
      <c r="C574" s="4">
        <v>107.11997518641643</v>
      </c>
      <c r="D574" s="4">
        <v>64.177633292920817</v>
      </c>
      <c r="E574" s="4">
        <v>102.90991584002924</v>
      </c>
      <c r="F574" s="4">
        <v>76.280050473479491</v>
      </c>
      <c r="G574" s="4">
        <v>112.75136078120241</v>
      </c>
      <c r="H574" s="4">
        <v>71.999233707830967</v>
      </c>
      <c r="I574" s="4">
        <v>139.24369536418098</v>
      </c>
      <c r="J574" s="4">
        <v>156.86420108611011</v>
      </c>
      <c r="K574" s="4">
        <v>119.72219565776234</v>
      </c>
      <c r="L574" s="4">
        <v>110.48411339355933</v>
      </c>
      <c r="M574" s="4">
        <v>252.35370712398449</v>
      </c>
    </row>
    <row r="575" spans="2:13">
      <c r="B575" s="17">
        <v>39517</v>
      </c>
      <c r="C575" s="4">
        <v>105.4635276859113</v>
      </c>
      <c r="D575" s="4">
        <v>62.532411060611878</v>
      </c>
      <c r="E575" s="4">
        <v>100.89185809027018</v>
      </c>
      <c r="F575" s="4">
        <v>76.061085341126571</v>
      </c>
      <c r="G575" s="4">
        <v>111.29581217228912</v>
      </c>
      <c r="H575" s="4">
        <v>70.074321614662793</v>
      </c>
      <c r="I575" s="4">
        <v>137.834796676671</v>
      </c>
      <c r="J575" s="4">
        <v>158.28440047189142</v>
      </c>
      <c r="K575" s="4">
        <v>121.10669671594619</v>
      </c>
      <c r="L575" s="4">
        <v>109.11118123293473</v>
      </c>
      <c r="M575" s="4">
        <v>252.35370712398449</v>
      </c>
    </row>
    <row r="576" spans="2:13">
      <c r="B576" s="17">
        <v>39518</v>
      </c>
      <c r="C576" s="4">
        <v>109.37936957710545</v>
      </c>
      <c r="D576" s="4">
        <v>68.870287537876735</v>
      </c>
      <c r="E576" s="4">
        <v>101.90744824917275</v>
      </c>
      <c r="F576" s="4">
        <v>76.903021695103277</v>
      </c>
      <c r="G576" s="4">
        <v>115.24572023136042</v>
      </c>
      <c r="H576" s="4">
        <v>75.972098569479201</v>
      </c>
      <c r="I576" s="4">
        <v>139.46985449198942</v>
      </c>
      <c r="J576" s="4">
        <v>160.30817762529955</v>
      </c>
      <c r="K576" s="4">
        <v>122.90281121654616</v>
      </c>
      <c r="L576" s="4">
        <v>110.29958262737063</v>
      </c>
      <c r="M576" s="4">
        <v>258.08876218266386</v>
      </c>
    </row>
    <row r="577" spans="2:13">
      <c r="B577" s="17">
        <v>39519</v>
      </c>
      <c r="C577" s="4">
        <v>108.39543976180539</v>
      </c>
      <c r="D577" s="4">
        <v>66.546306387993809</v>
      </c>
      <c r="E577" s="4">
        <v>103.54052366521225</v>
      </c>
      <c r="F577" s="4">
        <v>80.082642138143527</v>
      </c>
      <c r="G577" s="4">
        <v>114.80423984372794</v>
      </c>
      <c r="H577" s="4">
        <v>74.243806293005406</v>
      </c>
      <c r="I577" s="4">
        <v>141.06878669993583</v>
      </c>
      <c r="J577" s="4">
        <v>163.28779386070497</v>
      </c>
      <c r="K577" s="4">
        <v>125.52482710498849</v>
      </c>
      <c r="L577" s="4">
        <v>111.96694990757574</v>
      </c>
      <c r="M577" s="4">
        <v>260.75692946838086</v>
      </c>
    </row>
    <row r="578" spans="2:13">
      <c r="B578" s="17">
        <v>39520</v>
      </c>
      <c r="C578" s="4">
        <v>108.95117789822488</v>
      </c>
      <c r="D578" s="4">
        <v>67.026744798786922</v>
      </c>
      <c r="E578" s="4">
        <v>100.09733892433998</v>
      </c>
      <c r="F578" s="4">
        <v>76.239958266147255</v>
      </c>
      <c r="G578" s="4">
        <v>115.14039819772081</v>
      </c>
      <c r="H578" s="4">
        <v>74.285705526292674</v>
      </c>
      <c r="I578" s="4">
        <v>138.95661435411787</v>
      </c>
      <c r="J578" s="4">
        <v>155.47209616098411</v>
      </c>
      <c r="K578" s="4">
        <v>120.37154270106862</v>
      </c>
      <c r="L578" s="4">
        <v>110.33873726473419</v>
      </c>
      <c r="M578" s="4">
        <v>258.20913063164357</v>
      </c>
    </row>
    <row r="579" spans="2:13">
      <c r="B579" s="17">
        <v>39521</v>
      </c>
      <c r="C579" s="4">
        <v>106.68681416503436</v>
      </c>
      <c r="D579" s="4">
        <v>64.551928333887545</v>
      </c>
      <c r="E579" s="4">
        <v>98.552901222525733</v>
      </c>
      <c r="F579" s="4">
        <v>74.620849893115121</v>
      </c>
      <c r="G579" s="4">
        <v>113.29550882178872</v>
      </c>
      <c r="H579" s="4">
        <v>71.302480116239309</v>
      </c>
      <c r="I579" s="4">
        <v>137.91645337499125</v>
      </c>
      <c r="J579" s="4">
        <v>155.02223622398986</v>
      </c>
      <c r="K579" s="4">
        <v>120.07641872308864</v>
      </c>
      <c r="L579" s="4">
        <v>109.16196596060431</v>
      </c>
      <c r="M579" s="4">
        <v>258.84357266480748</v>
      </c>
    </row>
    <row r="580" spans="2:13">
      <c r="B580" s="17">
        <v>39524</v>
      </c>
      <c r="C580" s="4">
        <v>105.73104395724289</v>
      </c>
      <c r="D580" s="4">
        <v>63.672055662958314</v>
      </c>
      <c r="E580" s="4">
        <v>94.897179183238649</v>
      </c>
      <c r="F580" s="4">
        <v>71.734210965194976</v>
      </c>
      <c r="G580" s="4">
        <v>113.49610416218606</v>
      </c>
      <c r="H580" s="4">
        <v>71.569408890254763</v>
      </c>
      <c r="I580" s="4">
        <v>132.15345707469248</v>
      </c>
      <c r="J580" s="4">
        <v>146.98777818298777</v>
      </c>
      <c r="K580" s="4">
        <v>113.69212001705962</v>
      </c>
      <c r="L580" s="4">
        <v>104.95032259112082</v>
      </c>
      <c r="M580" s="4">
        <v>249.61908642372651</v>
      </c>
    </row>
    <row r="581" spans="2:13">
      <c r="B581" s="17">
        <v>39525</v>
      </c>
      <c r="C581" s="4">
        <v>110.21504734111029</v>
      </c>
      <c r="D581" s="4">
        <v>69.275308291161622</v>
      </c>
      <c r="E581" s="4">
        <v>96.319327431911958</v>
      </c>
      <c r="F581" s="4">
        <v>73.242294764076348</v>
      </c>
      <c r="G581" s="4">
        <v>117.48156196258486</v>
      </c>
      <c r="H581" s="4">
        <v>76.774724370060142</v>
      </c>
      <c r="I581" s="4">
        <v>136.66573782035297</v>
      </c>
      <c r="J581" s="4">
        <v>149.07917723921392</v>
      </c>
      <c r="K581" s="4">
        <v>115.53767567746971</v>
      </c>
      <c r="L581" s="4">
        <v>108.65935222454621</v>
      </c>
      <c r="M581" s="4">
        <v>253.11980214821995</v>
      </c>
    </row>
    <row r="582" spans="2:13">
      <c r="B582" s="17">
        <v>39526</v>
      </c>
      <c r="C582" s="4">
        <v>107.538228180294</v>
      </c>
      <c r="D582" s="4">
        <v>69.185924400781502</v>
      </c>
      <c r="E582" s="4">
        <v>98.704575567303579</v>
      </c>
      <c r="F582" s="4">
        <v>76.098093532510163</v>
      </c>
      <c r="G582" s="4">
        <v>114.70394217352928</v>
      </c>
      <c r="H582" s="4">
        <v>75.798778814222601</v>
      </c>
      <c r="I582" s="4">
        <v>135.97806871434182</v>
      </c>
      <c r="J582" s="4">
        <v>152.44165892851242</v>
      </c>
      <c r="K582" s="4">
        <v>117.87255395108693</v>
      </c>
      <c r="L582" s="4">
        <v>107.49362950620703</v>
      </c>
      <c r="M582" s="4">
        <v>252.82891172985234</v>
      </c>
    </row>
    <row r="583" spans="2:13">
      <c r="B583" s="17">
        <v>39527</v>
      </c>
      <c r="C583" s="4">
        <v>110.11317581982922</v>
      </c>
      <c r="D583" s="4">
        <v>74.166283042898399</v>
      </c>
      <c r="E583" s="4">
        <v>98.704575567303579</v>
      </c>
      <c r="F583" s="4">
        <v>76.098093532510163</v>
      </c>
      <c r="G583" s="4">
        <v>117.18446092439714</v>
      </c>
      <c r="H583" s="4">
        <v>81.54142641262419</v>
      </c>
      <c r="I583" s="4">
        <v>135.09673215105798</v>
      </c>
      <c r="J583" s="4">
        <v>147.15237128871277</v>
      </c>
      <c r="K583" s="4">
        <v>114.86191791693953</v>
      </c>
      <c r="L583" s="4">
        <v>106.51689575534051</v>
      </c>
      <c r="M583" s="4">
        <v>244.0959299887719</v>
      </c>
    </row>
    <row r="584" spans="2:13">
      <c r="B584" s="17">
        <v>39528</v>
      </c>
      <c r="C584" s="4">
        <v>110.11317581982922</v>
      </c>
      <c r="D584" s="4">
        <v>74.166283042898399</v>
      </c>
      <c r="E584" s="4">
        <v>100.49286761642784</v>
      </c>
      <c r="F584" s="4">
        <v>79.185193497091419</v>
      </c>
      <c r="G584" s="4">
        <v>117.18446092439714</v>
      </c>
      <c r="H584" s="4">
        <v>81.54142641262419</v>
      </c>
      <c r="I584" s="4">
        <v>135.09673215105798</v>
      </c>
      <c r="J584" s="4">
        <v>147.15237128871277</v>
      </c>
      <c r="K584" s="4">
        <v>114.86191791693953</v>
      </c>
      <c r="L584" s="4">
        <v>106.51689575534051</v>
      </c>
      <c r="M584" s="4">
        <v>246.33528467499869</v>
      </c>
    </row>
    <row r="585" spans="2:13">
      <c r="B585" s="17">
        <v>39531</v>
      </c>
      <c r="C585" s="4">
        <v>111.80026759909371</v>
      </c>
      <c r="D585" s="4">
        <v>73.423279454113725</v>
      </c>
      <c r="E585" s="4">
        <v>100.47290199142525</v>
      </c>
      <c r="F585" s="4">
        <v>80.455808067928061</v>
      </c>
      <c r="G585" s="4">
        <v>118.96024160318856</v>
      </c>
      <c r="H585" s="4">
        <v>82.265363409226623</v>
      </c>
      <c r="I585" s="4">
        <v>135.09673215105798</v>
      </c>
      <c r="J585" s="4">
        <v>147.15237128871277</v>
      </c>
      <c r="K585" s="4">
        <v>114.86191791693953</v>
      </c>
      <c r="L585" s="4">
        <v>106.51689575534051</v>
      </c>
      <c r="M585" s="4">
        <v>250.88671665204419</v>
      </c>
    </row>
    <row r="586" spans="2:13">
      <c r="B586" s="17">
        <v>39532</v>
      </c>
      <c r="C586" s="4">
        <v>112.05784518542225</v>
      </c>
      <c r="D586" s="4">
        <v>73.169094015845275</v>
      </c>
      <c r="E586" s="4">
        <v>102.60737221599786</v>
      </c>
      <c r="F586" s="4">
        <v>80.65935312053783</v>
      </c>
      <c r="G586" s="4">
        <v>118.80818350961707</v>
      </c>
      <c r="H586" s="4">
        <v>81.592727425088114</v>
      </c>
      <c r="I586" s="4">
        <v>139.47284714585459</v>
      </c>
      <c r="J586" s="4">
        <v>156.60758642191118</v>
      </c>
      <c r="K586" s="4">
        <v>122.64895630584569</v>
      </c>
      <c r="L586" s="4">
        <v>110.2739964286974</v>
      </c>
      <c r="M586" s="4">
        <v>250.00777620689024</v>
      </c>
    </row>
    <row r="587" spans="2:13">
      <c r="B587" s="17">
        <v>39533</v>
      </c>
      <c r="C587" s="4">
        <v>111.07557181762273</v>
      </c>
      <c r="D587" s="4">
        <v>69.959653701884363</v>
      </c>
      <c r="E587" s="4">
        <v>102.29669743017106</v>
      </c>
      <c r="F587" s="4">
        <v>79.82050078250974</v>
      </c>
      <c r="G587" s="4">
        <v>117.76785587940901</v>
      </c>
      <c r="H587" s="4">
        <v>78.354427658242003</v>
      </c>
      <c r="I587" s="4">
        <v>138.715064435003</v>
      </c>
      <c r="J587" s="4">
        <v>157.67064456219092</v>
      </c>
      <c r="K587" s="4">
        <v>123.65746681587176</v>
      </c>
      <c r="L587" s="4">
        <v>109.71807811207009</v>
      </c>
      <c r="M587" s="4">
        <v>250.1645059581659</v>
      </c>
    </row>
    <row r="588" spans="2:13">
      <c r="B588" s="17">
        <v>39534</v>
      </c>
      <c r="C588" s="4">
        <v>109.80259191348452</v>
      </c>
      <c r="D588" s="4">
        <v>68.255773291513464</v>
      </c>
      <c r="E588" s="4">
        <v>101.47512806262444</v>
      </c>
      <c r="F588" s="4">
        <v>78.617734562543006</v>
      </c>
      <c r="G588" s="4">
        <v>116.62647218452065</v>
      </c>
      <c r="H588" s="4">
        <v>76.519241240259745</v>
      </c>
      <c r="I588" s="4">
        <v>140.61326202946341</v>
      </c>
      <c r="J588" s="4">
        <v>157.99976106033904</v>
      </c>
      <c r="K588" s="4">
        <v>123.56363633527042</v>
      </c>
      <c r="L588" s="4">
        <v>110.8244873698486</v>
      </c>
      <c r="M588" s="4">
        <v>254.54541596582351</v>
      </c>
    </row>
    <row r="589" spans="2:13">
      <c r="B589" s="17">
        <v>39535</v>
      </c>
      <c r="C589" s="4">
        <v>108.92881585696806</v>
      </c>
      <c r="D589" s="4">
        <v>66.099386936093239</v>
      </c>
      <c r="E589" s="4">
        <v>103.21318402303248</v>
      </c>
      <c r="F589" s="4">
        <v>79.049496795351587</v>
      </c>
      <c r="G589" s="4">
        <v>115.810629320882</v>
      </c>
      <c r="H589" s="4">
        <v>74.787883166228355</v>
      </c>
      <c r="I589" s="4">
        <v>140.22507207095663</v>
      </c>
      <c r="J589" s="4">
        <v>162.33404617776398</v>
      </c>
      <c r="K589" s="4">
        <v>127.00572170915822</v>
      </c>
      <c r="L589" s="4">
        <v>110.34784750214057</v>
      </c>
      <c r="M589" s="4">
        <v>256.96156181148922</v>
      </c>
    </row>
    <row r="590" spans="2:13">
      <c r="B590" s="17">
        <v>39538</v>
      </c>
      <c r="C590" s="4">
        <v>109.54915544590725</v>
      </c>
      <c r="D590" s="4">
        <v>66.213910045642763</v>
      </c>
      <c r="E590" s="4">
        <v>100.83880427221892</v>
      </c>
      <c r="F590" s="4">
        <v>76.474343478243327</v>
      </c>
      <c r="G590" s="4">
        <v>116.25135131403283</v>
      </c>
      <c r="H590" s="4">
        <v>75.216890437789189</v>
      </c>
      <c r="I590" s="4">
        <v>139.69216592197128</v>
      </c>
      <c r="J590" s="4">
        <v>159.28931771840809</v>
      </c>
      <c r="K590" s="4">
        <v>124.41100803894314</v>
      </c>
      <c r="L590" s="4">
        <v>110.5267570580147</v>
      </c>
      <c r="M590" s="4">
        <v>257.52955043011224</v>
      </c>
    </row>
    <row r="591" spans="2:13">
      <c r="B591" s="17">
        <v>39539</v>
      </c>
      <c r="C591" s="4">
        <v>113.48156181210642</v>
      </c>
      <c r="D591" s="4">
        <v>71.599289441044547</v>
      </c>
      <c r="E591" s="4">
        <v>101.89247403042079</v>
      </c>
      <c r="F591" s="4">
        <v>78.059527675840513</v>
      </c>
      <c r="G591" s="4">
        <v>119.96245991069354</v>
      </c>
      <c r="H591" s="4">
        <v>81.078695367929683</v>
      </c>
      <c r="I591" s="4">
        <v>143.65443963941706</v>
      </c>
      <c r="J591" s="4">
        <v>161.29887335823389</v>
      </c>
      <c r="K591" s="4">
        <v>126.54158399929543</v>
      </c>
      <c r="L591" s="4">
        <v>113.44338987192386</v>
      </c>
      <c r="M591" s="4">
        <v>258.75329632807274</v>
      </c>
    </row>
    <row r="592" spans="2:13">
      <c r="B592" s="17">
        <v>39540</v>
      </c>
      <c r="C592" s="4">
        <v>113.26208251828949</v>
      </c>
      <c r="D592" s="4">
        <v>70.75572897558223</v>
      </c>
      <c r="E592" s="4">
        <v>106.18299023561724</v>
      </c>
      <c r="F592" s="4">
        <v>83.996258376958338</v>
      </c>
      <c r="G592" s="4">
        <v>119.50239885826053</v>
      </c>
      <c r="H592" s="4">
        <v>80.363955764000082</v>
      </c>
      <c r="I592" s="4">
        <v>144.87522865540393</v>
      </c>
      <c r="J592" s="4">
        <v>166.42259190608232</v>
      </c>
      <c r="K592" s="4">
        <v>131.18719572768947</v>
      </c>
      <c r="L592" s="4">
        <v>114.6715274082386</v>
      </c>
      <c r="M592" s="4">
        <v>259.49932994414485</v>
      </c>
    </row>
    <row r="593" spans="2:13">
      <c r="B593" s="17">
        <v>39541</v>
      </c>
      <c r="C593" s="4">
        <v>113.40950634583444</v>
      </c>
      <c r="D593" s="4">
        <v>70.811593907069806</v>
      </c>
      <c r="E593" s="4">
        <v>107.79746863804544</v>
      </c>
      <c r="F593" s="4">
        <v>85.353225394356684</v>
      </c>
      <c r="G593" s="4">
        <v>119.69389346487802</v>
      </c>
      <c r="H593" s="4">
        <v>80.537479905760506</v>
      </c>
      <c r="I593" s="4">
        <v>144.11167439781244</v>
      </c>
      <c r="J593" s="4">
        <v>169.15674760558866</v>
      </c>
      <c r="K593" s="4">
        <v>133.54506729801776</v>
      </c>
      <c r="L593" s="4">
        <v>114.19430603601531</v>
      </c>
      <c r="M593" s="4">
        <v>257.39288208699986</v>
      </c>
    </row>
    <row r="594" spans="2:13">
      <c r="B594" s="17">
        <v>39542</v>
      </c>
      <c r="C594" s="4">
        <v>113.49978273461198</v>
      </c>
      <c r="D594" s="4">
        <v>69.320000236351675</v>
      </c>
      <c r="E594" s="4">
        <v>107.01913128915366</v>
      </c>
      <c r="F594" s="4">
        <v>85.448829888764294</v>
      </c>
      <c r="G594" s="4">
        <v>119.53643181062472</v>
      </c>
      <c r="H594" s="4">
        <v>78.965543304724577</v>
      </c>
      <c r="I594" s="4">
        <v>144.57489446393808</v>
      </c>
      <c r="J594" s="4">
        <v>169.15674760558866</v>
      </c>
      <c r="K594" s="4">
        <v>133.54506729801776</v>
      </c>
      <c r="L594" s="4">
        <v>115.27571059963589</v>
      </c>
      <c r="M594" s="4">
        <v>258.1715154913374</v>
      </c>
    </row>
    <row r="595" spans="2:13">
      <c r="B595" s="17">
        <v>39545</v>
      </c>
      <c r="C595" s="4">
        <v>113.67702261716603</v>
      </c>
      <c r="D595" s="4">
        <v>69.900995523822402</v>
      </c>
      <c r="E595" s="4">
        <v>108.28316466885475</v>
      </c>
      <c r="F595" s="4">
        <v>85.636954861630883</v>
      </c>
      <c r="G595" s="4">
        <v>119.56496640299694</v>
      </c>
      <c r="H595" s="4">
        <v>79.654325822666465</v>
      </c>
      <c r="I595" s="4">
        <v>145.80701281241443</v>
      </c>
      <c r="J595" s="4">
        <v>171.34665155736303</v>
      </c>
      <c r="K595" s="4">
        <v>134.64562528663848</v>
      </c>
      <c r="L595" s="4">
        <v>116.58700328163864</v>
      </c>
      <c r="M595" s="4">
        <v>263.80250199516973</v>
      </c>
    </row>
    <row r="596" spans="2:13">
      <c r="B596" s="17">
        <v>39546</v>
      </c>
      <c r="C596" s="4">
        <v>113.09726599198923</v>
      </c>
      <c r="D596" s="4">
        <v>68.239013812067199</v>
      </c>
      <c r="E596" s="4">
        <v>106.67464375130633</v>
      </c>
      <c r="F596" s="4">
        <v>82.960029018217767</v>
      </c>
      <c r="G596" s="4">
        <v>119.22378368556312</v>
      </c>
      <c r="H596" s="4">
        <v>77.831811367922313</v>
      </c>
      <c r="I596" s="4">
        <v>144.75851515466346</v>
      </c>
      <c r="J596" s="4">
        <v>169.48481840420862</v>
      </c>
      <c r="K596" s="4">
        <v>133.50543264924437</v>
      </c>
      <c r="L596" s="4">
        <v>116.11113875328437</v>
      </c>
      <c r="M596" s="4">
        <v>262.02330585868833</v>
      </c>
    </row>
    <row r="597" spans="2:13">
      <c r="B597" s="17">
        <v>39547</v>
      </c>
      <c r="C597" s="4">
        <v>112.18207874796013</v>
      </c>
      <c r="D597" s="4">
        <v>66.88149597691924</v>
      </c>
      <c r="E597" s="4">
        <v>105.55930597394318</v>
      </c>
      <c r="F597" s="4">
        <v>80.751873598996795</v>
      </c>
      <c r="G597" s="4">
        <v>118.75756067796669</v>
      </c>
      <c r="H597" s="4">
        <v>76.595068633184496</v>
      </c>
      <c r="I597" s="4">
        <v>143.67645702142488</v>
      </c>
      <c r="J597" s="4">
        <v>167.20435687329967</v>
      </c>
      <c r="K597" s="4">
        <v>132.11907429730357</v>
      </c>
      <c r="L597" s="4">
        <v>115.98824746571749</v>
      </c>
      <c r="M597" s="4">
        <v>265.22686197476304</v>
      </c>
    </row>
    <row r="598" spans="2:13">
      <c r="B598" s="17">
        <v>39548</v>
      </c>
      <c r="C598" s="4">
        <v>112.68398234061318</v>
      </c>
      <c r="D598" s="4">
        <v>66.426196785295531</v>
      </c>
      <c r="E598" s="4">
        <v>104.21814731701431</v>
      </c>
      <c r="F598" s="4">
        <v>79.934609372609145</v>
      </c>
      <c r="G598" s="4">
        <v>119.27630250341761</v>
      </c>
      <c r="H598" s="4">
        <v>76.386798785771219</v>
      </c>
      <c r="I598" s="4">
        <v>143.31220829383923</v>
      </c>
      <c r="J598" s="4">
        <v>168.61626037615792</v>
      </c>
      <c r="K598" s="4">
        <v>133.97703668001014</v>
      </c>
      <c r="L598" s="4">
        <v>115.62422563913937</v>
      </c>
      <c r="M598" s="4">
        <v>267.38095567629586</v>
      </c>
    </row>
    <row r="599" spans="2:13">
      <c r="B599" s="17">
        <v>39549</v>
      </c>
      <c r="C599" s="4">
        <v>110.38814610491308</v>
      </c>
      <c r="D599" s="4">
        <v>65.395488799349863</v>
      </c>
      <c r="E599" s="4">
        <v>107.26475678061713</v>
      </c>
      <c r="F599" s="4">
        <v>82.081084472857455</v>
      </c>
      <c r="G599" s="4">
        <v>116.84413140075517</v>
      </c>
      <c r="H599" s="4">
        <v>75.008620590375912</v>
      </c>
      <c r="I599" s="4">
        <v>141.15856631589003</v>
      </c>
      <c r="J599" s="4">
        <v>171.96730908394909</v>
      </c>
      <c r="K599" s="4">
        <v>136.51376563913314</v>
      </c>
      <c r="L599" s="4">
        <v>114.27455365912678</v>
      </c>
      <c r="M599" s="4">
        <v>264.82312613547691</v>
      </c>
    </row>
    <row r="600" spans="2:13">
      <c r="B600" s="17">
        <v>39552</v>
      </c>
      <c r="C600" s="4">
        <v>110.01461719354917</v>
      </c>
      <c r="D600" s="4">
        <v>62.423474444211116</v>
      </c>
      <c r="E600" s="4">
        <v>103.99441960781175</v>
      </c>
      <c r="F600" s="4">
        <v>80.196750728242932</v>
      </c>
      <c r="G600" s="4">
        <v>116.62268021211237</v>
      </c>
      <c r="H600" s="4">
        <v>72.131676162319508</v>
      </c>
      <c r="I600" s="4">
        <v>140.109427375168</v>
      </c>
      <c r="J600" s="4">
        <v>165.99573735870658</v>
      </c>
      <c r="K600" s="4">
        <v>131.6642973479758</v>
      </c>
      <c r="L600" s="4">
        <v>113.03691821572876</v>
      </c>
      <c r="M600" s="4">
        <v>262.18881247603542</v>
      </c>
    </row>
    <row r="601" spans="2:13">
      <c r="B601" s="17">
        <v>39553</v>
      </c>
      <c r="C601" s="4">
        <v>110.52066190495349</v>
      </c>
      <c r="D601" s="4">
        <v>63.708367868425242</v>
      </c>
      <c r="E601" s="4">
        <v>104.58268098641668</v>
      </c>
      <c r="F601" s="4">
        <v>81.726422638764703</v>
      </c>
      <c r="G601" s="4">
        <v>117.1953628450709</v>
      </c>
      <c r="H601" s="4">
        <v>73.231479939484274</v>
      </c>
      <c r="I601" s="4">
        <v>140.76268096173007</v>
      </c>
      <c r="J601" s="4">
        <v>166.62406334849879</v>
      </c>
      <c r="K601" s="4">
        <v>131.71778740817609</v>
      </c>
      <c r="L601" s="4">
        <v>114.49552537494098</v>
      </c>
      <c r="M601" s="4">
        <v>265.01245567501792</v>
      </c>
    </row>
    <row r="602" spans="2:13">
      <c r="B602" s="17">
        <v>39554</v>
      </c>
      <c r="C602" s="4">
        <v>113.02852342071827</v>
      </c>
      <c r="D602" s="4">
        <v>65.887100196440471</v>
      </c>
      <c r="E602" s="4">
        <v>105.83496040946298</v>
      </c>
      <c r="F602" s="4">
        <v>84.252231700694836</v>
      </c>
      <c r="G602" s="4">
        <v>119.62980913117831</v>
      </c>
      <c r="H602" s="4">
        <v>76.09840942885252</v>
      </c>
      <c r="I602" s="4">
        <v>143.28057166726489</v>
      </c>
      <c r="J602" s="4">
        <v>166.46386218079186</v>
      </c>
      <c r="K602" s="4">
        <v>131.28611519318483</v>
      </c>
      <c r="L602" s="4">
        <v>117.19700151818893</v>
      </c>
      <c r="M602" s="4">
        <v>270.92430189313632</v>
      </c>
    </row>
    <row r="603" spans="2:13">
      <c r="B603" s="17">
        <v>39555</v>
      </c>
      <c r="C603" s="4">
        <v>113.09892243948974</v>
      </c>
      <c r="D603" s="4">
        <v>67.325622182245411</v>
      </c>
      <c r="E603" s="4">
        <v>107.86509414208653</v>
      </c>
      <c r="F603" s="4">
        <v>87.030930070412822</v>
      </c>
      <c r="G603" s="4">
        <v>119.64137464702351</v>
      </c>
      <c r="H603" s="4">
        <v>77.275062531461273</v>
      </c>
      <c r="I603" s="4">
        <v>142.83103230452275</v>
      </c>
      <c r="J603" s="4">
        <v>169.11722016342597</v>
      </c>
      <c r="K603" s="4">
        <v>132.92785143670679</v>
      </c>
      <c r="L603" s="4">
        <v>115.92001760258893</v>
      </c>
      <c r="M603" s="4">
        <v>269.66795620691045</v>
      </c>
    </row>
    <row r="604" spans="2:13">
      <c r="B604" s="17">
        <v>39556</v>
      </c>
      <c r="C604" s="4">
        <v>115.15043266886534</v>
      </c>
      <c r="D604" s="4">
        <v>68.691519757116509</v>
      </c>
      <c r="E604" s="4">
        <v>108.49425284932582</v>
      </c>
      <c r="F604" s="4">
        <v>87.191298899741739</v>
      </c>
      <c r="G604" s="4">
        <v>121.8110464597237</v>
      </c>
      <c r="H604" s="4">
        <v>79.03360401050341</v>
      </c>
      <c r="I604" s="4">
        <v>146.278355796174</v>
      </c>
      <c r="J604" s="4">
        <v>168.69071418255959</v>
      </c>
      <c r="K604" s="4">
        <v>131.60382386324937</v>
      </c>
      <c r="L604" s="4">
        <v>117.39703907145231</v>
      </c>
      <c r="M604" s="4">
        <v>272.82512031660764</v>
      </c>
    </row>
    <row r="605" spans="2:13">
      <c r="B605" s="17">
        <v>39559</v>
      </c>
      <c r="C605" s="4">
        <v>114.97153633881081</v>
      </c>
      <c r="D605" s="4">
        <v>66.34239938806418</v>
      </c>
      <c r="E605" s="4">
        <v>110.26620206830682</v>
      </c>
      <c r="F605" s="4">
        <v>88.668542539136752</v>
      </c>
      <c r="G605" s="4">
        <v>121.58030493868064</v>
      </c>
      <c r="H605" s="4">
        <v>77.172460506533426</v>
      </c>
      <c r="I605" s="4">
        <v>145.06996491762845</v>
      </c>
      <c r="J605" s="4">
        <v>172.34292435444729</v>
      </c>
      <c r="K605" s="4">
        <v>134.46115887069777</v>
      </c>
      <c r="L605" s="4">
        <v>117.32764619929313</v>
      </c>
      <c r="M605" s="4">
        <v>272.36496176686222</v>
      </c>
    </row>
    <row r="606" spans="2:13">
      <c r="B606" s="17">
        <v>39560</v>
      </c>
      <c r="C606" s="4">
        <v>113.9586186922519</v>
      </c>
      <c r="D606" s="4">
        <v>66.409437305849266</v>
      </c>
      <c r="E606" s="4">
        <v>109.06882811401766</v>
      </c>
      <c r="F606" s="4">
        <v>86.38328672119998</v>
      </c>
      <c r="G606" s="4">
        <v>120.58690296702488</v>
      </c>
      <c r="H606" s="4">
        <v>77.1759350770987</v>
      </c>
      <c r="I606" s="4">
        <v>143.82480714873969</v>
      </c>
      <c r="J606" s="4">
        <v>173.8590492436075</v>
      </c>
      <c r="K606" s="4">
        <v>135.67352594348711</v>
      </c>
      <c r="L606" s="4">
        <v>116.97409145399038</v>
      </c>
      <c r="M606" s="4">
        <v>271.6101512847186</v>
      </c>
    </row>
    <row r="607" spans="2:13">
      <c r="B607" s="17">
        <v>39561</v>
      </c>
      <c r="C607" s="4">
        <v>114.28907996860269</v>
      </c>
      <c r="D607" s="4">
        <v>65.484872689729968</v>
      </c>
      <c r="E607" s="4">
        <v>109.32113564933282</v>
      </c>
      <c r="F607" s="4">
        <v>86.386370737148624</v>
      </c>
      <c r="G607" s="4">
        <v>120.99444520160338</v>
      </c>
      <c r="H607" s="4">
        <v>76.32037317202311</v>
      </c>
      <c r="I607" s="4">
        <v>145.25123423745978</v>
      </c>
      <c r="J607" s="4">
        <v>176.29964222892156</v>
      </c>
      <c r="K607" s="4">
        <v>137.38498499464515</v>
      </c>
      <c r="L607" s="4">
        <v>117.92155614425342</v>
      </c>
      <c r="M607" s="4">
        <v>270.70864175538094</v>
      </c>
    </row>
    <row r="608" spans="2:13">
      <c r="B608" s="17">
        <v>39562</v>
      </c>
      <c r="C608" s="4">
        <v>115.02537088257721</v>
      </c>
      <c r="D608" s="4">
        <v>68.41498834625304</v>
      </c>
      <c r="E608" s="4">
        <v>109.01287606007892</v>
      </c>
      <c r="F608" s="4">
        <v>85.707887228449437</v>
      </c>
      <c r="G608" s="4">
        <v>121.80715968800521</v>
      </c>
      <c r="H608" s="4">
        <v>79.273962539019621</v>
      </c>
      <c r="I608" s="4">
        <v>145.81321188113506</v>
      </c>
      <c r="J608" s="4">
        <v>179.02919685050415</v>
      </c>
      <c r="K608" s="4">
        <v>139.9644688560532</v>
      </c>
      <c r="L608" s="4">
        <v>117.28345185613027</v>
      </c>
      <c r="M608" s="4">
        <v>263.61317245562873</v>
      </c>
    </row>
    <row r="609" spans="2:13">
      <c r="B609" s="17">
        <v>39563</v>
      </c>
      <c r="C609" s="4">
        <v>115.77242870530502</v>
      </c>
      <c r="D609" s="4">
        <v>70.663551838627754</v>
      </c>
      <c r="E609" s="4">
        <v>111.61001744146589</v>
      </c>
      <c r="F609" s="4">
        <v>89.751032137106804</v>
      </c>
      <c r="G609" s="4">
        <v>122.21394352810206</v>
      </c>
      <c r="H609" s="4">
        <v>80.962808220252228</v>
      </c>
      <c r="I609" s="4">
        <v>147.42197709463835</v>
      </c>
      <c r="J609" s="4">
        <v>177.88589869976718</v>
      </c>
      <c r="K609" s="4">
        <v>140.04808422099129</v>
      </c>
      <c r="L609" s="4">
        <v>118.07197197887783</v>
      </c>
      <c r="M609" s="4">
        <v>266.96091994287707</v>
      </c>
    </row>
    <row r="610" spans="2:13">
      <c r="B610" s="17">
        <v>39566</v>
      </c>
      <c r="C610" s="4">
        <v>115.65067981401789</v>
      </c>
      <c r="D610" s="4">
        <v>70.373054194892376</v>
      </c>
      <c r="E610" s="4">
        <v>111.85878268847414</v>
      </c>
      <c r="F610" s="4">
        <v>96.258305788721671</v>
      </c>
      <c r="G610" s="4">
        <v>122.02330211527644</v>
      </c>
      <c r="H610" s="4">
        <v>80.880440459204578</v>
      </c>
      <c r="I610" s="4">
        <v>148.03653994194394</v>
      </c>
      <c r="J610" s="4">
        <v>178.92818227608845</v>
      </c>
      <c r="K610" s="4">
        <v>140.93717074244518</v>
      </c>
      <c r="L610" s="4">
        <v>118.05239466019603</v>
      </c>
      <c r="M610" s="4">
        <v>269.6779869109921</v>
      </c>
    </row>
    <row r="611" spans="2:13">
      <c r="B611" s="17">
        <v>39567</v>
      </c>
      <c r="C611" s="4">
        <v>115.20095431763076</v>
      </c>
      <c r="D611" s="4">
        <v>69.585358660917635</v>
      </c>
      <c r="E611" s="4">
        <v>111.85878268847414</v>
      </c>
      <c r="F611" s="4">
        <v>96.258305788721671</v>
      </c>
      <c r="G611" s="4">
        <v>121.64590606134367</v>
      </c>
      <c r="H611" s="4">
        <v>80.218228186761934</v>
      </c>
      <c r="I611" s="4">
        <v>147.18170974146565</v>
      </c>
      <c r="J611" s="4">
        <v>180.65609617634249</v>
      </c>
      <c r="K611" s="4">
        <v>142.42408297838747</v>
      </c>
      <c r="L611" s="4">
        <v>118.03301117635267</v>
      </c>
      <c r="M611" s="4">
        <v>266.63742973624409</v>
      </c>
    </row>
    <row r="612" spans="2:13">
      <c r="B612" s="17">
        <v>39568</v>
      </c>
      <c r="C612" s="4">
        <v>114.75785461124562</v>
      </c>
      <c r="D612" s="4">
        <v>69.007156620021277</v>
      </c>
      <c r="E612" s="4">
        <v>111.50149460879044</v>
      </c>
      <c r="F612" s="4">
        <v>96.723992196965185</v>
      </c>
      <c r="G612" s="4">
        <v>121.53394807598956</v>
      </c>
      <c r="H612" s="4">
        <v>79.448508613299268</v>
      </c>
      <c r="I612" s="4">
        <v>148.5386645083164</v>
      </c>
      <c r="J612" s="4">
        <v>179.5490489425801</v>
      </c>
      <c r="K612" s="4">
        <v>142.56505157454026</v>
      </c>
      <c r="L612" s="4">
        <v>117.99308119963538</v>
      </c>
      <c r="M612" s="4">
        <v>266.1271176660905</v>
      </c>
    </row>
    <row r="613" spans="2:13">
      <c r="B613" s="17">
        <v>39569</v>
      </c>
      <c r="C613" s="4">
        <v>116.72488601809548</v>
      </c>
      <c r="D613" s="4">
        <v>72.049002139519487</v>
      </c>
      <c r="E613" s="4">
        <v>110.83224363844111</v>
      </c>
      <c r="F613" s="4">
        <v>93.788009013866926</v>
      </c>
      <c r="G613" s="4">
        <v>123.33390257888371</v>
      </c>
      <c r="H613" s="4">
        <v>82.631624024108476</v>
      </c>
      <c r="I613" s="4">
        <v>148.5386645083164</v>
      </c>
      <c r="J613" s="4">
        <v>179.5490489425801</v>
      </c>
      <c r="K613" s="4">
        <v>142.56505157454026</v>
      </c>
      <c r="L613" s="4">
        <v>117.99211202544322</v>
      </c>
      <c r="M613" s="4">
        <v>266.1271176660905</v>
      </c>
    </row>
    <row r="614" spans="2:13">
      <c r="B614" s="17">
        <v>39570</v>
      </c>
      <c r="C614" s="4">
        <v>117.10255604821067</v>
      </c>
      <c r="D614" s="4">
        <v>71.842301893015474</v>
      </c>
      <c r="E614" s="4">
        <v>113.1057486790601</v>
      </c>
      <c r="F614" s="4">
        <v>96.75483235645153</v>
      </c>
      <c r="G614" s="4">
        <v>123.79083525407988</v>
      </c>
      <c r="H614" s="4">
        <v>82.550073809076181</v>
      </c>
      <c r="I614" s="4">
        <v>150.55678201837281</v>
      </c>
      <c r="J614" s="4">
        <v>182.93481487470461</v>
      </c>
      <c r="K614" s="4">
        <v>145.37223965055094</v>
      </c>
      <c r="L614" s="4">
        <v>120.47862533286838</v>
      </c>
      <c r="M614" s="4">
        <v>266.1271176660905</v>
      </c>
    </row>
    <row r="615" spans="2:13">
      <c r="B615" s="17">
        <v>39573</v>
      </c>
      <c r="C615" s="4">
        <v>116.57166462429875</v>
      </c>
      <c r="D615" s="4">
        <v>70.803214167346667</v>
      </c>
      <c r="E615" s="4">
        <v>113.1057486790601</v>
      </c>
      <c r="F615" s="4">
        <v>96.75483235645153</v>
      </c>
      <c r="G615" s="4">
        <v>122.9503445697875</v>
      </c>
      <c r="H615" s="4">
        <v>81.402034817005074</v>
      </c>
      <c r="I615" s="4">
        <v>150.74596049484776</v>
      </c>
      <c r="J615" s="4">
        <v>182.53696106090854</v>
      </c>
      <c r="K615" s="4">
        <v>145.0497391625934</v>
      </c>
      <c r="L615" s="4">
        <v>120.47862533286838</v>
      </c>
      <c r="M615" s="4">
        <v>268.49060231532758</v>
      </c>
    </row>
    <row r="616" spans="2:13">
      <c r="B616" s="17">
        <v>39574</v>
      </c>
      <c r="C616" s="4">
        <v>117.46366160332077</v>
      </c>
      <c r="D616" s="4">
        <v>71.750124756060984</v>
      </c>
      <c r="E616" s="4">
        <v>113.1057486790601</v>
      </c>
      <c r="F616" s="4">
        <v>96.75483235645153</v>
      </c>
      <c r="G616" s="4">
        <v>123.43657023183754</v>
      </c>
      <c r="H616" s="4">
        <v>81.830224542550567</v>
      </c>
      <c r="I616" s="4">
        <v>149.99822455054343</v>
      </c>
      <c r="J616" s="4">
        <v>183.08197965496106</v>
      </c>
      <c r="K616" s="4">
        <v>144.79636714826975</v>
      </c>
      <c r="L616" s="4">
        <v>120.47319795739224</v>
      </c>
      <c r="M616" s="4">
        <v>269.99144641354349</v>
      </c>
    </row>
    <row r="617" spans="2:13">
      <c r="B617" s="17">
        <v>39575</v>
      </c>
      <c r="C617" s="4">
        <v>115.33595478892191</v>
      </c>
      <c r="D617" s="4">
        <v>68.931738962513066</v>
      </c>
      <c r="E617" s="4">
        <v>113.53420455109173</v>
      </c>
      <c r="F617" s="4">
        <v>98.404780888969967</v>
      </c>
      <c r="G617" s="4">
        <v>121.47915407469011</v>
      </c>
      <c r="H617" s="4">
        <v>78.799990236613908</v>
      </c>
      <c r="I617" s="4">
        <v>151.2626208085652</v>
      </c>
      <c r="J617" s="4">
        <v>178.5372300791779</v>
      </c>
      <c r="K617" s="4">
        <v>141.5441714880929</v>
      </c>
      <c r="L617" s="4">
        <v>121.35902316903342</v>
      </c>
      <c r="M617" s="4">
        <v>276.02867643268229</v>
      </c>
    </row>
    <row r="618" spans="2:13">
      <c r="B618" s="17">
        <v>39576</v>
      </c>
      <c r="C618" s="4">
        <v>115.75917712530099</v>
      </c>
      <c r="D618" s="4">
        <v>67.535115675323809</v>
      </c>
      <c r="E618" s="4">
        <v>112.25237922330366</v>
      </c>
      <c r="F618" s="4">
        <v>95.259084621364693</v>
      </c>
      <c r="G618" s="4">
        <v>121.97618685810372</v>
      </c>
      <c r="H618" s="4">
        <v>77.712245263175703</v>
      </c>
      <c r="I618" s="4">
        <v>151.1696347777555</v>
      </c>
      <c r="J618" s="4">
        <v>177.41888929051191</v>
      </c>
      <c r="K618" s="4">
        <v>140.60248640744209</v>
      </c>
      <c r="L618" s="4">
        <v>121.55014431972889</v>
      </c>
      <c r="M618" s="4">
        <v>286.37534769289704</v>
      </c>
    </row>
    <row r="619" spans="2:13">
      <c r="B619" s="17">
        <v>39577</v>
      </c>
      <c r="C619" s="4">
        <v>114.98064680006357</v>
      </c>
      <c r="D619" s="4">
        <v>67.292103223352868</v>
      </c>
      <c r="E619" s="4">
        <v>109.93443456574342</v>
      </c>
      <c r="F619" s="4">
        <v>92.856636197379856</v>
      </c>
      <c r="G619" s="4">
        <v>120.830063197705</v>
      </c>
      <c r="H619" s="4">
        <v>77.139554279415123</v>
      </c>
      <c r="I619" s="4">
        <v>149.70045549096196</v>
      </c>
      <c r="J619" s="4">
        <v>174.72363361345137</v>
      </c>
      <c r="K619" s="4">
        <v>138.28332083900867</v>
      </c>
      <c r="L619" s="4">
        <v>120.26850836800645</v>
      </c>
      <c r="M619" s="4">
        <v>286.37534769289704</v>
      </c>
    </row>
    <row r="620" spans="2:13">
      <c r="B620" s="17">
        <v>39580</v>
      </c>
      <c r="C620" s="4">
        <v>116.24782913794999</v>
      </c>
      <c r="D620" s="4">
        <v>68.568616907843847</v>
      </c>
      <c r="E620" s="4">
        <v>110.64305324023096</v>
      </c>
      <c r="F620" s="4">
        <v>91.943767476584611</v>
      </c>
      <c r="G620" s="4">
        <v>122.06653060073067</v>
      </c>
      <c r="H620" s="4">
        <v>78.477672720057726</v>
      </c>
      <c r="I620" s="4">
        <v>150.40116401738553</v>
      </c>
      <c r="J620" s="4">
        <v>174.72363361345137</v>
      </c>
      <c r="K620" s="4">
        <v>138.28332083900867</v>
      </c>
      <c r="L620" s="4">
        <v>120.57786877014634</v>
      </c>
      <c r="M620" s="4">
        <v>291.03335590081002</v>
      </c>
    </row>
    <row r="621" spans="2:13">
      <c r="B621" s="17">
        <v>39581</v>
      </c>
      <c r="C621" s="4">
        <v>116.20310505543637</v>
      </c>
      <c r="D621" s="4">
        <v>67.482043990410617</v>
      </c>
      <c r="E621" s="4">
        <v>112.33666958369773</v>
      </c>
      <c r="F621" s="4">
        <v>92.859720213328515</v>
      </c>
      <c r="G621" s="4">
        <v>121.64837084340903</v>
      </c>
      <c r="H621" s="4">
        <v>76.823572744477985</v>
      </c>
      <c r="I621" s="4">
        <v>150.91932065803553</v>
      </c>
      <c r="J621" s="4">
        <v>178.13679687321246</v>
      </c>
      <c r="K621" s="4">
        <v>141.69531805403383</v>
      </c>
      <c r="L621" s="4">
        <v>120.40729411232485</v>
      </c>
      <c r="M621" s="4">
        <v>293.34417935361853</v>
      </c>
    </row>
    <row r="622" spans="2:13">
      <c r="B622" s="17">
        <v>39582</v>
      </c>
      <c r="C622" s="4">
        <v>116.66856680307831</v>
      </c>
      <c r="D622" s="4">
        <v>68.163596154558974</v>
      </c>
      <c r="E622" s="4">
        <v>113.6635785808465</v>
      </c>
      <c r="F622" s="4">
        <v>92.909064468506614</v>
      </c>
      <c r="G622" s="4">
        <v>122.2757526783568</v>
      </c>
      <c r="H622" s="4">
        <v>77.219265015912853</v>
      </c>
      <c r="I622" s="4">
        <v>151.41203974083183</v>
      </c>
      <c r="J622" s="4">
        <v>178.00231991389711</v>
      </c>
      <c r="K622" s="4">
        <v>141.7691269079352</v>
      </c>
      <c r="L622" s="4">
        <v>120.48754173543632</v>
      </c>
      <c r="M622" s="4">
        <v>301.67969444546389</v>
      </c>
    </row>
    <row r="623" spans="2:13">
      <c r="B623" s="17">
        <v>39583</v>
      </c>
      <c r="C623" s="4">
        <v>117.90344841470488</v>
      </c>
      <c r="D623" s="4">
        <v>68.97084441455435</v>
      </c>
      <c r="E623" s="4">
        <v>114.73584535265968</v>
      </c>
      <c r="F623" s="4">
        <v>95.012363345474071</v>
      </c>
      <c r="G623" s="4">
        <v>123.16952057498534</v>
      </c>
      <c r="H623" s="4">
        <v>78.162917504143621</v>
      </c>
      <c r="I623" s="4">
        <v>151.36522608394145</v>
      </c>
      <c r="J623" s="4">
        <v>177.86449671609182</v>
      </c>
      <c r="K623" s="4">
        <v>141.53559079093577</v>
      </c>
      <c r="L623" s="4">
        <v>121.18205196154361</v>
      </c>
      <c r="M623" s="4">
        <v>302.41945887148501</v>
      </c>
    </row>
    <row r="624" spans="2:13">
      <c r="B624" s="17">
        <v>39584</v>
      </c>
      <c r="C624" s="4">
        <v>118.05087224224984</v>
      </c>
      <c r="D624" s="4">
        <v>67.512769702728775</v>
      </c>
      <c r="E624" s="4">
        <v>114.47613121452098</v>
      </c>
      <c r="F624" s="4">
        <v>95.527394008895726</v>
      </c>
      <c r="G624" s="4">
        <v>123.11396817920422</v>
      </c>
      <c r="H624" s="4">
        <v>76.695831179577795</v>
      </c>
      <c r="I624" s="4">
        <v>152.97912156121353</v>
      </c>
      <c r="J624" s="4">
        <v>178.59753208529909</v>
      </c>
      <c r="K624" s="4">
        <v>141.28403892449393</v>
      </c>
      <c r="L624" s="4">
        <v>122.19832801945057</v>
      </c>
      <c r="M624" s="4">
        <v>310.81014283577935</v>
      </c>
    </row>
    <row r="625" spans="2:13">
      <c r="B625" s="17">
        <v>39587</v>
      </c>
      <c r="C625" s="4">
        <v>118.15688488228217</v>
      </c>
      <c r="D625" s="4">
        <v>67.0798164837001</v>
      </c>
      <c r="E625" s="4">
        <v>114.87971056185185</v>
      </c>
      <c r="F625" s="4">
        <v>95.320764940337327</v>
      </c>
      <c r="G625" s="4">
        <v>123.50605812621902</v>
      </c>
      <c r="H625" s="4">
        <v>76.244137006090668</v>
      </c>
      <c r="I625" s="4">
        <v>154.4624090733713</v>
      </c>
      <c r="J625" s="4">
        <v>179.45758509052115</v>
      </c>
      <c r="K625" s="4">
        <v>141.70360158418987</v>
      </c>
      <c r="L625" s="4">
        <v>123.59859089229428</v>
      </c>
      <c r="M625" s="4">
        <v>311.9448662350153</v>
      </c>
    </row>
    <row r="626" spans="2:13">
      <c r="B626" s="17">
        <v>39588</v>
      </c>
      <c r="C626" s="4">
        <v>117.06114486069804</v>
      </c>
      <c r="D626" s="4">
        <v>65.697159429382737</v>
      </c>
      <c r="E626" s="4">
        <v>113.99800279964012</v>
      </c>
      <c r="F626" s="4">
        <v>93.794177045764187</v>
      </c>
      <c r="G626" s="4">
        <v>121.61500148621629</v>
      </c>
      <c r="H626" s="4">
        <v>74.275281814596823</v>
      </c>
      <c r="I626" s="4">
        <v>152.16576099286647</v>
      </c>
      <c r="J626" s="4">
        <v>175.4646162990723</v>
      </c>
      <c r="K626" s="4">
        <v>139.32518834490963</v>
      </c>
      <c r="L626" s="4">
        <v>120.01497239933541</v>
      </c>
      <c r="M626" s="4">
        <v>307.58150995950058</v>
      </c>
    </row>
    <row r="627" spans="2:13">
      <c r="B627" s="17">
        <v>39589</v>
      </c>
      <c r="C627" s="4">
        <v>115.18190517137495</v>
      </c>
      <c r="D627" s="4">
        <v>64.437405224338022</v>
      </c>
      <c r="E627" s="4">
        <v>112.11584011038262</v>
      </c>
      <c r="F627" s="4">
        <v>90.330827135449738</v>
      </c>
      <c r="G627" s="4">
        <v>119.45841197832465</v>
      </c>
      <c r="H627" s="4">
        <v>72.481790243397967</v>
      </c>
      <c r="I627" s="4">
        <v>150.5054793806847</v>
      </c>
      <c r="J627" s="4">
        <v>177.49208825747982</v>
      </c>
      <c r="K627" s="4">
        <v>140.36750160131223</v>
      </c>
      <c r="L627" s="4">
        <v>120.1403835398019</v>
      </c>
      <c r="M627" s="4">
        <v>309.42339799649227</v>
      </c>
    </row>
    <row r="628" spans="2:13">
      <c r="B628" s="17">
        <v>39590</v>
      </c>
      <c r="C628" s="4">
        <v>115.48337861646687</v>
      </c>
      <c r="D628" s="4">
        <v>65.051919470701307</v>
      </c>
      <c r="E628" s="4">
        <v>112.53576228785673</v>
      </c>
      <c r="F628" s="4">
        <v>91.490417132135633</v>
      </c>
      <c r="G628" s="4">
        <v>119.69000669315955</v>
      </c>
      <c r="H628" s="4">
        <v>73.376389970707066</v>
      </c>
      <c r="I628" s="4">
        <v>151.13607430226784</v>
      </c>
      <c r="J628" s="4">
        <v>174.58385844319361</v>
      </c>
      <c r="K628" s="4">
        <v>137.83768177496512</v>
      </c>
      <c r="L628" s="4">
        <v>119.82016838670972</v>
      </c>
      <c r="M628" s="4">
        <v>305.06756474903881</v>
      </c>
    </row>
    <row r="629" spans="2:13">
      <c r="B629" s="17">
        <v>39591</v>
      </c>
      <c r="C629" s="4">
        <v>113.95779046850166</v>
      </c>
      <c r="D629" s="4">
        <v>63.859203183441679</v>
      </c>
      <c r="E629" s="4">
        <v>112.80739139575506</v>
      </c>
      <c r="F629" s="4">
        <v>90.941462293279002</v>
      </c>
      <c r="G629" s="4">
        <v>118.30603156345229</v>
      </c>
      <c r="H629" s="4">
        <v>71.955290609505312</v>
      </c>
      <c r="I629" s="4">
        <v>148.4367005159113</v>
      </c>
      <c r="J629" s="4">
        <v>172.2899422450229</v>
      </c>
      <c r="K629" s="4">
        <v>136.37417144036047</v>
      </c>
      <c r="L629" s="4">
        <v>117.99269352995852</v>
      </c>
      <c r="M629" s="4">
        <v>305.3346322452125</v>
      </c>
    </row>
    <row r="630" spans="2:13">
      <c r="B630" s="17">
        <v>39594</v>
      </c>
      <c r="C630" s="4">
        <v>113.95779046850166</v>
      </c>
      <c r="D630" s="4">
        <v>63.859203183441679</v>
      </c>
      <c r="E630" s="4">
        <v>110.21499990096144</v>
      </c>
      <c r="F630" s="4">
        <v>88.375561024016662</v>
      </c>
      <c r="G630" s="4">
        <v>118.30603156345229</v>
      </c>
      <c r="H630" s="4">
        <v>71.955290609505312</v>
      </c>
      <c r="I630" s="4">
        <v>148.64597252548072</v>
      </c>
      <c r="J630" s="4">
        <v>168.19944454425206</v>
      </c>
      <c r="K630" s="4">
        <v>133.97020183898456</v>
      </c>
      <c r="L630" s="4">
        <v>117.99269352995852</v>
      </c>
      <c r="M630" s="4">
        <v>305.50515421460045</v>
      </c>
    </row>
    <row r="631" spans="2:13">
      <c r="B631" s="17">
        <v>39595</v>
      </c>
      <c r="C631" s="4">
        <v>114.73797724123955</v>
      </c>
      <c r="D631" s="4">
        <v>63.808924745102857</v>
      </c>
      <c r="E631" s="4">
        <v>111.85024899391655</v>
      </c>
      <c r="F631" s="4">
        <v>91.379392557984843</v>
      </c>
      <c r="G631" s="4">
        <v>118.95749242319258</v>
      </c>
      <c r="H631" s="4">
        <v>72.676366195053973</v>
      </c>
      <c r="I631" s="4">
        <v>148.74900532283769</v>
      </c>
      <c r="J631" s="4">
        <v>169.27811846415165</v>
      </c>
      <c r="K631" s="4">
        <v>134.65216296066293</v>
      </c>
      <c r="L631" s="4">
        <v>117.43541836946214</v>
      </c>
      <c r="M631" s="4">
        <v>299.74251471969654</v>
      </c>
    </row>
    <row r="632" spans="2:13">
      <c r="B632" s="17">
        <v>39596</v>
      </c>
      <c r="C632" s="4">
        <v>115.19267208012822</v>
      </c>
      <c r="D632" s="4">
        <v>62.800562731752215</v>
      </c>
      <c r="E632" s="4">
        <v>110.3699750143889</v>
      </c>
      <c r="F632" s="4">
        <v>89.954577189716574</v>
      </c>
      <c r="G632" s="4">
        <v>119.39053567221667</v>
      </c>
      <c r="H632" s="4">
        <v>71.775226099621975</v>
      </c>
      <c r="I632" s="4">
        <v>150.35606044841808</v>
      </c>
      <c r="J632" s="4">
        <v>169.05134109315483</v>
      </c>
      <c r="K632" s="4">
        <v>134.92607664393853</v>
      </c>
      <c r="L632" s="4">
        <v>117.64979970076963</v>
      </c>
      <c r="M632" s="4">
        <v>300.52867115209534</v>
      </c>
    </row>
    <row r="633" spans="2:13">
      <c r="B633" s="17">
        <v>39597</v>
      </c>
      <c r="C633" s="4">
        <v>115.80721410281562</v>
      </c>
      <c r="D633" s="4">
        <v>63.828477471123513</v>
      </c>
      <c r="E633" s="4">
        <v>113.71123845988498</v>
      </c>
      <c r="F633" s="4">
        <v>92.119556385656665</v>
      </c>
      <c r="G633" s="4">
        <v>119.88529327218529</v>
      </c>
      <c r="H633" s="4">
        <v>73.037108374332135</v>
      </c>
      <c r="I633" s="4">
        <v>150.80901998700605</v>
      </c>
      <c r="J633" s="4">
        <v>169.98884557675916</v>
      </c>
      <c r="K633" s="4">
        <v>135.65045835502573</v>
      </c>
      <c r="L633" s="4">
        <v>117.62149981435834</v>
      </c>
      <c r="M633" s="4">
        <v>305.81485220312123</v>
      </c>
    </row>
    <row r="634" spans="2:13">
      <c r="B634" s="17">
        <v>39598</v>
      </c>
      <c r="C634" s="4">
        <v>115.9827975378692</v>
      </c>
      <c r="D634" s="4">
        <v>63.032402197425633</v>
      </c>
      <c r="E634" s="4">
        <v>115.4346422277508</v>
      </c>
      <c r="F634" s="4">
        <v>95.943736161961141</v>
      </c>
      <c r="G634" s="4">
        <v>119.8102122185016</v>
      </c>
      <c r="H634" s="4">
        <v>72.155589383268818</v>
      </c>
      <c r="I634" s="4">
        <v>151.70168588277937</v>
      </c>
      <c r="J634" s="4">
        <v>171.02848004760915</v>
      </c>
      <c r="K634" s="4">
        <v>136.56900155546492</v>
      </c>
      <c r="L634" s="4">
        <v>117.33791944573009</v>
      </c>
      <c r="M634" s="4">
        <v>308.42910445439941</v>
      </c>
    </row>
    <row r="635" spans="2:13">
      <c r="B635" s="17">
        <v>39601</v>
      </c>
      <c r="C635" s="4">
        <v>114.76448040124765</v>
      </c>
      <c r="D635" s="4">
        <v>62.130183553901375</v>
      </c>
      <c r="E635" s="4">
        <v>116.25258880043808</v>
      </c>
      <c r="F635" s="4">
        <v>99.51502663047772</v>
      </c>
      <c r="G635" s="4">
        <v>118.53535109484224</v>
      </c>
      <c r="H635" s="4">
        <v>70.982410851225367</v>
      </c>
      <c r="I635" s="4">
        <v>149.82016164556759</v>
      </c>
      <c r="J635" s="4">
        <v>173.10760956270545</v>
      </c>
      <c r="K635" s="4">
        <v>137.78961501253514</v>
      </c>
      <c r="L635" s="4">
        <v>116.44841137215866</v>
      </c>
      <c r="M635" s="4">
        <v>307.53637179113321</v>
      </c>
    </row>
    <row r="636" spans="2:13">
      <c r="B636" s="17">
        <v>39602</v>
      </c>
      <c r="C636" s="4">
        <v>114.10024495354509</v>
      </c>
      <c r="D636" s="4">
        <v>61.001711937852441</v>
      </c>
      <c r="E636" s="4">
        <v>114.39312895896583</v>
      </c>
      <c r="F636" s="4">
        <v>98.188899772565691</v>
      </c>
      <c r="G636" s="4">
        <v>117.57816245968546</v>
      </c>
      <c r="H636" s="4">
        <v>70.172427136506158</v>
      </c>
      <c r="I636" s="4">
        <v>150.04161803158794</v>
      </c>
      <c r="J636" s="4">
        <v>169.93147152931667</v>
      </c>
      <c r="K636" s="4">
        <v>135.73292219783451</v>
      </c>
      <c r="L636" s="4">
        <v>117.41933007787217</v>
      </c>
      <c r="M636" s="4">
        <v>304.61618306536479</v>
      </c>
    </row>
    <row r="637" spans="2:13">
      <c r="B637" s="17">
        <v>39603</v>
      </c>
      <c r="C637" s="4">
        <v>114.06297488478374</v>
      </c>
      <c r="D637" s="4">
        <v>60.269881335365284</v>
      </c>
      <c r="E637" s="4">
        <v>116.21579730597762</v>
      </c>
      <c r="F637" s="4">
        <v>100.09173761287202</v>
      </c>
      <c r="G637" s="4">
        <v>117.4608957129598</v>
      </c>
      <c r="H637" s="4">
        <v>69.099602377848299</v>
      </c>
      <c r="I637" s="4">
        <v>148.89372151331628</v>
      </c>
      <c r="J637" s="4">
        <v>168.17114094369114</v>
      </c>
      <c r="K637" s="4">
        <v>134.66100367894603</v>
      </c>
      <c r="L637" s="4">
        <v>115.72211223254828</v>
      </c>
      <c r="M637" s="4">
        <v>295.08952186382442</v>
      </c>
    </row>
    <row r="638" spans="2:13">
      <c r="B638" s="17">
        <v>39604</v>
      </c>
      <c r="C638" s="4">
        <v>116.28675565421187</v>
      </c>
      <c r="D638" s="4">
        <v>61.292209581587819</v>
      </c>
      <c r="E638" s="4">
        <v>115.4554129182777</v>
      </c>
      <c r="F638" s="4">
        <v>98.18273174066843</v>
      </c>
      <c r="G638" s="4">
        <v>119.48931655345203</v>
      </c>
      <c r="H638" s="4">
        <v>69.769785723940728</v>
      </c>
      <c r="I638" s="4">
        <v>148.38924557604977</v>
      </c>
      <c r="J638" s="4">
        <v>169.09163538163813</v>
      </c>
      <c r="K638" s="4">
        <v>135.56732588646446</v>
      </c>
      <c r="L638" s="4">
        <v>116.21057602540074</v>
      </c>
      <c r="M638" s="4">
        <v>294.87511556407935</v>
      </c>
    </row>
    <row r="639" spans="2:13">
      <c r="B639" s="17">
        <v>39605</v>
      </c>
      <c r="C639" s="4">
        <v>112.69474924936648</v>
      </c>
      <c r="D639" s="4">
        <v>57.758752664998994</v>
      </c>
      <c r="E639" s="4">
        <v>116.64948610391723</v>
      </c>
      <c r="F639" s="4">
        <v>98.432537032507668</v>
      </c>
      <c r="G639" s="4">
        <v>115.74806177614559</v>
      </c>
      <c r="H639" s="4">
        <v>66.209781600049951</v>
      </c>
      <c r="I639" s="4">
        <v>145.43891638700217</v>
      </c>
      <c r="J639" s="4">
        <v>170.11565407286832</v>
      </c>
      <c r="K639" s="4">
        <v>136.35767867179871</v>
      </c>
      <c r="L639" s="4">
        <v>114.49513770526411</v>
      </c>
      <c r="M639" s="4">
        <v>298.15139428474595</v>
      </c>
    </row>
    <row r="640" spans="2:13">
      <c r="B640" s="17">
        <v>39608</v>
      </c>
      <c r="C640" s="4">
        <v>112.78419741439376</v>
      </c>
      <c r="D640" s="4">
        <v>55.566054104111863</v>
      </c>
      <c r="E640" s="4">
        <v>114.16940124976324</v>
      </c>
      <c r="F640" s="4">
        <v>95.50888991320393</v>
      </c>
      <c r="G640" s="4">
        <v>116.41658651172307</v>
      </c>
      <c r="H640" s="4">
        <v>63.928215057680418</v>
      </c>
      <c r="I640" s="4">
        <v>145.69158187761616</v>
      </c>
      <c r="J640" s="4">
        <v>170.11565407286832</v>
      </c>
      <c r="K640" s="4">
        <v>136.35767867179871</v>
      </c>
      <c r="L640" s="4">
        <v>113.92758929833077</v>
      </c>
      <c r="M640" s="4">
        <v>295.62867220821272</v>
      </c>
    </row>
    <row r="641" spans="2:13">
      <c r="B641" s="17">
        <v>39609</v>
      </c>
      <c r="C641" s="4">
        <v>112.50922712930991</v>
      </c>
      <c r="D641" s="4">
        <v>56.518551185974928</v>
      </c>
      <c r="E641" s="4">
        <v>112.87960577328462</v>
      </c>
      <c r="F641" s="4">
        <v>94.747137973891682</v>
      </c>
      <c r="G641" s="4">
        <v>116.50607706055818</v>
      </c>
      <c r="H641" s="4">
        <v>64.982440644488818</v>
      </c>
      <c r="I641" s="4">
        <v>144.73970418751117</v>
      </c>
      <c r="J641" s="4">
        <v>162.95846822265122</v>
      </c>
      <c r="K641" s="4">
        <v>130.76885888187314</v>
      </c>
      <c r="L641" s="4">
        <v>112.95376307004076</v>
      </c>
      <c r="M641" s="4">
        <v>293.30907188933281</v>
      </c>
    </row>
    <row r="642" spans="2:13">
      <c r="B642" s="17">
        <v>39610</v>
      </c>
      <c r="C642" s="4">
        <v>110.60845362248027</v>
      </c>
      <c r="D642" s="4">
        <v>54.591211049653751</v>
      </c>
      <c r="E642" s="4">
        <v>114.18630762577354</v>
      </c>
      <c r="F642" s="4">
        <v>93.985386034579406</v>
      </c>
      <c r="G642" s="4">
        <v>114.55330606961087</v>
      </c>
      <c r="H642" s="4">
        <v>62.760146188232959</v>
      </c>
      <c r="I642" s="4">
        <v>142.15661637991434</v>
      </c>
      <c r="J642" s="4">
        <v>162.62440208007004</v>
      </c>
      <c r="K642" s="4">
        <v>130.89326041771389</v>
      </c>
      <c r="L642" s="4">
        <v>110.93807458517063</v>
      </c>
      <c r="M642" s="4">
        <v>295.49325770311054</v>
      </c>
    </row>
    <row r="643" spans="2:13">
      <c r="B643" s="17">
        <v>39611</v>
      </c>
      <c r="C643" s="4">
        <v>110.97121562509086</v>
      </c>
      <c r="D643" s="4">
        <v>55.585606830132505</v>
      </c>
      <c r="E643" s="4">
        <v>111.81233040772211</v>
      </c>
      <c r="F643" s="4">
        <v>92.350857581804107</v>
      </c>
      <c r="G643" s="4">
        <v>115.10134088191566</v>
      </c>
      <c r="H643" s="4">
        <v>63.881410548300991</v>
      </c>
      <c r="I643" s="4">
        <v>143.53024450401375</v>
      </c>
      <c r="J643" s="4">
        <v>160.50693024894292</v>
      </c>
      <c r="K643" s="4">
        <v>128.87200476789593</v>
      </c>
      <c r="L643" s="4">
        <v>112.24025702976701</v>
      </c>
      <c r="M643" s="4">
        <v>295.49325770311054</v>
      </c>
    </row>
    <row r="644" spans="2:13">
      <c r="B644" s="17">
        <v>39612</v>
      </c>
      <c r="C644" s="4">
        <v>112.64091470560007</v>
      </c>
      <c r="D644" s="4">
        <v>54.962712844046102</v>
      </c>
      <c r="E644" s="4">
        <v>112.49768268855742</v>
      </c>
      <c r="F644" s="4">
        <v>93.195877951729457</v>
      </c>
      <c r="G644" s="4">
        <v>116.67282904721172</v>
      </c>
      <c r="H644" s="4">
        <v>64.333309108291942</v>
      </c>
      <c r="I644" s="4">
        <v>144.61615033507894</v>
      </c>
      <c r="J644" s="4">
        <v>157.49838299325975</v>
      </c>
      <c r="K644" s="4">
        <v>126.86055562911469</v>
      </c>
      <c r="L644" s="4">
        <v>112.47809237652493</v>
      </c>
      <c r="M644" s="4">
        <v>295.49325770311054</v>
      </c>
    </row>
    <row r="645" spans="2:13">
      <c r="B645" s="17">
        <v>39615</v>
      </c>
      <c r="C645" s="4">
        <v>112.65002516685286</v>
      </c>
      <c r="D645" s="4">
        <v>55.940349145078585</v>
      </c>
      <c r="E645" s="4">
        <v>115.56208410024726</v>
      </c>
      <c r="F645" s="4">
        <v>95.400949355001785</v>
      </c>
      <c r="G645" s="4">
        <v>116.31003208705077</v>
      </c>
      <c r="H645" s="4">
        <v>65.322948559886783</v>
      </c>
      <c r="I645" s="4">
        <v>143.85858138521772</v>
      </c>
      <c r="J645" s="4">
        <v>160.5475731039356</v>
      </c>
      <c r="K645" s="4">
        <v>129.11646177218626</v>
      </c>
      <c r="L645" s="4">
        <v>112.3187601393326</v>
      </c>
      <c r="M645" s="4">
        <v>296.69819603091793</v>
      </c>
    </row>
    <row r="646" spans="2:13">
      <c r="B646" s="17">
        <v>39616</v>
      </c>
      <c r="C646" s="4">
        <v>111.88723109287024</v>
      </c>
      <c r="D646" s="4">
        <v>53.594022022600619</v>
      </c>
      <c r="E646" s="4">
        <v>115.51378016878935</v>
      </c>
      <c r="F646" s="4">
        <v>95.826543555913105</v>
      </c>
      <c r="G646" s="4">
        <v>115.27880519062255</v>
      </c>
      <c r="H646" s="4">
        <v>63.2104096561932</v>
      </c>
      <c r="I646" s="4">
        <v>145.27538922937126</v>
      </c>
      <c r="J646" s="4">
        <v>160.7448617482396</v>
      </c>
      <c r="K646" s="4">
        <v>128.92170594883206</v>
      </c>
      <c r="L646" s="4">
        <v>113.62443161102075</v>
      </c>
      <c r="M646" s="4">
        <v>300.81454621842215</v>
      </c>
    </row>
    <row r="647" spans="2:13">
      <c r="B647" s="17">
        <v>39617</v>
      </c>
      <c r="C647" s="4">
        <v>110.80060153253885</v>
      </c>
      <c r="D647" s="4">
        <v>52.334267817555912</v>
      </c>
      <c r="E647" s="4">
        <v>116.35467110891912</v>
      </c>
      <c r="F647" s="4">
        <v>96.045508688266011</v>
      </c>
      <c r="G647" s="4">
        <v>114.03465904347017</v>
      </c>
      <c r="H647" s="4">
        <v>61.964469528782587</v>
      </c>
      <c r="I647" s="4">
        <v>143.83784656915208</v>
      </c>
      <c r="J647" s="4">
        <v>162.61185368573268</v>
      </c>
      <c r="K647" s="4">
        <v>129.84073204564802</v>
      </c>
      <c r="L647" s="4">
        <v>111.58780896359978</v>
      </c>
      <c r="M647" s="4">
        <v>301.26467406408585</v>
      </c>
    </row>
    <row r="648" spans="2:13">
      <c r="B648" s="17">
        <v>39618</v>
      </c>
      <c r="C648" s="4">
        <v>111.21636985516565</v>
      </c>
      <c r="D648" s="4">
        <v>52.744875063989561</v>
      </c>
      <c r="E648" s="4">
        <v>113.75712719477001</v>
      </c>
      <c r="F648" s="4">
        <v>92.53589853872208</v>
      </c>
      <c r="G648" s="4">
        <v>114.35726109610347</v>
      </c>
      <c r="H648" s="4">
        <v>61.986747657701166</v>
      </c>
      <c r="I648" s="4">
        <v>143.6723955626079</v>
      </c>
      <c r="J648" s="4">
        <v>158.92966679403906</v>
      </c>
      <c r="K648" s="4">
        <v>127.15757404672678</v>
      </c>
      <c r="L648" s="4">
        <v>110.64790383203564</v>
      </c>
      <c r="M648" s="4">
        <v>301.02644484214687</v>
      </c>
    </row>
    <row r="649" spans="2:13">
      <c r="B649" s="17">
        <v>39619</v>
      </c>
      <c r="C649" s="4">
        <v>109.15409271703676</v>
      </c>
      <c r="D649" s="4">
        <v>51.865002393060323</v>
      </c>
      <c r="E649" s="4">
        <v>112.24287945011694</v>
      </c>
      <c r="F649" s="4">
        <v>90.975386468713964</v>
      </c>
      <c r="G649" s="4">
        <v>112.26788429914838</v>
      </c>
      <c r="H649" s="4">
        <v>60.712806579264431</v>
      </c>
      <c r="I649" s="4">
        <v>140.62138494709734</v>
      </c>
      <c r="J649" s="4">
        <v>158.56708791099129</v>
      </c>
      <c r="K649" s="4">
        <v>126.88432898920372</v>
      </c>
      <c r="L649" s="4">
        <v>108.95010448219648</v>
      </c>
      <c r="M649" s="4">
        <v>299.00901948372638</v>
      </c>
    </row>
    <row r="650" spans="2:13">
      <c r="B650" s="17">
        <v>39622</v>
      </c>
      <c r="C650" s="4">
        <v>109.15989028328852</v>
      </c>
      <c r="D650" s="4">
        <v>50.270058599090184</v>
      </c>
      <c r="E650" s="4">
        <v>111.56171351000796</v>
      </c>
      <c r="F650" s="4">
        <v>89.46730266983262</v>
      </c>
      <c r="G650" s="4">
        <v>112.26475592191154</v>
      </c>
      <c r="H650" s="4">
        <v>58.822231418741431</v>
      </c>
      <c r="I650" s="4">
        <v>140.85694955848197</v>
      </c>
      <c r="J650" s="4">
        <v>158.35348635404873</v>
      </c>
      <c r="K650" s="4">
        <v>126.82010377108823</v>
      </c>
      <c r="L650" s="4">
        <v>109.85066114155859</v>
      </c>
      <c r="M650" s="4">
        <v>293.69776167249643</v>
      </c>
    </row>
    <row r="651" spans="2:13">
      <c r="B651" s="17">
        <v>39623</v>
      </c>
      <c r="C651" s="4">
        <v>108.8526192719448</v>
      </c>
      <c r="D651" s="4">
        <v>51.862209146485938</v>
      </c>
      <c r="E651" s="4">
        <v>111.49803282703597</v>
      </c>
      <c r="F651" s="4">
        <v>89.655427642699195</v>
      </c>
      <c r="G651" s="4">
        <v>111.93362193135962</v>
      </c>
      <c r="H651" s="4">
        <v>60.330808203586869</v>
      </c>
      <c r="I651" s="4">
        <v>139.71546586992133</v>
      </c>
      <c r="J651" s="4">
        <v>156.54833011531809</v>
      </c>
      <c r="K651" s="4">
        <v>125.33408303614931</v>
      </c>
      <c r="L651" s="4">
        <v>109.2208917514881</v>
      </c>
      <c r="M651" s="4">
        <v>289.49615050029826</v>
      </c>
    </row>
    <row r="652" spans="2:13">
      <c r="B652" s="17">
        <v>39624</v>
      </c>
      <c r="C652" s="4">
        <v>109.48869511213879</v>
      </c>
      <c r="D652" s="4">
        <v>52.038183680671793</v>
      </c>
      <c r="E652" s="4">
        <v>111.33991795806375</v>
      </c>
      <c r="F652" s="4">
        <v>88.347804880478975</v>
      </c>
      <c r="G652" s="4">
        <v>111.97533362785057</v>
      </c>
      <c r="H652" s="4">
        <v>60.511894645989393</v>
      </c>
      <c r="I652" s="4">
        <v>141.463603249144</v>
      </c>
      <c r="J652" s="4">
        <v>157.79717420509257</v>
      </c>
      <c r="K652" s="4">
        <v>126.86293296512359</v>
      </c>
      <c r="L652" s="4">
        <v>109.82914547449248</v>
      </c>
      <c r="M652" s="4">
        <v>289.72811053218624</v>
      </c>
    </row>
    <row r="653" spans="2:13">
      <c r="B653" s="17">
        <v>39625</v>
      </c>
      <c r="C653" s="4">
        <v>106.27353051365833</v>
      </c>
      <c r="D653" s="4">
        <v>49.736548503383887</v>
      </c>
      <c r="E653" s="4">
        <v>111.27873297821705</v>
      </c>
      <c r="F653" s="4">
        <v>88.424905279194789</v>
      </c>
      <c r="G653" s="4">
        <v>108.57763155073314</v>
      </c>
      <c r="H653" s="4">
        <v>57.768005831933046</v>
      </c>
      <c r="I653" s="4">
        <v>138.08104933757397</v>
      </c>
      <c r="J653" s="4">
        <v>156.54589014975249</v>
      </c>
      <c r="K653" s="4">
        <v>126.57976995893839</v>
      </c>
      <c r="L653" s="4">
        <v>106.96252204889917</v>
      </c>
      <c r="M653" s="4">
        <v>289.4811044441758</v>
      </c>
    </row>
    <row r="654" spans="2:13">
      <c r="B654" s="17">
        <v>39626</v>
      </c>
      <c r="C654" s="4">
        <v>105.87846778478784</v>
      </c>
      <c r="D654" s="4">
        <v>49.071755818681808</v>
      </c>
      <c r="E654" s="4">
        <v>109.04097284687693</v>
      </c>
      <c r="F654" s="4">
        <v>86.185909700487485</v>
      </c>
      <c r="G654" s="4">
        <v>107.56413212531359</v>
      </c>
      <c r="H654" s="4">
        <v>56.751796134838948</v>
      </c>
      <c r="I654" s="4">
        <v>137.27538416488011</v>
      </c>
      <c r="J654" s="4">
        <v>153.66449995668785</v>
      </c>
      <c r="K654" s="4">
        <v>124.3861574484751</v>
      </c>
      <c r="L654" s="4">
        <v>107.18969647954326</v>
      </c>
      <c r="M654" s="4">
        <v>290.7161348842281</v>
      </c>
    </row>
    <row r="655" spans="2:13">
      <c r="B655" s="17">
        <v>39629</v>
      </c>
      <c r="C655" s="4">
        <v>106.01264003232875</v>
      </c>
      <c r="D655" s="4">
        <v>47.859486805401524</v>
      </c>
      <c r="E655" s="4">
        <v>108.53394257967372</v>
      </c>
      <c r="F655" s="4">
        <v>85.889844169418765</v>
      </c>
      <c r="G655" s="4">
        <v>107.59731188388592</v>
      </c>
      <c r="H655" s="4">
        <v>55.405297847538904</v>
      </c>
      <c r="I655" s="4">
        <v>137.19864396933829</v>
      </c>
      <c r="J655" s="4">
        <v>154.08040951566934</v>
      </c>
      <c r="K655" s="4">
        <v>124.4568831947399</v>
      </c>
      <c r="L655" s="4">
        <v>109.04954175431286</v>
      </c>
      <c r="M655" s="4">
        <v>288.80152424264452</v>
      </c>
    </row>
    <row r="656" spans="2:13">
      <c r="B656" s="17">
        <v>39630</v>
      </c>
      <c r="C656" s="4">
        <v>106.41929789370278</v>
      </c>
      <c r="D656" s="4">
        <v>48.879021805049689</v>
      </c>
      <c r="E656" s="4">
        <v>108.38758166735627</v>
      </c>
      <c r="F656" s="4">
        <v>85.263788931846335</v>
      </c>
      <c r="G656" s="4">
        <v>107.90303965930246</v>
      </c>
      <c r="H656" s="4">
        <v>56.112475150826427</v>
      </c>
      <c r="I656" s="4">
        <v>135.01015894995928</v>
      </c>
      <c r="J656" s="4">
        <v>154.08040951566934</v>
      </c>
      <c r="K656" s="4">
        <v>124.4568831947399</v>
      </c>
      <c r="L656" s="4">
        <v>106.22013461769882</v>
      </c>
      <c r="M656" s="4">
        <v>281.20326590079986</v>
      </c>
    </row>
    <row r="657" spans="2:13">
      <c r="B657" s="17">
        <v>39631</v>
      </c>
      <c r="C657" s="4">
        <v>104.48208254186201</v>
      </c>
      <c r="D657" s="4">
        <v>47.87065979169904</v>
      </c>
      <c r="E657" s="4">
        <v>106.96398430073924</v>
      </c>
      <c r="F657" s="4">
        <v>83.524403936817521</v>
      </c>
      <c r="G657" s="4">
        <v>106.32226116160615</v>
      </c>
      <c r="H657" s="4">
        <v>55.034540729572548</v>
      </c>
      <c r="I657" s="4">
        <v>134.78528238809301</v>
      </c>
      <c r="J657" s="4">
        <v>151.30888748635849</v>
      </c>
      <c r="K657" s="4">
        <v>121.48669901861896</v>
      </c>
      <c r="L657" s="4">
        <v>105.18098604885671</v>
      </c>
      <c r="M657" s="4">
        <v>282.79814784978112</v>
      </c>
    </row>
    <row r="658" spans="2:13">
      <c r="B658" s="17">
        <v>39632</v>
      </c>
      <c r="C658" s="4">
        <v>104.59637741939687</v>
      </c>
      <c r="D658" s="4">
        <v>47.080171011149922</v>
      </c>
      <c r="E658" s="4">
        <v>106.79516206029382</v>
      </c>
      <c r="F658" s="4">
        <v>84.711750077041089</v>
      </c>
      <c r="G658" s="4">
        <v>107.01458052404548</v>
      </c>
      <c r="H658" s="4">
        <v>54.689331924586234</v>
      </c>
      <c r="I658" s="4">
        <v>135.81817549354716</v>
      </c>
      <c r="J658" s="4">
        <v>148.09043347873205</v>
      </c>
      <c r="K658" s="4">
        <v>117.94866584924692</v>
      </c>
      <c r="L658" s="4">
        <v>106.15500611198514</v>
      </c>
      <c r="M658" s="4">
        <v>277.31511423115307</v>
      </c>
    </row>
    <row r="659" spans="2:13">
      <c r="B659" s="17">
        <v>39633</v>
      </c>
      <c r="C659" s="4">
        <v>104.59637741939687</v>
      </c>
      <c r="D659" s="4">
        <v>47.080171011149922</v>
      </c>
      <c r="E659" s="4">
        <v>106.57368853455931</v>
      </c>
      <c r="F659" s="4">
        <v>84.205971461465339</v>
      </c>
      <c r="G659" s="4">
        <v>107.01458052404548</v>
      </c>
      <c r="H659" s="4">
        <v>54.689331924586234</v>
      </c>
      <c r="I659" s="4">
        <v>134.07538213908364</v>
      </c>
      <c r="J659" s="4">
        <v>149.35252309586267</v>
      </c>
      <c r="K659" s="4">
        <v>118.97938959260614</v>
      </c>
      <c r="L659" s="4">
        <v>104.91795217310242</v>
      </c>
      <c r="M659" s="4">
        <v>274.29587230257852</v>
      </c>
    </row>
    <row r="660" spans="2:13">
      <c r="B660" s="17">
        <v>39636</v>
      </c>
      <c r="C660" s="4">
        <v>103.71928846787939</v>
      </c>
      <c r="D660" s="4">
        <v>44.74781012154385</v>
      </c>
      <c r="E660" s="4">
        <v>107.55707607248995</v>
      </c>
      <c r="F660" s="4">
        <v>86.870561241083934</v>
      </c>
      <c r="G660" s="4">
        <v>106.47820602689613</v>
      </c>
      <c r="H660" s="4">
        <v>52.788537438871231</v>
      </c>
      <c r="I660" s="4">
        <v>136.7161854140796</v>
      </c>
      <c r="J660" s="4">
        <v>152.76317667675627</v>
      </c>
      <c r="K660" s="4">
        <v>121.12786986477546</v>
      </c>
      <c r="L660" s="4">
        <v>106.85552521808388</v>
      </c>
      <c r="M660" s="4">
        <v>274.46890194798686</v>
      </c>
    </row>
    <row r="661" spans="2:13">
      <c r="B661" s="17">
        <v>39637</v>
      </c>
      <c r="C661" s="4">
        <v>105.49085906966964</v>
      </c>
      <c r="D661" s="4">
        <v>48.314785997025226</v>
      </c>
      <c r="E661" s="4">
        <v>104.9249948473484</v>
      </c>
      <c r="F661" s="4">
        <v>84.079526807571398</v>
      </c>
      <c r="G661" s="4">
        <v>107.92152552479276</v>
      </c>
      <c r="H661" s="4">
        <v>56.534124508249008</v>
      </c>
      <c r="I661" s="4">
        <v>134.76369252806592</v>
      </c>
      <c r="J661" s="4">
        <v>147.93727335451445</v>
      </c>
      <c r="K661" s="4">
        <v>117.03030837818341</v>
      </c>
      <c r="L661" s="4">
        <v>105.45603768459388</v>
      </c>
      <c r="M661" s="4">
        <v>272.71227489568912</v>
      </c>
    </row>
    <row r="662" spans="2:13">
      <c r="B662" s="17">
        <v>39638</v>
      </c>
      <c r="C662" s="4">
        <v>103.08818197018694</v>
      </c>
      <c r="D662" s="4">
        <v>45.066240231023009</v>
      </c>
      <c r="E662" s="4">
        <v>105.07819881662239</v>
      </c>
      <c r="F662" s="4">
        <v>85.495090127993791</v>
      </c>
      <c r="G662" s="4">
        <v>105.67696225702932</v>
      </c>
      <c r="H662" s="4">
        <v>53.497349834189464</v>
      </c>
      <c r="I662" s="4">
        <v>136.51760145402852</v>
      </c>
      <c r="J662" s="4">
        <v>152.0155015141554</v>
      </c>
      <c r="K662" s="4">
        <v>121.60653161181764</v>
      </c>
      <c r="L662" s="4">
        <v>107.18291226019809</v>
      </c>
      <c r="M662" s="4">
        <v>273.19876404364879</v>
      </c>
    </row>
    <row r="663" spans="2:13">
      <c r="B663" s="17">
        <v>39639</v>
      </c>
      <c r="C663" s="4">
        <v>103.80873663290669</v>
      </c>
      <c r="D663" s="4">
        <v>43.84838472459397</v>
      </c>
      <c r="E663" s="4">
        <v>105.1996026976866</v>
      </c>
      <c r="F663" s="4">
        <v>87.61997711660166</v>
      </c>
      <c r="G663" s="4">
        <v>106.45033502969537</v>
      </c>
      <c r="H663" s="4">
        <v>53.384324097565774</v>
      </c>
      <c r="I663" s="4">
        <v>134.7763044264976</v>
      </c>
      <c r="J663" s="4">
        <v>152.12683365724851</v>
      </c>
      <c r="K663" s="4">
        <v>122.36033285601502</v>
      </c>
      <c r="L663" s="4">
        <v>104.80184510488075</v>
      </c>
      <c r="M663" s="4">
        <v>274.13287336125182</v>
      </c>
    </row>
    <row r="664" spans="2:13">
      <c r="B664" s="17">
        <v>39640</v>
      </c>
      <c r="C664" s="4">
        <v>102.6575056200556</v>
      </c>
      <c r="D664" s="4">
        <v>42.1417110676487</v>
      </c>
      <c r="E664" s="4">
        <v>104.97804866539968</v>
      </c>
      <c r="F664" s="4">
        <v>87.576800893320822</v>
      </c>
      <c r="G664" s="4">
        <v>105.23235349216003</v>
      </c>
      <c r="H664" s="4">
        <v>52.070323264376327</v>
      </c>
      <c r="I664" s="4">
        <v>131.53355020262771</v>
      </c>
      <c r="J664" s="4">
        <v>154.65582310933905</v>
      </c>
      <c r="K664" s="4">
        <v>123.95244221035118</v>
      </c>
      <c r="L664" s="4">
        <v>101.98813859017982</v>
      </c>
      <c r="M664" s="4">
        <v>271.72926589568806</v>
      </c>
    </row>
    <row r="665" spans="2:13">
      <c r="B665" s="17">
        <v>39643</v>
      </c>
      <c r="C665" s="4">
        <v>101.73072324352297</v>
      </c>
      <c r="D665" s="4">
        <v>37.990946658122219</v>
      </c>
      <c r="E665" s="4">
        <v>104.74031281607432</v>
      </c>
      <c r="F665" s="4">
        <v>86.889065336775744</v>
      </c>
      <c r="G665" s="4">
        <v>104.80243862037275</v>
      </c>
      <c r="H665" s="4">
        <v>48.170015611591424</v>
      </c>
      <c r="I665" s="4">
        <v>132.53715805240154</v>
      </c>
      <c r="J665" s="4">
        <v>153.4700695577607</v>
      </c>
      <c r="K665" s="4">
        <v>122.96135311576535</v>
      </c>
      <c r="L665" s="4">
        <v>102.73963625878655</v>
      </c>
      <c r="M665" s="4">
        <v>276.85495568140766</v>
      </c>
    </row>
    <row r="666" spans="2:13">
      <c r="B666" s="17">
        <v>39644</v>
      </c>
      <c r="C666" s="4">
        <v>100.6217316419348</v>
      </c>
      <c r="D666" s="4">
        <v>35.94349691910277</v>
      </c>
      <c r="E666" s="4">
        <v>102.68256533596734</v>
      </c>
      <c r="F666" s="4">
        <v>83.471975665690792</v>
      </c>
      <c r="G666" s="4">
        <v>103.92412301130791</v>
      </c>
      <c r="H666" s="4">
        <v>46.248986861996222</v>
      </c>
      <c r="I666" s="4">
        <v>130.0030215115988</v>
      </c>
      <c r="J666" s="4">
        <v>147.61631331268558</v>
      </c>
      <c r="K666" s="4">
        <v>117.7405003649675</v>
      </c>
      <c r="L666" s="4">
        <v>100.24963392426957</v>
      </c>
      <c r="M666" s="4">
        <v>272.61196785487266</v>
      </c>
    </row>
    <row r="667" spans="2:13">
      <c r="B667" s="17">
        <v>39645</v>
      </c>
      <c r="C667" s="4">
        <v>103.14367296145386</v>
      </c>
      <c r="D667" s="4">
        <v>44.127709382031824</v>
      </c>
      <c r="E667" s="4">
        <v>102.73280142468357</v>
      </c>
      <c r="F667" s="4">
        <v>83.875981754961657</v>
      </c>
      <c r="G667" s="4">
        <v>106.54759912196741</v>
      </c>
      <c r="H667" s="4">
        <v>54.770677753114697</v>
      </c>
      <c r="I667" s="4">
        <v>131.57779872763371</v>
      </c>
      <c r="J667" s="4">
        <v>147.95602623271859</v>
      </c>
      <c r="K667" s="4">
        <v>117.6178818311334</v>
      </c>
      <c r="L667" s="4">
        <v>99.836959553244625</v>
      </c>
      <c r="M667" s="4">
        <v>272.76744376813815</v>
      </c>
    </row>
    <row r="668" spans="2:13">
      <c r="B668" s="17">
        <v>39646</v>
      </c>
      <c r="C668" s="4">
        <v>104.3826956918317</v>
      </c>
      <c r="D668" s="4">
        <v>47.979596408099809</v>
      </c>
      <c r="E668" s="4">
        <v>103.75644223882912</v>
      </c>
      <c r="F668" s="4">
        <v>86.028624887107213</v>
      </c>
      <c r="G668" s="4">
        <v>108.51354721703343</v>
      </c>
      <c r="H668" s="4">
        <v>60.590379063464084</v>
      </c>
      <c r="I668" s="4">
        <v>134.05528860598918</v>
      </c>
      <c r="J668" s="4">
        <v>151.51990965113171</v>
      </c>
      <c r="K668" s="4">
        <v>121.33191215691443</v>
      </c>
      <c r="L668" s="4">
        <v>102.46632913659531</v>
      </c>
      <c r="M668" s="4">
        <v>278.78837389314435</v>
      </c>
    </row>
    <row r="669" spans="2:13">
      <c r="B669" s="17">
        <v>39647</v>
      </c>
      <c r="C669" s="4">
        <v>104.41251174684081</v>
      </c>
      <c r="D669" s="4">
        <v>48.750532462628271</v>
      </c>
      <c r="E669" s="4">
        <v>103.07817453460764</v>
      </c>
      <c r="F669" s="4">
        <v>85.66162698921994</v>
      </c>
      <c r="G669" s="4">
        <v>108.98669057427495</v>
      </c>
      <c r="H669" s="4">
        <v>61.469445416481307</v>
      </c>
      <c r="I669" s="4">
        <v>136.43615851669864</v>
      </c>
      <c r="J669" s="4">
        <v>152.49220107237122</v>
      </c>
      <c r="K669" s="4">
        <v>123.26598643778097</v>
      </c>
      <c r="L669" s="4">
        <v>104.2127810308813</v>
      </c>
      <c r="M669" s="4">
        <v>267.74206102323501</v>
      </c>
    </row>
    <row r="670" spans="2:13">
      <c r="B670" s="17">
        <v>39650</v>
      </c>
      <c r="C670" s="4">
        <v>104.35619253182362</v>
      </c>
      <c r="D670" s="4">
        <v>48.108085750521212</v>
      </c>
      <c r="E670" s="4">
        <v>103.07817453460764</v>
      </c>
      <c r="F670" s="4">
        <v>85.66162698921994</v>
      </c>
      <c r="G670" s="4">
        <v>108.70959219054083</v>
      </c>
      <c r="H670" s="4">
        <v>61.218458789765407</v>
      </c>
      <c r="I670" s="4">
        <v>137.33801613505773</v>
      </c>
      <c r="J670" s="4">
        <v>157.08428598012699</v>
      </c>
      <c r="K670" s="4">
        <v>127.69091452197372</v>
      </c>
      <c r="L670" s="4">
        <v>104.75493707397985</v>
      </c>
      <c r="M670" s="4">
        <v>268.84543847221573</v>
      </c>
    </row>
    <row r="671" spans="2:13">
      <c r="B671" s="17">
        <v>39651</v>
      </c>
      <c r="C671" s="4">
        <v>105.764172907253</v>
      </c>
      <c r="D671" s="4">
        <v>53.409667748691646</v>
      </c>
      <c r="E671" s="4">
        <v>106.14756735254809</v>
      </c>
      <c r="F671" s="4">
        <v>88.298460625300848</v>
      </c>
      <c r="G671" s="4">
        <v>109.99089966729426</v>
      </c>
      <c r="H671" s="4">
        <v>67.000961756415848</v>
      </c>
      <c r="I671" s="4">
        <v>137.72171711276678</v>
      </c>
      <c r="J671" s="4">
        <v>157.04650137051115</v>
      </c>
      <c r="K671" s="4">
        <v>127.84547850842745</v>
      </c>
      <c r="L671" s="4">
        <v>103.97591485831552</v>
      </c>
      <c r="M671" s="4">
        <v>266.27256287527433</v>
      </c>
    </row>
    <row r="672" spans="2:13">
      <c r="B672" s="17">
        <v>39652</v>
      </c>
      <c r="C672" s="4">
        <v>106.19402103363407</v>
      </c>
      <c r="D672" s="4">
        <v>54.267194447025844</v>
      </c>
      <c r="E672" s="4">
        <v>107.17780970399291</v>
      </c>
      <c r="F672" s="4">
        <v>90.512784076419067</v>
      </c>
      <c r="G672" s="4">
        <v>110.27416000619179</v>
      </c>
      <c r="H672" s="4">
        <v>68.155541116609839</v>
      </c>
      <c r="I672" s="4">
        <v>139.71610715289242</v>
      </c>
      <c r="J672" s="4">
        <v>161.27858678738852</v>
      </c>
      <c r="K672" s="4">
        <v>131.60456678075218</v>
      </c>
      <c r="L672" s="4">
        <v>105.63785476304453</v>
      </c>
      <c r="M672" s="4">
        <v>264.8018108893034</v>
      </c>
    </row>
    <row r="673" spans="2:13">
      <c r="B673" s="17">
        <v>39653</v>
      </c>
      <c r="C673" s="4">
        <v>103.7383376141352</v>
      </c>
      <c r="D673" s="4">
        <v>50.295197818259595</v>
      </c>
      <c r="E673" s="4">
        <v>109.51555897345089</v>
      </c>
      <c r="F673" s="4">
        <v>92.00853181150589</v>
      </c>
      <c r="G673" s="4">
        <v>107.59039153424084</v>
      </c>
      <c r="H673" s="4">
        <v>63.219402662362171</v>
      </c>
      <c r="I673" s="4">
        <v>137.67704106578003</v>
      </c>
      <c r="J673" s="4">
        <v>160.95211939471162</v>
      </c>
      <c r="K673" s="4">
        <v>132.2040640596218</v>
      </c>
      <c r="L673" s="4">
        <v>103.93928007385161</v>
      </c>
      <c r="M673" s="4">
        <v>259.13070156914449</v>
      </c>
    </row>
    <row r="674" spans="2:13">
      <c r="B674" s="17">
        <v>39654</v>
      </c>
      <c r="C674" s="4">
        <v>104.17067041176705</v>
      </c>
      <c r="D674" s="4">
        <v>49.468396832243549</v>
      </c>
      <c r="E674" s="4">
        <v>107.35355550794728</v>
      </c>
      <c r="F674" s="4">
        <v>87.573716877372163</v>
      </c>
      <c r="G674" s="4">
        <v>107.79345165670352</v>
      </c>
      <c r="H674" s="4">
        <v>62.507933242493998</v>
      </c>
      <c r="I674" s="4">
        <v>137.59175043062353</v>
      </c>
      <c r="J674" s="4">
        <v>158.53299810637483</v>
      </c>
      <c r="K674" s="4">
        <v>130.45575630032579</v>
      </c>
      <c r="L674" s="4">
        <v>103.75126028057109</v>
      </c>
      <c r="M674" s="4">
        <v>244.66015709336429</v>
      </c>
    </row>
    <row r="675" spans="2:13">
      <c r="B675" s="17">
        <v>39657</v>
      </c>
      <c r="C675" s="4">
        <v>102.23345505992629</v>
      </c>
      <c r="D675" s="4">
        <v>47.362288915162146</v>
      </c>
      <c r="E675" s="4">
        <v>107.50667897066886</v>
      </c>
      <c r="F675" s="4">
        <v>87.641565228242087</v>
      </c>
      <c r="G675" s="4">
        <v>105.52187058553119</v>
      </c>
      <c r="H675" s="4">
        <v>59.563950041177968</v>
      </c>
      <c r="I675" s="4">
        <v>135.76281139704204</v>
      </c>
      <c r="J675" s="4">
        <v>158.16003194134782</v>
      </c>
      <c r="K675" s="4">
        <v>129.9710769215111</v>
      </c>
      <c r="L675" s="4">
        <v>102.97669626619074</v>
      </c>
      <c r="M675" s="4">
        <v>241.83275238035117</v>
      </c>
    </row>
    <row r="676" spans="2:13">
      <c r="B676" s="17">
        <v>39658</v>
      </c>
      <c r="C676" s="4">
        <v>104.62122413190444</v>
      </c>
      <c r="D676" s="4">
        <v>51.77841174925458</v>
      </c>
      <c r="E676" s="4">
        <v>105.94219513729956</v>
      </c>
      <c r="F676" s="4">
        <v>86.09647323797715</v>
      </c>
      <c r="G676" s="4">
        <v>108.04808260391864</v>
      </c>
      <c r="H676" s="4">
        <v>65.138183160415139</v>
      </c>
      <c r="I676" s="4">
        <v>136.7813825161416</v>
      </c>
      <c r="J676" s="4">
        <v>155.16786731160508</v>
      </c>
      <c r="K676" s="4">
        <v>127.70313551489447</v>
      </c>
      <c r="L676" s="4">
        <v>103.10520876407216</v>
      </c>
      <c r="M676" s="4">
        <v>237.76279419922454</v>
      </c>
    </row>
    <row r="677" spans="2:13">
      <c r="B677" s="17">
        <v>39659</v>
      </c>
      <c r="C677" s="4">
        <v>106.36546334993635</v>
      </c>
      <c r="D677" s="4">
        <v>53.448773200732937</v>
      </c>
      <c r="E677" s="4">
        <v>107.61946865062306</v>
      </c>
      <c r="F677" s="4">
        <v>87.9252946955163</v>
      </c>
      <c r="G677" s="4">
        <v>109.8125821647955</v>
      </c>
      <c r="H677" s="4">
        <v>66.865862277377403</v>
      </c>
      <c r="I677" s="4">
        <v>138.09216490907306</v>
      </c>
      <c r="J677" s="4">
        <v>158.18366475068316</v>
      </c>
      <c r="K677" s="4">
        <v>130.74144522602049</v>
      </c>
      <c r="L677" s="4">
        <v>105.07205086965708</v>
      </c>
      <c r="M677" s="4">
        <v>244.37678970305791</v>
      </c>
    </row>
    <row r="678" spans="2:13">
      <c r="B678" s="17">
        <v>39660</v>
      </c>
      <c r="C678" s="4">
        <v>104.96742165951002</v>
      </c>
      <c r="D678" s="4">
        <v>52.566107283229321</v>
      </c>
      <c r="E678" s="4">
        <v>107.69208556091479</v>
      </c>
      <c r="F678" s="4">
        <v>87.570632861423533</v>
      </c>
      <c r="G678" s="4">
        <v>107.86284475177482</v>
      </c>
      <c r="H678" s="4">
        <v>65.825943745837819</v>
      </c>
      <c r="I678" s="4">
        <v>138.50771627434685</v>
      </c>
      <c r="J678" s="4">
        <v>158.46600362327371</v>
      </c>
      <c r="K678" s="4">
        <v>130.98976540132523</v>
      </c>
      <c r="L678" s="4">
        <v>104.90147621183556</v>
      </c>
      <c r="M678" s="4">
        <v>246.58981379107038</v>
      </c>
    </row>
    <row r="679" spans="2:13">
      <c r="B679" s="17">
        <v>39661</v>
      </c>
      <c r="C679" s="4">
        <v>104.38186746808145</v>
      </c>
      <c r="D679" s="4">
        <v>53.744857337617056</v>
      </c>
      <c r="E679" s="4">
        <v>105.42002963823955</v>
      </c>
      <c r="F679" s="4">
        <v>83.943830105831566</v>
      </c>
      <c r="G679" s="4">
        <v>107.3727323180063</v>
      </c>
      <c r="H679" s="4">
        <v>66.818648994990284</v>
      </c>
      <c r="I679" s="4">
        <v>136.7313624443957</v>
      </c>
      <c r="J679" s="4">
        <v>159.38273354291951</v>
      </c>
      <c r="K679" s="4">
        <v>131.7849842963027</v>
      </c>
      <c r="L679" s="4">
        <v>103.79215943148057</v>
      </c>
      <c r="M679" s="4">
        <v>243.46148795560799</v>
      </c>
    </row>
    <row r="680" spans="2:13">
      <c r="B680" s="17">
        <v>39664</v>
      </c>
      <c r="C680" s="4">
        <v>103.44597463029605</v>
      </c>
      <c r="D680" s="4">
        <v>52.627558707865653</v>
      </c>
      <c r="E680" s="4">
        <v>104.12057337546933</v>
      </c>
      <c r="F680" s="4">
        <v>80.939998571863384</v>
      </c>
      <c r="G680" s="4">
        <v>106.97296362686475</v>
      </c>
      <c r="H680" s="4">
        <v>65.764014635174192</v>
      </c>
      <c r="I680" s="4">
        <v>135.73416742433287</v>
      </c>
      <c r="J680" s="4">
        <v>156.95894146335715</v>
      </c>
      <c r="K680" s="4">
        <v>130.13585602362804</v>
      </c>
      <c r="L680" s="4">
        <v>103.1243984130771</v>
      </c>
      <c r="M680" s="4">
        <v>237.71013300279589</v>
      </c>
    </row>
    <row r="681" spans="2:13">
      <c r="B681" s="17">
        <v>39665</v>
      </c>
      <c r="C681" s="4">
        <v>106.41681322245202</v>
      </c>
      <c r="D681" s="4">
        <v>55.789513830062134</v>
      </c>
      <c r="E681" s="4">
        <v>103.97147524036924</v>
      </c>
      <c r="F681" s="4">
        <v>81.837447212915478</v>
      </c>
      <c r="G681" s="4">
        <v>110.11669835193851</v>
      </c>
      <c r="H681" s="4">
        <v>68.884179002800593</v>
      </c>
      <c r="I681" s="4">
        <v>139.34437679064391</v>
      </c>
      <c r="J681" s="4">
        <v>153.01895478133272</v>
      </c>
      <c r="K681" s="4">
        <v>127.54968590469493</v>
      </c>
      <c r="L681" s="4">
        <v>105.72663111904707</v>
      </c>
      <c r="M681" s="4">
        <v>227.19544744921367</v>
      </c>
    </row>
    <row r="682" spans="2:13">
      <c r="B682" s="17">
        <v>39666</v>
      </c>
      <c r="C682" s="4">
        <v>106.77377765881089</v>
      </c>
      <c r="D682" s="4">
        <v>54.5074136524224</v>
      </c>
      <c r="E682" s="4">
        <v>106.71054967369005</v>
      </c>
      <c r="F682" s="4">
        <v>82.531350801357831</v>
      </c>
      <c r="G682" s="4">
        <v>110.49873957207139</v>
      </c>
      <c r="H682" s="4">
        <v>68.212769337685131</v>
      </c>
      <c r="I682" s="4">
        <v>140.25692245852136</v>
      </c>
      <c r="J682" s="4">
        <v>153.01895478133272</v>
      </c>
      <c r="K682" s="4">
        <v>127.54968590469493</v>
      </c>
      <c r="L682" s="4">
        <v>106.34031221752758</v>
      </c>
      <c r="M682" s="4">
        <v>227.52144533186703</v>
      </c>
    </row>
    <row r="683" spans="2:13">
      <c r="B683" s="17">
        <v>39667</v>
      </c>
      <c r="C683" s="4">
        <v>104.85892434822692</v>
      </c>
      <c r="D683" s="4">
        <v>51.672268379428196</v>
      </c>
      <c r="E683" s="4">
        <v>105.66476955762629</v>
      </c>
      <c r="F683" s="4">
        <v>79.496679107903319</v>
      </c>
      <c r="G683" s="4">
        <v>108.36916786758867</v>
      </c>
      <c r="H683" s="4">
        <v>64.881473711591681</v>
      </c>
      <c r="I683" s="4">
        <v>139.87429028576409</v>
      </c>
      <c r="J683" s="4">
        <v>154.09567672877981</v>
      </c>
      <c r="K683" s="4">
        <v>129.09714591711392</v>
      </c>
      <c r="L683" s="4">
        <v>106.17283891712101</v>
      </c>
      <c r="M683" s="4">
        <v>231.02968408442166</v>
      </c>
    </row>
    <row r="684" spans="2:13">
      <c r="B684" s="17">
        <v>39668</v>
      </c>
      <c r="C684" s="4">
        <v>107.36430119274094</v>
      </c>
      <c r="D684" s="4">
        <v>53.323077104885911</v>
      </c>
      <c r="E684" s="4">
        <v>106.0143290082767</v>
      </c>
      <c r="F684" s="4">
        <v>78.324753047422917</v>
      </c>
      <c r="G684" s="4">
        <v>111.24054417443863</v>
      </c>
      <c r="H684" s="4">
        <v>67.213932493417474</v>
      </c>
      <c r="I684" s="4">
        <v>140.26248024427088</v>
      </c>
      <c r="J684" s="4">
        <v>152.5690251310366</v>
      </c>
      <c r="K684" s="4">
        <v>127.49571294811786</v>
      </c>
      <c r="L684" s="4">
        <v>106.39904417357293</v>
      </c>
      <c r="M684" s="4">
        <v>215.99992785608987</v>
      </c>
    </row>
    <row r="685" spans="2:13">
      <c r="B685" s="17">
        <v>39671</v>
      </c>
      <c r="C685" s="4">
        <v>108.10970256796826</v>
      </c>
      <c r="D685" s="4">
        <v>54.878915446814737</v>
      </c>
      <c r="E685" s="4">
        <v>108.12762600956027</v>
      </c>
      <c r="F685" s="4">
        <v>79.795828654920683</v>
      </c>
      <c r="G685" s="4">
        <v>111.69586526136131</v>
      </c>
      <c r="H685" s="4">
        <v>69.276396703670173</v>
      </c>
      <c r="I685" s="4">
        <v>141.28810547605255</v>
      </c>
      <c r="J685" s="4">
        <v>152.38867681908803</v>
      </c>
      <c r="K685" s="4">
        <v>127.52390666734841</v>
      </c>
      <c r="L685" s="4">
        <v>107.4190030934101</v>
      </c>
      <c r="M685" s="4">
        <v>218.53894982675575</v>
      </c>
    </row>
    <row r="686" spans="2:13">
      <c r="B686" s="17">
        <v>39672</v>
      </c>
      <c r="C686" s="4">
        <v>106.80690660882097</v>
      </c>
      <c r="D686" s="4">
        <v>51.691821105448852</v>
      </c>
      <c r="E686" s="4">
        <v>107.10269709057584</v>
      </c>
      <c r="F686" s="4">
        <v>80.014793787273604</v>
      </c>
      <c r="G686" s="4">
        <v>110.36981251019031</v>
      </c>
      <c r="H686" s="4">
        <v>64.855516625603954</v>
      </c>
      <c r="I686" s="4">
        <v>140.78020936294016</v>
      </c>
      <c r="J686" s="4">
        <v>150.865789739646</v>
      </c>
      <c r="K686" s="4">
        <v>126.39571214762424</v>
      </c>
      <c r="L686" s="4">
        <v>107.27711599167678</v>
      </c>
      <c r="M686" s="4">
        <v>226.16980795686567</v>
      </c>
    </row>
    <row r="687" spans="2:13">
      <c r="B687" s="17">
        <v>39673</v>
      </c>
      <c r="C687" s="4">
        <v>106.49549447872599</v>
      </c>
      <c r="D687" s="4">
        <v>49.820345900615251</v>
      </c>
      <c r="E687" s="4">
        <v>104.84408576215638</v>
      </c>
      <c r="F687" s="4">
        <v>77.205255258069272</v>
      </c>
      <c r="G687" s="4">
        <v>109.33166526411702</v>
      </c>
      <c r="H687" s="4">
        <v>62.133292780954697</v>
      </c>
      <c r="I687" s="4">
        <v>137.28136947261041</v>
      </c>
      <c r="J687" s="4">
        <v>148.4427645064043</v>
      </c>
      <c r="K687" s="4">
        <v>122.97658292457238</v>
      </c>
      <c r="L687" s="4">
        <v>105.61343157340191</v>
      </c>
      <c r="M687" s="4">
        <v>222.68915364053555</v>
      </c>
    </row>
    <row r="688" spans="2:13">
      <c r="B688" s="17">
        <v>39674</v>
      </c>
      <c r="C688" s="4">
        <v>107.08353334140534</v>
      </c>
      <c r="D688" s="4">
        <v>51.532606050709276</v>
      </c>
      <c r="E688" s="4">
        <v>104.31072985230863</v>
      </c>
      <c r="F688" s="4">
        <v>75.444282151400031</v>
      </c>
      <c r="G688" s="4">
        <v>110.11821514090181</v>
      </c>
      <c r="H688" s="4">
        <v>64.005677542635894</v>
      </c>
      <c r="I688" s="4">
        <v>137.70931897532549</v>
      </c>
      <c r="J688" s="4">
        <v>149.13564501373199</v>
      </c>
      <c r="K688" s="4">
        <v>122.22252165924903</v>
      </c>
      <c r="L688" s="4">
        <v>106.55973325463432</v>
      </c>
      <c r="M688" s="4">
        <v>225.09276110609923</v>
      </c>
    </row>
    <row r="689" spans="2:13">
      <c r="B689" s="17">
        <v>39675</v>
      </c>
      <c r="C689" s="4">
        <v>107.52000725778844</v>
      </c>
      <c r="D689" s="4">
        <v>51.831483434167779</v>
      </c>
      <c r="E689" s="4">
        <v>104.81478137707192</v>
      </c>
      <c r="F689" s="4">
        <v>76.202950074763663</v>
      </c>
      <c r="G689" s="4">
        <v>110.53504770788057</v>
      </c>
      <c r="H689" s="4">
        <v>64.78336818974833</v>
      </c>
      <c r="I689" s="4">
        <v>137.79076191265537</v>
      </c>
      <c r="J689" s="4">
        <v>147.51739013732612</v>
      </c>
      <c r="K689" s="4">
        <v>121.50010867954417</v>
      </c>
      <c r="L689" s="4">
        <v>105.73244616420008</v>
      </c>
      <c r="M689" s="4">
        <v>223.85522299002653</v>
      </c>
    </row>
    <row r="690" spans="2:13">
      <c r="B690" s="17">
        <v>39678</v>
      </c>
      <c r="C690" s="4">
        <v>105.89668870729338</v>
      </c>
      <c r="D690" s="4">
        <v>49.591299681516205</v>
      </c>
      <c r="E690" s="4">
        <v>105.99049906875749</v>
      </c>
      <c r="F690" s="4">
        <v>77.997847356867851</v>
      </c>
      <c r="G690" s="4">
        <v>108.82382535933988</v>
      </c>
      <c r="H690" s="4">
        <v>62.302116033126801</v>
      </c>
      <c r="I690" s="4">
        <v>137.5098799713129</v>
      </c>
      <c r="J690" s="4">
        <v>145.91461161393624</v>
      </c>
      <c r="K690" s="4">
        <v>120.19153379014465</v>
      </c>
      <c r="L690" s="4">
        <v>105.6436698081975</v>
      </c>
      <c r="M690" s="4">
        <v>222.96875951681133</v>
      </c>
    </row>
    <row r="691" spans="2:13">
      <c r="B691" s="17">
        <v>39679</v>
      </c>
      <c r="C691" s="4">
        <v>104.91027422074259</v>
      </c>
      <c r="D691" s="4">
        <v>47.764516421872656</v>
      </c>
      <c r="E691" s="4">
        <v>103.57208223376475</v>
      </c>
      <c r="F691" s="4">
        <v>76.276966457530847</v>
      </c>
      <c r="G691" s="4">
        <v>107.58347118459575</v>
      </c>
      <c r="H691" s="4">
        <v>60.207767528274992</v>
      </c>
      <c r="I691" s="4">
        <v>134.29384587123891</v>
      </c>
      <c r="J691" s="4">
        <v>142.80330695129049</v>
      </c>
      <c r="K691" s="4">
        <v>118.02388624640356</v>
      </c>
      <c r="L691" s="4">
        <v>103.12711210081515</v>
      </c>
      <c r="M691" s="4">
        <v>211.34693500021774</v>
      </c>
    </row>
    <row r="692" spans="2:13">
      <c r="B692" s="17">
        <v>39680</v>
      </c>
      <c r="C692" s="4">
        <v>105.56042986469085</v>
      </c>
      <c r="D692" s="4">
        <v>48.608076887334974</v>
      </c>
      <c r="E692" s="4">
        <v>103.46452547971847</v>
      </c>
      <c r="F692" s="4">
        <v>75.848288240670911</v>
      </c>
      <c r="G692" s="4">
        <v>108.23644883329932</v>
      </c>
      <c r="H692" s="4">
        <v>61.831209528278698</v>
      </c>
      <c r="I692" s="4">
        <v>135.04991849416757</v>
      </c>
      <c r="J692" s="4">
        <v>145.91872469874681</v>
      </c>
      <c r="K692" s="4">
        <v>120.11542189198465</v>
      </c>
      <c r="L692" s="4">
        <v>104.12361700520188</v>
      </c>
      <c r="M692" s="4">
        <v>214.84514304869072</v>
      </c>
    </row>
    <row r="693" spans="2:13">
      <c r="B693" s="17">
        <v>39681</v>
      </c>
      <c r="C693" s="4">
        <v>105.82380501727118</v>
      </c>
      <c r="D693" s="4">
        <v>48.066187051905537</v>
      </c>
      <c r="E693" s="4">
        <v>102.66364629614633</v>
      </c>
      <c r="F693" s="4">
        <v>75.031024014283261</v>
      </c>
      <c r="G693" s="4">
        <v>108.35760235174344</v>
      </c>
      <c r="H693" s="4">
        <v>61.12750679555645</v>
      </c>
      <c r="I693" s="4">
        <v>133.3218746480394</v>
      </c>
      <c r="J693" s="4">
        <v>142.15978346168973</v>
      </c>
      <c r="K693" s="4">
        <v>117.0298254818066</v>
      </c>
      <c r="L693" s="4">
        <v>104.09299110072938</v>
      </c>
      <c r="M693" s="4">
        <v>215.96231271578375</v>
      </c>
    </row>
    <row r="694" spans="2:13">
      <c r="B694" s="17">
        <v>39682</v>
      </c>
      <c r="C694" s="4">
        <v>107.0230730076369</v>
      </c>
      <c r="D694" s="4">
        <v>49.390185928160953</v>
      </c>
      <c r="E694" s="4">
        <v>101.96992133385831</v>
      </c>
      <c r="F694" s="4">
        <v>73.600040614117717</v>
      </c>
      <c r="G694" s="4">
        <v>110.23358590142334</v>
      </c>
      <c r="H694" s="4">
        <v>63.186905208251552</v>
      </c>
      <c r="I694" s="4">
        <v>135.57619805245153</v>
      </c>
      <c r="J694" s="4">
        <v>142.15978346168973</v>
      </c>
      <c r="K694" s="4">
        <v>117.0298254818066</v>
      </c>
      <c r="L694" s="4">
        <v>106.71693330860393</v>
      </c>
      <c r="M694" s="4">
        <v>213.35432965455655</v>
      </c>
    </row>
    <row r="695" spans="2:13">
      <c r="B695" s="17">
        <v>39685</v>
      </c>
      <c r="C695" s="4">
        <v>104.92269757699637</v>
      </c>
      <c r="D695" s="4">
        <v>47.853900312252769</v>
      </c>
      <c r="E695" s="4">
        <v>103.68165165162178</v>
      </c>
      <c r="F695" s="4">
        <v>76.199866058815033</v>
      </c>
      <c r="G695" s="4">
        <v>107.9408645840749</v>
      </c>
      <c r="H695" s="4">
        <v>60.966245844026432</v>
      </c>
      <c r="I695" s="4">
        <v>134.60422682925201</v>
      </c>
      <c r="J695" s="4">
        <v>147.12845962616993</v>
      </c>
      <c r="K695" s="4">
        <v>121.11746901973652</v>
      </c>
      <c r="L695" s="4">
        <v>106.71693330860393</v>
      </c>
      <c r="M695" s="4">
        <v>206.59112742750878</v>
      </c>
    </row>
    <row r="696" spans="2:13">
      <c r="B696" s="17">
        <v>39686</v>
      </c>
      <c r="C696" s="4">
        <v>105.30947806836433</v>
      </c>
      <c r="D696" s="4">
        <v>48.205849380624464</v>
      </c>
      <c r="E696" s="4">
        <v>102.87698866008543</v>
      </c>
      <c r="F696" s="4">
        <v>75.271577258276608</v>
      </c>
      <c r="G696" s="4">
        <v>108.19322034784508</v>
      </c>
      <c r="H696" s="4">
        <v>61.402611029725527</v>
      </c>
      <c r="I696" s="4">
        <v>135.53558346428179</v>
      </c>
      <c r="J696" s="4">
        <v>146.79292950424937</v>
      </c>
      <c r="K696" s="4">
        <v>120.96368509666071</v>
      </c>
      <c r="L696" s="4">
        <v>106.04025588763248</v>
      </c>
      <c r="M696" s="4">
        <v>197.99606786755092</v>
      </c>
    </row>
    <row r="697" spans="2:13">
      <c r="B697" s="17">
        <v>39687</v>
      </c>
      <c r="C697" s="4">
        <v>106.15012517487071</v>
      </c>
      <c r="D697" s="4">
        <v>49.152759969338774</v>
      </c>
      <c r="E697" s="4">
        <v>102.66968428757856</v>
      </c>
      <c r="F697" s="4">
        <v>74.642438004755547</v>
      </c>
      <c r="G697" s="4">
        <v>109.0430013645377</v>
      </c>
      <c r="H697" s="4">
        <v>62.394294346358784</v>
      </c>
      <c r="I697" s="4">
        <v>135.11896329405616</v>
      </c>
      <c r="J697" s="4">
        <v>149.63765050052817</v>
      </c>
      <c r="K697" s="4">
        <v>123.11168247245323</v>
      </c>
      <c r="L697" s="4">
        <v>107.15480620862523</v>
      </c>
      <c r="M697" s="4">
        <v>199.24112901168485</v>
      </c>
    </row>
    <row r="698" spans="2:13">
      <c r="B698" s="17">
        <v>39688</v>
      </c>
      <c r="C698" s="4">
        <v>107.72540674785107</v>
      </c>
      <c r="D698" s="4">
        <v>51.783998242403342</v>
      </c>
      <c r="E698" s="4">
        <v>102.7927788062438</v>
      </c>
      <c r="F698" s="4">
        <v>74.068811038309875</v>
      </c>
      <c r="G698" s="4">
        <v>111.05909829470306</v>
      </c>
      <c r="H698" s="4">
        <v>65.4472155542217</v>
      </c>
      <c r="I698" s="4">
        <v>137.24609890919984</v>
      </c>
      <c r="J698" s="4">
        <v>146.20475837633671</v>
      </c>
      <c r="K698" s="4">
        <v>121.47993846934367</v>
      </c>
      <c r="L698" s="4">
        <v>108.56980052918989</v>
      </c>
      <c r="M698" s="4">
        <v>207.38355304995855</v>
      </c>
    </row>
    <row r="699" spans="2:13">
      <c r="B699" s="17">
        <v>39689</v>
      </c>
      <c r="C699" s="4">
        <v>106.24702735365024</v>
      </c>
      <c r="D699" s="4">
        <v>51.619196694515011</v>
      </c>
      <c r="E699" s="4">
        <v>105.24516940636192</v>
      </c>
      <c r="F699" s="4">
        <v>76.884517599411481</v>
      </c>
      <c r="G699" s="4">
        <v>109.4320577336259</v>
      </c>
      <c r="H699" s="4">
        <v>65.212579847813018</v>
      </c>
      <c r="I699" s="4">
        <v>137.28372084350445</v>
      </c>
      <c r="J699" s="4">
        <v>148.22365559861365</v>
      </c>
      <c r="K699" s="4">
        <v>123.93966402930334</v>
      </c>
      <c r="L699" s="4">
        <v>109.25713886627516</v>
      </c>
      <c r="M699" s="4">
        <v>206.39929021194737</v>
      </c>
    </row>
    <row r="700" spans="2:13">
      <c r="B700" s="17">
        <v>39692</v>
      </c>
      <c r="C700" s="4">
        <v>106.24702735365024</v>
      </c>
      <c r="D700" s="4">
        <v>51.619196694515011</v>
      </c>
      <c r="E700" s="4">
        <v>103.32355850641382</v>
      </c>
      <c r="F700" s="4">
        <v>75.11429244489635</v>
      </c>
      <c r="G700" s="4">
        <v>109.4320577336259</v>
      </c>
      <c r="H700" s="4">
        <v>65.212579847813018</v>
      </c>
      <c r="I700" s="4">
        <v>137.27303279398609</v>
      </c>
      <c r="J700" s="4">
        <v>145.74479001057071</v>
      </c>
      <c r="K700" s="4">
        <v>122.06554319091127</v>
      </c>
      <c r="L700" s="4">
        <v>108.60217094720829</v>
      </c>
      <c r="M700" s="4">
        <v>208.95461207674586</v>
      </c>
    </row>
    <row r="701" spans="2:13">
      <c r="B701" s="17">
        <v>39693</v>
      </c>
      <c r="C701" s="4">
        <v>105.81220988476763</v>
      </c>
      <c r="D701" s="4">
        <v>53.420840734989149</v>
      </c>
      <c r="E701" s="4">
        <v>101.51449576676264</v>
      </c>
      <c r="F701" s="4">
        <v>73.803585666727471</v>
      </c>
      <c r="G701" s="4">
        <v>109.17960717054554</v>
      </c>
      <c r="H701" s="4">
        <v>66.960084455647788</v>
      </c>
      <c r="I701" s="4">
        <v>139.33946028786548</v>
      </c>
      <c r="J701" s="4">
        <v>146.69393661558797</v>
      </c>
      <c r="K701" s="4">
        <v>122.75292761035996</v>
      </c>
      <c r="L701" s="4">
        <v>108.94874763832743</v>
      </c>
      <c r="M701" s="4">
        <v>208.09322536373483</v>
      </c>
    </row>
    <row r="702" spans="2:13">
      <c r="B702" s="17">
        <v>39694</v>
      </c>
      <c r="C702" s="4">
        <v>105.59687170970197</v>
      </c>
      <c r="D702" s="4">
        <v>53.990663036162367</v>
      </c>
      <c r="E702" s="4">
        <v>102.15951426483061</v>
      </c>
      <c r="F702" s="4">
        <v>74.130491357282537</v>
      </c>
      <c r="G702" s="4">
        <v>109.33090686963538</v>
      </c>
      <c r="H702" s="4">
        <v>67.97731608526108</v>
      </c>
      <c r="I702" s="4">
        <v>138.24970675897364</v>
      </c>
      <c r="J702" s="4">
        <v>143.50525018786186</v>
      </c>
      <c r="K702" s="4">
        <v>120.56213818640724</v>
      </c>
      <c r="L702" s="4">
        <v>106.602958423605</v>
      </c>
      <c r="M702" s="4">
        <v>199.25868274382773</v>
      </c>
    </row>
    <row r="703" spans="2:13">
      <c r="B703" s="17">
        <v>39695</v>
      </c>
      <c r="C703" s="4">
        <v>102.43719810248841</v>
      </c>
      <c r="D703" s="4">
        <v>51.28959359873835</v>
      </c>
      <c r="E703" s="4">
        <v>101.09739131862358</v>
      </c>
      <c r="F703" s="4">
        <v>71.749631044938141</v>
      </c>
      <c r="G703" s="4">
        <v>106.06364864336233</v>
      </c>
      <c r="H703" s="4">
        <v>64.351090734126046</v>
      </c>
      <c r="I703" s="4">
        <v>134.23271022799389</v>
      </c>
      <c r="J703" s="4">
        <v>142.14179742980616</v>
      </c>
      <c r="K703" s="4">
        <v>120.17871846322166</v>
      </c>
      <c r="L703" s="4">
        <v>103.93540337708293</v>
      </c>
      <c r="M703" s="4">
        <v>191.40714912392167</v>
      </c>
    </row>
    <row r="704" spans="2:13">
      <c r="B704" s="17">
        <v>39696</v>
      </c>
      <c r="C704" s="4">
        <v>102.89106471762683</v>
      </c>
      <c r="D704" s="4">
        <v>53.904072392356639</v>
      </c>
      <c r="E704" s="4">
        <v>98.31645347803925</v>
      </c>
      <c r="F704" s="4">
        <v>68.637858952767829</v>
      </c>
      <c r="G704" s="4">
        <v>106.37392678566877</v>
      </c>
      <c r="H704" s="4">
        <v>67.394201389804621</v>
      </c>
      <c r="I704" s="4">
        <v>130.9807642815382</v>
      </c>
      <c r="J704" s="4">
        <v>138.96147659830493</v>
      </c>
      <c r="K704" s="4">
        <v>117.41064499373246</v>
      </c>
      <c r="L704" s="4">
        <v>101.58263610817689</v>
      </c>
      <c r="M704" s="4">
        <v>184.20761126932243</v>
      </c>
    </row>
    <row r="705" spans="2:13">
      <c r="B705" s="17">
        <v>39699</v>
      </c>
      <c r="C705" s="4">
        <v>105.00137883327037</v>
      </c>
      <c r="D705" s="4">
        <v>55.892863953314141</v>
      </c>
      <c r="E705" s="4">
        <v>101.63517508885498</v>
      </c>
      <c r="F705" s="4">
        <v>76.526771749370099</v>
      </c>
      <c r="G705" s="4">
        <v>109.1210211968378</v>
      </c>
      <c r="H705" s="4">
        <v>71.732304933815499</v>
      </c>
      <c r="I705" s="4">
        <v>133.89432658024268</v>
      </c>
      <c r="J705" s="4">
        <v>144.9637221763721</v>
      </c>
      <c r="K705" s="4">
        <v>122.84828107184198</v>
      </c>
      <c r="L705" s="4">
        <v>105.56788038637002</v>
      </c>
      <c r="M705" s="4">
        <v>189.13017929738874</v>
      </c>
    </row>
    <row r="706" spans="2:13">
      <c r="B706" s="17">
        <v>39700</v>
      </c>
      <c r="C706" s="4">
        <v>101.41682644217727</v>
      </c>
      <c r="D706" s="4">
        <v>51.909694338250375</v>
      </c>
      <c r="E706" s="4">
        <v>99.833357938922489</v>
      </c>
      <c r="F706" s="4">
        <v>75.274661274225252</v>
      </c>
      <c r="G706" s="4">
        <v>106.46654571174071</v>
      </c>
      <c r="H706" s="4">
        <v>67.307541512176329</v>
      </c>
      <c r="I706" s="4">
        <v>133.24598949645906</v>
      </c>
      <c r="J706" s="4">
        <v>142.8502937167537</v>
      </c>
      <c r="K706" s="4">
        <v>121.88356554860491</v>
      </c>
      <c r="L706" s="4">
        <v>104.97338893689441</v>
      </c>
      <c r="M706" s="4">
        <v>174.92419464176183</v>
      </c>
    </row>
    <row r="707" spans="2:13">
      <c r="B707" s="17">
        <v>39701</v>
      </c>
      <c r="C707" s="4">
        <v>102.04047892611744</v>
      </c>
      <c r="D707" s="4">
        <v>50.823121420817131</v>
      </c>
      <c r="E707" s="4">
        <v>99.398461542696452</v>
      </c>
      <c r="F707" s="4">
        <v>77.303943768425512</v>
      </c>
      <c r="G707" s="4">
        <v>106.82858427741999</v>
      </c>
      <c r="H707" s="4">
        <v>66.670264393202203</v>
      </c>
      <c r="I707" s="4">
        <v>132.75241536970128</v>
      </c>
      <c r="J707" s="4">
        <v>139.42507005576837</v>
      </c>
      <c r="K707" s="4">
        <v>120.45708965151391</v>
      </c>
      <c r="L707" s="4">
        <v>104.01603866987128</v>
      </c>
      <c r="M707" s="4">
        <v>167.30336721573357</v>
      </c>
    </row>
    <row r="708" spans="2:13">
      <c r="B708" s="17">
        <v>39702</v>
      </c>
      <c r="C708" s="4">
        <v>103.44928752529705</v>
      </c>
      <c r="D708" s="4">
        <v>52.772807529733335</v>
      </c>
      <c r="E708" s="4">
        <v>97.433055078226516</v>
      </c>
      <c r="F708" s="4">
        <v>73.492100055915586</v>
      </c>
      <c r="G708" s="4">
        <v>108.39078211031578</v>
      </c>
      <c r="H708" s="4">
        <v>68.630330965030907</v>
      </c>
      <c r="I708" s="4">
        <v>132.08077833796764</v>
      </c>
      <c r="J708" s="4">
        <v>135.16516903144324</v>
      </c>
      <c r="K708" s="4">
        <v>117.31904326563949</v>
      </c>
      <c r="L708" s="4">
        <v>103.08834513312846</v>
      </c>
      <c r="M708" s="4">
        <v>162.75820442873911</v>
      </c>
    </row>
    <row r="709" spans="2:13">
      <c r="B709" s="17">
        <v>39703</v>
      </c>
      <c r="C709" s="4">
        <v>103.66876681911398</v>
      </c>
      <c r="D709" s="4">
        <v>53.641507214365056</v>
      </c>
      <c r="E709" s="4">
        <v>98.336821635804014</v>
      </c>
      <c r="F709" s="4">
        <v>76.603872148085912</v>
      </c>
      <c r="G709" s="4">
        <v>108.27967731875357</v>
      </c>
      <c r="H709" s="4">
        <v>69.100011150855963</v>
      </c>
      <c r="I709" s="4">
        <v>133.2776261230334</v>
      </c>
      <c r="J709" s="4">
        <v>134.91545598412986</v>
      </c>
      <c r="K709" s="4">
        <v>116.38857623928065</v>
      </c>
      <c r="L709" s="4">
        <v>104.99509843879898</v>
      </c>
      <c r="M709" s="4">
        <v>168.23371501930598</v>
      </c>
    </row>
    <row r="710" spans="2:13">
      <c r="B710" s="17">
        <v>39706</v>
      </c>
      <c r="C710" s="4">
        <v>98.782246692623843</v>
      </c>
      <c r="D710" s="4">
        <v>49.317561517227112</v>
      </c>
      <c r="E710" s="4">
        <v>98.336821635804014</v>
      </c>
      <c r="F710" s="4">
        <v>76.603872148085912</v>
      </c>
      <c r="G710" s="4">
        <v>103.49724171744725</v>
      </c>
      <c r="H710" s="4">
        <v>61.41650931198668</v>
      </c>
      <c r="I710" s="4">
        <v>129.62808473449479</v>
      </c>
      <c r="J710" s="4">
        <v>134.91545598412986</v>
      </c>
      <c r="K710" s="4">
        <v>116.38857623928065</v>
      </c>
      <c r="L710" s="4">
        <v>100.87513894789456</v>
      </c>
      <c r="M710" s="4">
        <v>160.19034418383848</v>
      </c>
    </row>
    <row r="711" spans="2:13">
      <c r="B711" s="17">
        <v>39707</v>
      </c>
      <c r="C711" s="4">
        <v>100.51240610690144</v>
      </c>
      <c r="D711" s="4">
        <v>53.733684351319546</v>
      </c>
      <c r="E711" s="4">
        <v>93.465853187588337</v>
      </c>
      <c r="F711" s="4">
        <v>70.599293096098165</v>
      </c>
      <c r="G711" s="4">
        <v>104.83874675618191</v>
      </c>
      <c r="H711" s="4">
        <v>66.444826079466324</v>
      </c>
      <c r="I711" s="4">
        <v>127.51206469085024</v>
      </c>
      <c r="J711" s="4">
        <v>127.57959494120914</v>
      </c>
      <c r="K711" s="4">
        <v>110.14238589701874</v>
      </c>
      <c r="L711" s="4">
        <v>97.413442568310344</v>
      </c>
      <c r="M711" s="4">
        <v>141.82412501035017</v>
      </c>
    </row>
    <row r="712" spans="2:13">
      <c r="B712" s="17">
        <v>39708</v>
      </c>
      <c r="C712" s="4">
        <v>95.774966255456775</v>
      </c>
      <c r="D712" s="4">
        <v>50.365028982619052</v>
      </c>
      <c r="E712" s="4">
        <v>94.593508467473271</v>
      </c>
      <c r="F712" s="4">
        <v>70.318647644772597</v>
      </c>
      <c r="G712" s="4">
        <v>100.57884495273477</v>
      </c>
      <c r="H712" s="4">
        <v>61.090104065353671</v>
      </c>
      <c r="I712" s="4">
        <v>125.28488893221473</v>
      </c>
      <c r="J712" s="4">
        <v>122.95467506827065</v>
      </c>
      <c r="K712" s="4">
        <v>105.40197789526977</v>
      </c>
      <c r="L712" s="4">
        <v>95.218650692727621</v>
      </c>
      <c r="M712" s="4">
        <v>132.76138387258572</v>
      </c>
    </row>
    <row r="713" spans="2:13">
      <c r="B713" s="17">
        <v>39709</v>
      </c>
      <c r="C713" s="4">
        <v>99.926023691722634</v>
      </c>
      <c r="D713" s="4">
        <v>58.420752103126702</v>
      </c>
      <c r="E713" s="4">
        <v>92.496393283228073</v>
      </c>
      <c r="F713" s="4">
        <v>68.847572037274844</v>
      </c>
      <c r="G713" s="4">
        <v>104.46590106913905</v>
      </c>
      <c r="H713" s="4">
        <v>70.197157903470824</v>
      </c>
      <c r="I713" s="4">
        <v>125.33704661386432</v>
      </c>
      <c r="J713" s="4">
        <v>122.92170067648414</v>
      </c>
      <c r="K713" s="4">
        <v>104.75567681372489</v>
      </c>
      <c r="L713" s="4">
        <v>94.591207320718325</v>
      </c>
      <c r="M713" s="4">
        <v>132.76138387258572</v>
      </c>
    </row>
    <row r="714" spans="2:13">
      <c r="B714" s="17">
        <v>39710</v>
      </c>
      <c r="C714" s="4">
        <v>103.94870644669936</v>
      </c>
      <c r="D714" s="4">
        <v>64.440198470912406</v>
      </c>
      <c r="E714" s="4">
        <v>95.970734059890717</v>
      </c>
      <c r="F714" s="4">
        <v>75.678667363496118</v>
      </c>
      <c r="G714" s="4">
        <v>107.96162563301017</v>
      </c>
      <c r="H714" s="4">
        <v>80.018746959013782</v>
      </c>
      <c r="I714" s="4">
        <v>132.30800627072793</v>
      </c>
      <c r="J714" s="4">
        <v>134.73998760331247</v>
      </c>
      <c r="K714" s="4">
        <v>116.10671333872529</v>
      </c>
      <c r="L714" s="4">
        <v>102.95207924170968</v>
      </c>
      <c r="M714" s="4">
        <v>162.48612158052455</v>
      </c>
    </row>
    <row r="715" spans="2:13">
      <c r="B715" s="17">
        <v>39713</v>
      </c>
      <c r="C715" s="4">
        <v>99.974060669237275</v>
      </c>
      <c r="D715" s="4">
        <v>56.88167324064414</v>
      </c>
      <c r="E715" s="4">
        <v>97.337171774282567</v>
      </c>
      <c r="F715" s="4">
        <v>77.529076932675693</v>
      </c>
      <c r="G715" s="4">
        <v>104.42798134505638</v>
      </c>
      <c r="H715" s="4">
        <v>71.668740731121176</v>
      </c>
      <c r="I715" s="4">
        <v>130.55986889150526</v>
      </c>
      <c r="J715" s="4">
        <v>136.86254850547638</v>
      </c>
      <c r="K715" s="4">
        <v>118.40240271407079</v>
      </c>
      <c r="L715" s="4">
        <v>101.49696110958928</v>
      </c>
      <c r="M715" s="4">
        <v>164.19008743639364</v>
      </c>
    </row>
    <row r="716" spans="2:13">
      <c r="B716" s="17">
        <v>39714</v>
      </c>
      <c r="C716" s="4">
        <v>98.411202452510693</v>
      </c>
      <c r="D716" s="4">
        <v>55.119134652211301</v>
      </c>
      <c r="E716" s="4">
        <v>97.337171774282567</v>
      </c>
      <c r="F716" s="4">
        <v>77.529076932675693</v>
      </c>
      <c r="G716" s="4">
        <v>102.89678288659816</v>
      </c>
      <c r="H716" s="4">
        <v>70.293015173771948</v>
      </c>
      <c r="I716" s="4">
        <v>129.72149828728524</v>
      </c>
      <c r="J716" s="4">
        <v>131.56886892765863</v>
      </c>
      <c r="K716" s="4">
        <v>114.06740479358974</v>
      </c>
      <c r="L716" s="4">
        <v>99.555899037516028</v>
      </c>
      <c r="M716" s="4">
        <v>159.50449479225617</v>
      </c>
    </row>
    <row r="717" spans="2:13">
      <c r="B717" s="17">
        <v>39715</v>
      </c>
      <c r="C717" s="4">
        <v>98.216569871201315</v>
      </c>
      <c r="D717" s="4">
        <v>54.431995994914182</v>
      </c>
      <c r="E717" s="4">
        <v>97.533929788421119</v>
      </c>
      <c r="F717" s="4">
        <v>78.259988712501624</v>
      </c>
      <c r="G717" s="4">
        <v>102.62186488699881</v>
      </c>
      <c r="H717" s="4">
        <v>69.443584863811552</v>
      </c>
      <c r="I717" s="4">
        <v>129.38674857637028</v>
      </c>
      <c r="J717" s="4">
        <v>132.19029330056532</v>
      </c>
      <c r="K717" s="4">
        <v>114.4581051083026</v>
      </c>
      <c r="L717" s="4">
        <v>98.76989876766811</v>
      </c>
      <c r="M717" s="4">
        <v>164.93361337644544</v>
      </c>
    </row>
    <row r="718" spans="2:13">
      <c r="B718" s="17">
        <v>39716</v>
      </c>
      <c r="C718" s="4">
        <v>100.14715943304007</v>
      </c>
      <c r="D718" s="4">
        <v>54.792324803009009</v>
      </c>
      <c r="E718" s="4">
        <v>96.660433694557241</v>
      </c>
      <c r="F718" s="4">
        <v>78.432693605625062</v>
      </c>
      <c r="G718" s="4">
        <v>104.48836850565802</v>
      </c>
      <c r="H718" s="4">
        <v>71.205600913419005</v>
      </c>
      <c r="I718" s="4">
        <v>131.9553006366221</v>
      </c>
      <c r="J718" s="4">
        <v>131.9981634406</v>
      </c>
      <c r="K718" s="4">
        <v>114.86860417446458</v>
      </c>
      <c r="L718" s="4">
        <v>100.73635320357617</v>
      </c>
      <c r="M718" s="4">
        <v>163.62460649379102</v>
      </c>
    </row>
    <row r="719" spans="2:13">
      <c r="B719" s="17">
        <v>39717</v>
      </c>
      <c r="C719" s="4">
        <v>100.46436912938681</v>
      </c>
      <c r="D719" s="4">
        <v>55.448737747987956</v>
      </c>
      <c r="E719" s="4">
        <v>95.747730909660021</v>
      </c>
      <c r="F719" s="4">
        <v>79.061832859146122</v>
      </c>
      <c r="G719" s="4">
        <v>105.63610375433024</v>
      </c>
      <c r="H719" s="4">
        <v>74.247076477066855</v>
      </c>
      <c r="I719" s="4">
        <v>129.61397650913057</v>
      </c>
      <c r="J719" s="4">
        <v>130.23901798110631</v>
      </c>
      <c r="K719" s="4">
        <v>114.55862184642895</v>
      </c>
      <c r="L719" s="4">
        <v>98.632276032380318</v>
      </c>
      <c r="M719" s="4">
        <v>161.17711469787014</v>
      </c>
    </row>
    <row r="720" spans="2:13">
      <c r="B720" s="17">
        <v>39720</v>
      </c>
      <c r="C720" s="4">
        <v>91.633847504193938</v>
      </c>
      <c r="D720" s="4">
        <v>44.03273899850295</v>
      </c>
      <c r="E720" s="4">
        <v>94.543755418071612</v>
      </c>
      <c r="F720" s="4">
        <v>78.340173127166082</v>
      </c>
      <c r="G720" s="4">
        <v>98.263750998177571</v>
      </c>
      <c r="H720" s="4">
        <v>61.8246691601558</v>
      </c>
      <c r="I720" s="4">
        <v>124.13271719413569</v>
      </c>
      <c r="J720" s="4">
        <v>124.65212425560566</v>
      </c>
      <c r="K720" s="4">
        <v>110.18733240593703</v>
      </c>
      <c r="L720" s="4">
        <v>93.404550439828341</v>
      </c>
      <c r="M720" s="4">
        <v>149.72205063663381</v>
      </c>
    </row>
    <row r="721" spans="2:13">
      <c r="B721" s="17">
        <v>39721</v>
      </c>
      <c r="C721" s="4">
        <v>96.600705334458567</v>
      </c>
      <c r="D721" s="4">
        <v>50.457206119573542</v>
      </c>
      <c r="E721" s="4">
        <v>90.649250944277611</v>
      </c>
      <c r="F721" s="4">
        <v>74.762714626752228</v>
      </c>
      <c r="G721" s="4">
        <v>102.86350832871562</v>
      </c>
      <c r="H721" s="4">
        <v>70.367820634177505</v>
      </c>
      <c r="I721" s="4">
        <v>124.64446100507472</v>
      </c>
      <c r="J721" s="4">
        <v>125.59694863590676</v>
      </c>
      <c r="K721" s="4">
        <v>110.83166475609954</v>
      </c>
      <c r="L721" s="4">
        <v>95.026560367840005</v>
      </c>
      <c r="M721" s="4">
        <v>151.94510542872797</v>
      </c>
    </row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</sheetData>
  <phoneticPr fontId="4" type="noConversion"/>
  <hyperlinks>
    <hyperlink ref="O24" location="'Содержание '!B16" display="к содержанию"/>
  </hyperlinks>
  <pageMargins left="0.75" right="0.75" top="1" bottom="1" header="0.5" footer="0.5"/>
  <headerFooter alignWithMargins="0"/>
  <drawing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2"/>
  <dimension ref="A2:K31"/>
  <sheetViews>
    <sheetView workbookViewId="0">
      <selection activeCell="B25" sqref="B25"/>
    </sheetView>
  </sheetViews>
  <sheetFormatPr defaultRowHeight="12.75"/>
  <cols>
    <col min="1" max="1" width="9.140625" style="707"/>
    <col min="2" max="2" width="30.85546875" style="707" customWidth="1"/>
    <col min="3" max="5" width="11.28515625" style="707" bestFit="1" customWidth="1"/>
    <col min="6" max="7" width="14.140625" style="707" customWidth="1"/>
    <col min="8" max="8" width="14" style="707" customWidth="1"/>
    <col min="9" max="10" width="9.140625" style="707"/>
    <col min="11" max="11" width="14.42578125" style="707" customWidth="1"/>
    <col min="12" max="16384" width="9.140625" style="707"/>
  </cols>
  <sheetData>
    <row r="2" spans="1:11">
      <c r="A2" s="707" t="s">
        <v>1238</v>
      </c>
      <c r="B2" s="1513" t="s">
        <v>2159</v>
      </c>
      <c r="C2" s="1513"/>
      <c r="D2" s="1513"/>
      <c r="E2" s="1513"/>
      <c r="F2" s="1513"/>
      <c r="G2" s="1513"/>
      <c r="H2" s="1513"/>
      <c r="I2" s="1513"/>
      <c r="J2" s="1513"/>
      <c r="K2" s="1513"/>
    </row>
    <row r="3" spans="1:11" ht="13.5" thickBot="1">
      <c r="H3" s="728" t="s">
        <v>1013</v>
      </c>
    </row>
    <row r="4" spans="1:11" ht="13.5" thickBot="1">
      <c r="B4" s="771" t="s">
        <v>968</v>
      </c>
      <c r="C4" s="730">
        <v>37987</v>
      </c>
      <c r="D4" s="731">
        <v>38353</v>
      </c>
      <c r="E4" s="772">
        <v>38718</v>
      </c>
      <c r="F4" s="773" t="s">
        <v>870</v>
      </c>
      <c r="G4" s="774">
        <v>39448</v>
      </c>
      <c r="H4" s="774">
        <v>39722</v>
      </c>
    </row>
    <row r="5" spans="1:11" ht="15" customHeight="1">
      <c r="B5" s="775" t="s">
        <v>2160</v>
      </c>
      <c r="C5" s="776">
        <f>28870/1000</f>
        <v>28.87</v>
      </c>
      <c r="D5" s="777">
        <f>39978.074/1000</f>
        <v>39.978073999999999</v>
      </c>
      <c r="E5" s="776">
        <f>67123.1/1000</f>
        <v>67.123100000000008</v>
      </c>
      <c r="F5" s="777">
        <f>126430.5/1000</f>
        <v>126.43049999999999</v>
      </c>
      <c r="G5" s="778">
        <v>162.5</v>
      </c>
      <c r="H5" s="779">
        <v>125.1</v>
      </c>
    </row>
    <row r="6" spans="1:11" ht="33" customHeight="1" thickBot="1">
      <c r="B6" s="780" t="s">
        <v>2161</v>
      </c>
      <c r="C6" s="781">
        <f>16776104/1000000</f>
        <v>16.776104</v>
      </c>
      <c r="D6" s="782">
        <f>18723969/1000000</f>
        <v>18.723969</v>
      </c>
      <c r="E6" s="783">
        <f>26652510/1000000</f>
        <v>26.652509999999999</v>
      </c>
      <c r="F6" s="784">
        <f>45697133/1000000</f>
        <v>45.697133000000001</v>
      </c>
      <c r="G6" s="785">
        <v>61.7</v>
      </c>
      <c r="H6" s="785">
        <v>52.6</v>
      </c>
    </row>
    <row r="8" spans="1:11">
      <c r="B8" s="1513" t="s">
        <v>2159</v>
      </c>
      <c r="C8" s="1513"/>
      <c r="D8" s="1513"/>
      <c r="E8" s="1513"/>
      <c r="F8" s="1513"/>
      <c r="G8" s="1513"/>
      <c r="H8" s="1513"/>
      <c r="I8" s="1513"/>
      <c r="J8" s="1513"/>
      <c r="K8" s="1513"/>
    </row>
    <row r="11" spans="1:11">
      <c r="H11" s="706"/>
    </row>
    <row r="23" spans="2:9">
      <c r="B23" s="726" t="s">
        <v>926</v>
      </c>
    </row>
    <row r="25" spans="2:9">
      <c r="B25" s="164" t="s">
        <v>1682</v>
      </c>
      <c r="F25" s="706"/>
    </row>
    <row r="31" spans="2:9">
      <c r="B31" s="706"/>
      <c r="C31" s="706"/>
      <c r="D31" s="706"/>
      <c r="E31" s="706"/>
      <c r="F31" s="706"/>
      <c r="G31" s="706"/>
      <c r="H31" s="706"/>
      <c r="I31" s="706"/>
    </row>
  </sheetData>
  <mergeCells count="2">
    <mergeCell ref="B2:K2"/>
    <mergeCell ref="B8:K8"/>
  </mergeCells>
  <phoneticPr fontId="4" type="noConversion"/>
  <hyperlinks>
    <hyperlink ref="B25" location="'Содержание '!B161" display="к содержанию"/>
  </hyperlinks>
  <pageMargins left="0.75" right="0.75" top="1" bottom="1" header="0.5" footer="0.5"/>
  <headerFooter alignWithMargins="0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3"/>
  <dimension ref="A2:K28"/>
  <sheetViews>
    <sheetView workbookViewId="0">
      <selection activeCell="B28" sqref="B28"/>
    </sheetView>
  </sheetViews>
  <sheetFormatPr defaultRowHeight="12.75"/>
  <cols>
    <col min="1" max="1" width="8.85546875" style="707" bestFit="1" customWidth="1"/>
    <col min="2" max="2" width="43.85546875" style="707" bestFit="1" customWidth="1"/>
    <col min="3" max="5" width="8.7109375" style="707" bestFit="1" customWidth="1"/>
    <col min="6" max="9" width="13" style="707" bestFit="1" customWidth="1"/>
    <col min="10" max="16384" width="9.140625" style="707"/>
  </cols>
  <sheetData>
    <row r="2" spans="1:11">
      <c r="A2" s="707" t="s">
        <v>1238</v>
      </c>
      <c r="B2" s="1513" t="s">
        <v>391</v>
      </c>
      <c r="C2" s="1513"/>
      <c r="D2" s="1513"/>
      <c r="E2" s="1513"/>
      <c r="F2" s="1513"/>
      <c r="G2" s="1513"/>
      <c r="H2" s="1513"/>
      <c r="I2" s="1513"/>
      <c r="J2" s="1513"/>
      <c r="K2" s="1513"/>
    </row>
    <row r="3" spans="1:11" ht="13.5" thickBot="1"/>
    <row r="4" spans="1:11" ht="13.5" thickBot="1">
      <c r="B4" s="786" t="s">
        <v>908</v>
      </c>
      <c r="C4" s="787" t="s">
        <v>995</v>
      </c>
      <c r="D4" s="787" t="s">
        <v>996</v>
      </c>
      <c r="E4" s="787" t="s">
        <v>997</v>
      </c>
      <c r="F4" s="787" t="s">
        <v>998</v>
      </c>
      <c r="G4" s="787" t="s">
        <v>1363</v>
      </c>
      <c r="H4" s="787" t="s">
        <v>999</v>
      </c>
      <c r="I4" s="788" t="s">
        <v>1000</v>
      </c>
    </row>
    <row r="5" spans="1:11" s="789" customFormat="1" ht="22.5">
      <c r="B5" s="790" t="s">
        <v>2162</v>
      </c>
      <c r="C5" s="791">
        <v>93.315766282803196</v>
      </c>
      <c r="D5" s="791">
        <v>91.426764272040828</v>
      </c>
      <c r="E5" s="791">
        <v>88.65877922942343</v>
      </c>
      <c r="F5" s="791">
        <v>85.235480746680537</v>
      </c>
      <c r="G5" s="791">
        <v>75.203543158321423</v>
      </c>
      <c r="H5" s="791">
        <v>80.01661803325247</v>
      </c>
      <c r="I5" s="792">
        <v>86.793123261446425</v>
      </c>
    </row>
    <row r="6" spans="1:11" s="789" customFormat="1" ht="23.25" thickBot="1">
      <c r="B6" s="793" t="s">
        <v>2163</v>
      </c>
      <c r="C6" s="794">
        <v>6.6842337171967943</v>
      </c>
      <c r="D6" s="794">
        <v>8.5732357279591742</v>
      </c>
      <c r="E6" s="794">
        <v>11.34122077057658</v>
      </c>
      <c r="F6" s="794">
        <v>14.764519253319458</v>
      </c>
      <c r="G6" s="794">
        <v>24.796456841678577</v>
      </c>
      <c r="H6" s="794">
        <v>19.983381966747526</v>
      </c>
      <c r="I6" s="795">
        <v>13.206876738553575</v>
      </c>
    </row>
    <row r="7" spans="1:11">
      <c r="B7" s="750" t="s">
        <v>926</v>
      </c>
    </row>
    <row r="10" spans="1:11">
      <c r="B10" s="1513" t="s">
        <v>391</v>
      </c>
      <c r="C10" s="1513"/>
      <c r="D10" s="1513"/>
      <c r="E10" s="1513"/>
      <c r="F10" s="1513"/>
      <c r="G10" s="1513"/>
      <c r="H10" s="1513"/>
      <c r="I10" s="1513"/>
      <c r="J10" s="1513"/>
      <c r="K10" s="1513"/>
    </row>
    <row r="17" spans="2:7">
      <c r="G17" s="706"/>
    </row>
    <row r="26" spans="2:7">
      <c r="B26" s="750" t="s">
        <v>926</v>
      </c>
      <c r="F26" s="706"/>
    </row>
    <row r="28" spans="2:7">
      <c r="B28" s="164" t="s">
        <v>1682</v>
      </c>
    </row>
  </sheetData>
  <mergeCells count="2">
    <mergeCell ref="B2:K2"/>
    <mergeCell ref="B10:K10"/>
  </mergeCells>
  <phoneticPr fontId="4" type="noConversion"/>
  <hyperlinks>
    <hyperlink ref="B28" location="'Содержание '!B162" display="к содержанию"/>
  </hyperlinks>
  <pageMargins left="0.75" right="0.75" top="1" bottom="1" header="0.5" footer="0.5"/>
  <headerFooter alignWithMargins="0"/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4"/>
  <dimension ref="A2:J34"/>
  <sheetViews>
    <sheetView topLeftCell="A16" workbookViewId="0">
      <selection activeCell="B34" sqref="B34"/>
    </sheetView>
  </sheetViews>
  <sheetFormatPr defaultRowHeight="12.75"/>
  <cols>
    <col min="1" max="1" width="11.7109375" style="707" customWidth="1"/>
    <col min="2" max="2" width="19.7109375" style="707" bestFit="1" customWidth="1"/>
    <col min="3" max="6" width="9.85546875" style="707" bestFit="1" customWidth="1"/>
    <col min="7" max="16384" width="9.140625" style="707"/>
  </cols>
  <sheetData>
    <row r="2" spans="1:10">
      <c r="A2" s="707" t="s">
        <v>1238</v>
      </c>
      <c r="B2" s="1515" t="s">
        <v>394</v>
      </c>
      <c r="C2" s="1515"/>
      <c r="D2" s="1515"/>
      <c r="E2" s="1515"/>
      <c r="F2" s="1515"/>
      <c r="G2" s="1515"/>
      <c r="H2" s="1515"/>
      <c r="I2" s="1515"/>
      <c r="J2" s="1515"/>
    </row>
    <row r="3" spans="1:10" ht="13.5" thickBot="1"/>
    <row r="4" spans="1:10" ht="13.5" thickBot="1">
      <c r="B4" s="731" t="s">
        <v>979</v>
      </c>
      <c r="C4" s="772">
        <v>38718</v>
      </c>
      <c r="D4" s="731">
        <v>39083</v>
      </c>
      <c r="E4" s="731">
        <v>39448</v>
      </c>
      <c r="F4" s="774">
        <v>39722</v>
      </c>
    </row>
    <row r="5" spans="1:10" ht="25.5">
      <c r="B5" s="796" t="s">
        <v>2164</v>
      </c>
      <c r="C5" s="717">
        <v>0.13700000000000001</v>
      </c>
      <c r="D5" s="718">
        <v>0.255</v>
      </c>
      <c r="E5" s="718">
        <v>0.21199999999999999</v>
      </c>
      <c r="F5" s="797">
        <v>1.2999999999999999E-2</v>
      </c>
    </row>
    <row r="6" spans="1:10">
      <c r="B6" s="798" t="s">
        <v>225</v>
      </c>
      <c r="C6" s="799">
        <v>0.14199999999999999</v>
      </c>
      <c r="D6" s="800">
        <v>9.0999999999999998E-2</v>
      </c>
      <c r="E6" s="800">
        <v>6.9000000000000006E-2</v>
      </c>
      <c r="F6" s="801">
        <v>0.17499999999999999</v>
      </c>
    </row>
    <row r="7" spans="1:10">
      <c r="B7" s="798" t="s">
        <v>1833</v>
      </c>
      <c r="C7" s="799">
        <v>0.20300000000000001</v>
      </c>
      <c r="D7" s="800">
        <v>0.11600000000000001</v>
      </c>
      <c r="E7" s="800">
        <v>0.13800000000000001</v>
      </c>
      <c r="F7" s="801">
        <v>0.30199999999999999</v>
      </c>
      <c r="I7" s="706"/>
    </row>
    <row r="8" spans="1:10">
      <c r="B8" s="798" t="s">
        <v>2165</v>
      </c>
      <c r="C8" s="799">
        <v>0.14199999999999999</v>
      </c>
      <c r="D8" s="800">
        <v>0.107</v>
      </c>
      <c r="E8" s="800">
        <v>7.0999999999999994E-2</v>
      </c>
      <c r="F8" s="801">
        <v>8.3000000000000004E-2</v>
      </c>
    </row>
    <row r="9" spans="1:10">
      <c r="B9" s="798" t="s">
        <v>1218</v>
      </c>
      <c r="C9" s="799">
        <v>0.113</v>
      </c>
      <c r="D9" s="800">
        <v>0.152</v>
      </c>
      <c r="E9" s="800">
        <v>0.19600000000000001</v>
      </c>
      <c r="F9" s="801">
        <v>0.13200000000000001</v>
      </c>
    </row>
    <row r="10" spans="1:10">
      <c r="B10" s="798" t="s">
        <v>985</v>
      </c>
      <c r="C10" s="799">
        <v>4.3999999999999997E-2</v>
      </c>
      <c r="D10" s="800">
        <v>5.7000000000000002E-2</v>
      </c>
      <c r="E10" s="800">
        <v>0.158</v>
      </c>
      <c r="F10" s="801">
        <v>0.14299999999999999</v>
      </c>
    </row>
    <row r="11" spans="1:10">
      <c r="B11" s="798" t="s">
        <v>2166</v>
      </c>
      <c r="C11" s="799">
        <v>6.4000000000000001E-2</v>
      </c>
      <c r="D11" s="800">
        <v>8.7999999999999995E-2</v>
      </c>
      <c r="E11" s="800">
        <v>3.9E-2</v>
      </c>
      <c r="F11" s="801">
        <v>3.3000000000000002E-2</v>
      </c>
    </row>
    <row r="12" spans="1:10">
      <c r="B12" s="798" t="s">
        <v>2167</v>
      </c>
      <c r="C12" s="799">
        <v>2.9000000000000001E-2</v>
      </c>
      <c r="D12" s="802" t="s">
        <v>1449</v>
      </c>
      <c r="E12" s="800">
        <v>2.1000000000000001E-2</v>
      </c>
      <c r="F12" s="801">
        <v>0.02</v>
      </c>
    </row>
    <row r="13" spans="1:10" ht="13.5" thickBot="1">
      <c r="B13" s="780" t="s">
        <v>210</v>
      </c>
      <c r="C13" s="722">
        <v>0.126</v>
      </c>
      <c r="D13" s="723">
        <v>0.13400000000000001</v>
      </c>
      <c r="E13" s="723">
        <v>9.6000000000000002E-2</v>
      </c>
      <c r="F13" s="803">
        <v>9.9000000000000005E-2</v>
      </c>
    </row>
    <row r="16" spans="1:10">
      <c r="B16" s="1515" t="s">
        <v>394</v>
      </c>
      <c r="C16" s="1515"/>
      <c r="D16" s="1515"/>
      <c r="E16" s="1515"/>
      <c r="F16" s="1515"/>
      <c r="G16" s="1515"/>
      <c r="H16" s="1515"/>
      <c r="I16" s="1515"/>
      <c r="J16" s="1515"/>
    </row>
    <row r="32" spans="2:2">
      <c r="B32" s="726" t="s">
        <v>926</v>
      </c>
    </row>
    <row r="34" spans="2:2">
      <c r="B34" s="164" t="s">
        <v>1682</v>
      </c>
    </row>
  </sheetData>
  <mergeCells count="2">
    <mergeCell ref="B2:J2"/>
    <mergeCell ref="B16:J16"/>
  </mergeCells>
  <phoneticPr fontId="4" type="noConversion"/>
  <hyperlinks>
    <hyperlink ref="B34" location="'Содержание '!B163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5"/>
  <dimension ref="A2:L34"/>
  <sheetViews>
    <sheetView topLeftCell="A10" workbookViewId="0">
      <selection activeCell="B34" sqref="B34"/>
    </sheetView>
  </sheetViews>
  <sheetFormatPr defaultRowHeight="12.75"/>
  <cols>
    <col min="1" max="1" width="9.140625" style="707"/>
    <col min="2" max="2" width="29.5703125" style="707" customWidth="1"/>
    <col min="3" max="3" width="11.28515625" style="707" bestFit="1" customWidth="1"/>
    <col min="4" max="6" width="11.5703125" style="707" bestFit="1" customWidth="1"/>
    <col min="7" max="7" width="11.5703125" style="707" customWidth="1"/>
    <col min="8" max="8" width="14.42578125" style="707" bestFit="1" customWidth="1"/>
    <col min="9" max="9" width="14.42578125" style="707" customWidth="1"/>
    <col min="10" max="10" width="14.42578125" style="707" bestFit="1" customWidth="1"/>
    <col min="11" max="11" width="9.140625" style="707"/>
    <col min="12" max="12" width="13.7109375" style="707" customWidth="1"/>
    <col min="13" max="16384" width="9.140625" style="707"/>
  </cols>
  <sheetData>
    <row r="2" spans="1:12">
      <c r="A2" s="707" t="s">
        <v>1238</v>
      </c>
      <c r="B2" s="1513" t="s">
        <v>2168</v>
      </c>
      <c r="C2" s="1514"/>
      <c r="D2" s="1514"/>
      <c r="E2" s="1514"/>
      <c r="F2" s="1514"/>
      <c r="G2" s="1514"/>
      <c r="H2" s="1514"/>
      <c r="I2" s="1514"/>
      <c r="J2" s="1514"/>
    </row>
    <row r="3" spans="1:12" ht="13.5" thickBot="1">
      <c r="I3" s="728" t="s">
        <v>875</v>
      </c>
    </row>
    <row r="4" spans="1:12" ht="13.5" thickBot="1">
      <c r="B4" s="804" t="s">
        <v>968</v>
      </c>
      <c r="C4" s="805">
        <v>37622</v>
      </c>
      <c r="D4" s="712">
        <v>37987</v>
      </c>
      <c r="E4" s="711">
        <v>38353</v>
      </c>
      <c r="F4" s="735">
        <v>38718</v>
      </c>
      <c r="G4" s="712">
        <v>39083</v>
      </c>
      <c r="H4" s="711">
        <v>39448</v>
      </c>
      <c r="I4" s="712">
        <v>39722</v>
      </c>
    </row>
    <row r="5" spans="1:12">
      <c r="B5" s="806" t="s">
        <v>969</v>
      </c>
      <c r="C5" s="807">
        <v>22419.4</v>
      </c>
      <c r="D5" s="808">
        <v>20716</v>
      </c>
      <c r="E5" s="809">
        <v>44094.720999999998</v>
      </c>
      <c r="F5" s="808">
        <v>73361.5</v>
      </c>
      <c r="G5" s="809">
        <v>135489.70000000001</v>
      </c>
      <c r="H5" s="810">
        <v>223556.1</v>
      </c>
      <c r="I5" s="810">
        <v>281676.5</v>
      </c>
    </row>
    <row r="6" spans="1:12">
      <c r="B6" s="811" t="s">
        <v>971</v>
      </c>
      <c r="C6" s="812">
        <v>6133</v>
      </c>
      <c r="D6" s="813">
        <v>9031</v>
      </c>
      <c r="E6" s="814">
        <v>24053.449000000001</v>
      </c>
      <c r="F6" s="813">
        <v>45259.8</v>
      </c>
      <c r="G6" s="814">
        <v>80200.7</v>
      </c>
      <c r="H6" s="815">
        <v>126276.8</v>
      </c>
      <c r="I6" s="815">
        <v>162148.9</v>
      </c>
    </row>
    <row r="7" spans="1:12">
      <c r="B7" s="816" t="s">
        <v>2169</v>
      </c>
      <c r="C7" s="812">
        <v>22636.9</v>
      </c>
      <c r="D7" s="813">
        <v>28870</v>
      </c>
      <c r="E7" s="814">
        <v>39978.074000000001</v>
      </c>
      <c r="F7" s="813">
        <v>67123.100000000006</v>
      </c>
      <c r="G7" s="814">
        <v>126430.5</v>
      </c>
      <c r="H7" s="815">
        <v>162471.29999999999</v>
      </c>
      <c r="I7" s="815">
        <v>125137.7</v>
      </c>
      <c r="L7" s="817"/>
    </row>
    <row r="8" spans="1:12">
      <c r="B8" s="811" t="s">
        <v>2170</v>
      </c>
      <c r="C8" s="812">
        <v>12618.3</v>
      </c>
      <c r="D8" s="813">
        <v>13207</v>
      </c>
      <c r="E8" s="814">
        <v>14689.071</v>
      </c>
      <c r="F8" s="813">
        <v>32070.400000000001</v>
      </c>
      <c r="G8" s="818">
        <v>67592.7</v>
      </c>
      <c r="H8" s="815">
        <v>86359.8</v>
      </c>
      <c r="I8" s="815">
        <v>97074.1</v>
      </c>
    </row>
    <row r="9" spans="1:12" ht="13.5" thickBot="1">
      <c r="B9" s="819" t="s">
        <v>2171</v>
      </c>
      <c r="C9" s="820">
        <v>3776</v>
      </c>
      <c r="D9" s="821">
        <v>4612</v>
      </c>
      <c r="E9" s="822">
        <v>5870</v>
      </c>
      <c r="F9" s="821">
        <v>7591</v>
      </c>
      <c r="G9" s="822">
        <v>10214</v>
      </c>
      <c r="H9" s="823">
        <v>12725.9</v>
      </c>
      <c r="I9" s="823">
        <v>15046.7</v>
      </c>
    </row>
    <row r="10" spans="1:12">
      <c r="B10" s="824" t="s">
        <v>2172</v>
      </c>
    </row>
    <row r="11" spans="1:12">
      <c r="B11" s="750" t="s">
        <v>926</v>
      </c>
    </row>
    <row r="12" spans="1:12">
      <c r="B12" s="825"/>
    </row>
    <row r="14" spans="1:12">
      <c r="B14" s="1513" t="s">
        <v>2168</v>
      </c>
      <c r="C14" s="1514"/>
      <c r="D14" s="1514"/>
      <c r="E14" s="1514"/>
      <c r="F14" s="1514"/>
      <c r="G14" s="1514"/>
      <c r="H14" s="1514"/>
      <c r="I14" s="1514"/>
      <c r="J14" s="1514"/>
    </row>
    <row r="17" spans="2:7">
      <c r="G17" s="706"/>
    </row>
    <row r="32" spans="2:7">
      <c r="B32" s="750" t="s">
        <v>926</v>
      </c>
    </row>
    <row r="33" spans="2:2">
      <c r="B33" s="750"/>
    </row>
    <row r="34" spans="2:2">
      <c r="B34" s="164" t="s">
        <v>1682</v>
      </c>
    </row>
  </sheetData>
  <mergeCells count="2">
    <mergeCell ref="B2:J2"/>
    <mergeCell ref="B14:J14"/>
  </mergeCells>
  <phoneticPr fontId="4" type="noConversion"/>
  <hyperlinks>
    <hyperlink ref="B34" location="'Содержание '!B164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6"/>
  <dimension ref="A2:J24"/>
  <sheetViews>
    <sheetView workbookViewId="0">
      <selection activeCell="B24" sqref="B24"/>
    </sheetView>
  </sheetViews>
  <sheetFormatPr defaultRowHeight="12.75"/>
  <cols>
    <col min="1" max="1" width="9.140625" style="707"/>
    <col min="2" max="2" width="25.28515625" style="707" customWidth="1"/>
    <col min="3" max="6" width="11.28515625" style="707" bestFit="1" customWidth="1"/>
    <col min="7" max="7" width="9.85546875" style="707" bestFit="1" customWidth="1"/>
    <col min="8" max="8" width="10.28515625" style="707" bestFit="1" customWidth="1"/>
    <col min="9" max="9" width="11.7109375" style="707" bestFit="1" customWidth="1"/>
    <col min="10" max="16384" width="9.140625" style="707"/>
  </cols>
  <sheetData>
    <row r="2" spans="1:10">
      <c r="A2" s="707" t="s">
        <v>1238</v>
      </c>
      <c r="B2" s="1513" t="s">
        <v>2196</v>
      </c>
      <c r="C2" s="1514"/>
      <c r="D2" s="1514"/>
      <c r="E2" s="1514"/>
      <c r="F2" s="1514"/>
      <c r="G2" s="1514"/>
      <c r="H2" s="1514"/>
      <c r="I2" s="1514"/>
      <c r="J2" s="1514"/>
    </row>
    <row r="3" spans="1:10" ht="13.5" thickBot="1">
      <c r="I3" s="728" t="s">
        <v>875</v>
      </c>
    </row>
    <row r="4" spans="1:10" ht="13.5" thickBot="1">
      <c r="B4" s="729" t="s">
        <v>908</v>
      </c>
      <c r="C4" s="730">
        <v>37622</v>
      </c>
      <c r="D4" s="731">
        <v>37987</v>
      </c>
      <c r="E4" s="730">
        <v>38353</v>
      </c>
      <c r="F4" s="732">
        <v>38718</v>
      </c>
      <c r="G4" s="730">
        <v>39083</v>
      </c>
      <c r="H4" s="826" t="s">
        <v>871</v>
      </c>
      <c r="I4" s="731">
        <v>39722</v>
      </c>
    </row>
    <row r="5" spans="1:10">
      <c r="B5" s="716" t="s">
        <v>2160</v>
      </c>
      <c r="C5" s="736">
        <f>22636931/1000</f>
        <v>22636.931</v>
      </c>
      <c r="D5" s="738">
        <f>28870234/1000</f>
        <v>28870.234</v>
      </c>
      <c r="E5" s="736">
        <f>39978074/1000</f>
        <v>39978.074000000001</v>
      </c>
      <c r="F5" s="738">
        <f>67123066/1000</f>
        <v>67123.066000000006</v>
      </c>
      <c r="G5" s="736">
        <f>126430537/1000</f>
        <v>126430.537</v>
      </c>
      <c r="H5" s="752">
        <v>162471.29999999999</v>
      </c>
      <c r="I5" s="738">
        <v>125138</v>
      </c>
    </row>
    <row r="6" spans="1:10">
      <c r="B6" s="741" t="s">
        <v>2173</v>
      </c>
      <c r="C6" s="742">
        <f>2316694/1000</f>
        <v>2316.694</v>
      </c>
      <c r="D6" s="743">
        <f>4172355/1000</f>
        <v>4172.3549999999996</v>
      </c>
      <c r="E6" s="742">
        <f>6742484/1000</f>
        <v>6742.4840000000004</v>
      </c>
      <c r="F6" s="743">
        <f>10769785/1000</f>
        <v>10769.785</v>
      </c>
      <c r="G6" s="742">
        <f>14092249/1000</f>
        <v>14092.249</v>
      </c>
      <c r="H6" s="744">
        <v>50107.3</v>
      </c>
      <c r="I6" s="743">
        <v>49641</v>
      </c>
    </row>
    <row r="7" spans="1:10" ht="13.5" thickBot="1">
      <c r="B7" s="827" t="s">
        <v>2196</v>
      </c>
      <c r="C7" s="722">
        <f t="shared" ref="C7:I7" si="0">C6/C5</f>
        <v>0.10234134653677214</v>
      </c>
      <c r="D7" s="723">
        <f t="shared" si="0"/>
        <v>0.14452099695485668</v>
      </c>
      <c r="E7" s="722">
        <f t="shared" si="0"/>
        <v>0.16865454799048099</v>
      </c>
      <c r="F7" s="723">
        <f t="shared" si="0"/>
        <v>0.16044834721941931</v>
      </c>
      <c r="G7" s="722">
        <f t="shared" si="0"/>
        <v>0.11146238349046955</v>
      </c>
      <c r="H7" s="724">
        <f t="shared" si="0"/>
        <v>0.3084070848205191</v>
      </c>
      <c r="I7" s="723">
        <f t="shared" si="0"/>
        <v>0.3966900541801851</v>
      </c>
    </row>
    <row r="9" spans="1:10">
      <c r="B9" s="1513" t="s">
        <v>2196</v>
      </c>
      <c r="C9" s="1514"/>
      <c r="D9" s="1514"/>
      <c r="E9" s="1514"/>
      <c r="F9" s="1514"/>
      <c r="G9" s="1514"/>
      <c r="H9" s="1514"/>
      <c r="I9" s="1514"/>
      <c r="J9" s="1514"/>
    </row>
    <row r="14" spans="1:10">
      <c r="G14" s="706"/>
    </row>
    <row r="22" spans="2:2">
      <c r="B22" s="726" t="s">
        <v>926</v>
      </c>
    </row>
    <row r="24" spans="2:2">
      <c r="B24" s="164" t="s">
        <v>1682</v>
      </c>
    </row>
  </sheetData>
  <mergeCells count="2">
    <mergeCell ref="B2:J2"/>
    <mergeCell ref="B9:J9"/>
  </mergeCells>
  <phoneticPr fontId="4" type="noConversion"/>
  <hyperlinks>
    <hyperlink ref="B24" location="'Содержание '!B165" display="к содержанию"/>
  </hyperlinks>
  <pageMargins left="0.75" right="0.75" top="1" bottom="1" header="0.5" footer="0.5"/>
  <headerFooter alignWithMargins="0"/>
  <drawing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7"/>
  <dimension ref="A2:J29"/>
  <sheetViews>
    <sheetView topLeftCell="A10" workbookViewId="0">
      <selection activeCell="B29" sqref="B29"/>
    </sheetView>
  </sheetViews>
  <sheetFormatPr defaultRowHeight="12.75"/>
  <cols>
    <col min="1" max="1" width="9.140625" style="707"/>
    <col min="2" max="2" width="22.7109375" style="707" customWidth="1"/>
    <col min="3" max="6" width="9.85546875" style="707" bestFit="1" customWidth="1"/>
    <col min="7" max="7" width="10.28515625" style="707" bestFit="1" customWidth="1"/>
    <col min="8" max="8" width="9.85546875" style="707" bestFit="1" customWidth="1"/>
    <col min="9" max="9" width="11.7109375" style="707" bestFit="1" customWidth="1"/>
    <col min="10" max="16384" width="9.140625" style="707"/>
  </cols>
  <sheetData>
    <row r="2" spans="1:10">
      <c r="A2" s="707" t="s">
        <v>1238</v>
      </c>
      <c r="B2" s="763" t="s">
        <v>2197</v>
      </c>
      <c r="C2" s="763"/>
      <c r="D2" s="763"/>
      <c r="E2" s="763"/>
      <c r="F2" s="763"/>
      <c r="G2" s="763"/>
      <c r="H2" s="763"/>
      <c r="I2" s="763"/>
      <c r="J2" s="763"/>
    </row>
    <row r="3" spans="1:10" ht="13.5" thickBot="1">
      <c r="I3" s="728" t="s">
        <v>875</v>
      </c>
    </row>
    <row r="4" spans="1:10" ht="13.5" thickBot="1">
      <c r="B4" s="729" t="s">
        <v>908</v>
      </c>
      <c r="C4" s="730">
        <v>37622</v>
      </c>
      <c r="D4" s="731">
        <v>37987</v>
      </c>
      <c r="E4" s="730">
        <v>38353</v>
      </c>
      <c r="F4" s="732">
        <v>38718</v>
      </c>
      <c r="G4" s="773" t="s">
        <v>870</v>
      </c>
      <c r="H4" s="730">
        <v>39448</v>
      </c>
      <c r="I4" s="773" t="s">
        <v>2063</v>
      </c>
    </row>
    <row r="5" spans="1:10">
      <c r="B5" s="775" t="s">
        <v>2160</v>
      </c>
      <c r="C5" s="736">
        <f>22636931/1000</f>
        <v>22636.931</v>
      </c>
      <c r="D5" s="738">
        <f>28870234/1000</f>
        <v>28870.234</v>
      </c>
      <c r="E5" s="736">
        <f>39978074/1000</f>
        <v>39978.074000000001</v>
      </c>
      <c r="F5" s="738">
        <f>67123066/1000</f>
        <v>67123.066000000006</v>
      </c>
      <c r="G5" s="828">
        <f>126430537/1000</f>
        <v>126430.537</v>
      </c>
      <c r="H5" s="736">
        <v>162471.29999999999</v>
      </c>
      <c r="I5" s="738">
        <v>125138</v>
      </c>
    </row>
    <row r="6" spans="1:10">
      <c r="B6" s="829" t="s">
        <v>2173</v>
      </c>
      <c r="C6" s="742">
        <f>2316694/1000</f>
        <v>2316.694</v>
      </c>
      <c r="D6" s="743">
        <f>4172355/1000</f>
        <v>4172.3549999999996</v>
      </c>
      <c r="E6" s="742">
        <f>6742484/1000</f>
        <v>6742.4840000000004</v>
      </c>
      <c r="F6" s="743">
        <f>10769785/1000</f>
        <v>10769.785</v>
      </c>
      <c r="G6" s="743">
        <f>14092249/1000</f>
        <v>14092.249</v>
      </c>
      <c r="H6" s="742">
        <v>50107.3</v>
      </c>
      <c r="I6" s="743">
        <v>49641</v>
      </c>
    </row>
    <row r="7" spans="1:10" ht="63.75">
      <c r="B7" s="830" t="s">
        <v>356</v>
      </c>
      <c r="C7" s="799">
        <v>0.54187273088001675</v>
      </c>
      <c r="D7" s="800">
        <v>0.46334384018789165</v>
      </c>
      <c r="E7" s="799">
        <v>0.63856005919721659</v>
      </c>
      <c r="F7" s="800">
        <v>0.25696967591118008</v>
      </c>
      <c r="G7" s="800">
        <v>0.26428530399771344</v>
      </c>
      <c r="H7" s="799">
        <v>0.23899999999999999</v>
      </c>
      <c r="I7" s="800">
        <v>0.28399999999999997</v>
      </c>
    </row>
    <row r="8" spans="1:10" ht="63.75">
      <c r="B8" s="830" t="s">
        <v>357</v>
      </c>
      <c r="C8" s="799">
        <v>0.33952467689504573</v>
      </c>
      <c r="D8" s="800">
        <v>0.35581327633114773</v>
      </c>
      <c r="E8" s="799">
        <v>0.27835848160582344</v>
      </c>
      <c r="F8" s="800">
        <v>0.21424818950695543</v>
      </c>
      <c r="G8" s="800">
        <v>0.15534401159878161</v>
      </c>
      <c r="H8" s="799">
        <v>0.249</v>
      </c>
      <c r="I8" s="800">
        <v>0.39200000000000002</v>
      </c>
    </row>
    <row r="9" spans="1:10" ht="77.25" thickBot="1">
      <c r="B9" s="831" t="s">
        <v>358</v>
      </c>
      <c r="C9" s="722">
        <v>4.8933344226010152E-2</v>
      </c>
      <c r="D9" s="723">
        <v>8.0305376842820964E-2</v>
      </c>
      <c r="E9" s="722">
        <v>8.5131275105197191E-2</v>
      </c>
      <c r="F9" s="723">
        <v>0.12438215515915939</v>
      </c>
      <c r="G9" s="723">
        <v>7.5070387309726164E-2</v>
      </c>
      <c r="H9" s="722">
        <v>0.313</v>
      </c>
      <c r="I9" s="723">
        <v>0.42899999999999999</v>
      </c>
    </row>
    <row r="11" spans="1:10">
      <c r="B11" s="1513" t="s">
        <v>2197</v>
      </c>
      <c r="C11" s="1513"/>
      <c r="D11" s="1513"/>
      <c r="E11" s="1513"/>
      <c r="F11" s="1513"/>
      <c r="G11" s="1513"/>
      <c r="H11" s="1513"/>
      <c r="I11" s="1513"/>
      <c r="J11" s="1513"/>
    </row>
    <row r="14" spans="1:10">
      <c r="F14" s="706"/>
    </row>
    <row r="27" spans="2:2">
      <c r="B27" s="726" t="s">
        <v>926</v>
      </c>
    </row>
    <row r="29" spans="2:2">
      <c r="B29" s="164" t="s">
        <v>1682</v>
      </c>
    </row>
  </sheetData>
  <mergeCells count="1">
    <mergeCell ref="B11:J11"/>
  </mergeCells>
  <phoneticPr fontId="4" type="noConversion"/>
  <hyperlinks>
    <hyperlink ref="B29" location="'Содержание '!B166" display="к содержанию"/>
  </hyperlinks>
  <pageMargins left="0.75" right="0.75" top="1" bottom="1" header="0.5" footer="0.5"/>
  <headerFooter alignWithMargins="0"/>
  <drawing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8"/>
  <dimension ref="A2:H25"/>
  <sheetViews>
    <sheetView workbookViewId="0">
      <selection activeCell="B25" sqref="B25"/>
    </sheetView>
  </sheetViews>
  <sheetFormatPr defaultColWidth="8" defaultRowHeight="12.75"/>
  <cols>
    <col min="1" max="1" width="8.85546875" style="706" bestFit="1" customWidth="1"/>
    <col min="2" max="2" width="24.5703125" style="706" customWidth="1"/>
    <col min="3" max="8" width="8.7109375" style="706" bestFit="1" customWidth="1"/>
    <col min="9" max="16384" width="8" style="706"/>
  </cols>
  <sheetData>
    <row r="2" spans="1:8">
      <c r="A2" s="707" t="s">
        <v>1238</v>
      </c>
      <c r="B2" s="832" t="s">
        <v>843</v>
      </c>
    </row>
    <row r="3" spans="1:8">
      <c r="B3" s="832"/>
    </row>
    <row r="4" spans="1:8">
      <c r="B4" s="765"/>
      <c r="C4" s="1427" t="s">
        <v>996</v>
      </c>
      <c r="D4" s="1427" t="s">
        <v>997</v>
      </c>
      <c r="E4" s="1427" t="s">
        <v>998</v>
      </c>
      <c r="F4" s="1427" t="s">
        <v>1363</v>
      </c>
      <c r="G4" s="1427" t="s">
        <v>999</v>
      </c>
      <c r="H4" s="872">
        <v>39448</v>
      </c>
    </row>
    <row r="5" spans="1:8">
      <c r="B5" s="765" t="s">
        <v>2174</v>
      </c>
      <c r="C5" s="765">
        <v>7</v>
      </c>
      <c r="D5" s="765">
        <v>11</v>
      </c>
      <c r="E5" s="765">
        <v>32</v>
      </c>
      <c r="F5" s="765">
        <v>37</v>
      </c>
      <c r="G5" s="765">
        <v>52</v>
      </c>
      <c r="H5" s="765">
        <v>35</v>
      </c>
    </row>
    <row r="7" spans="1:8">
      <c r="B7" s="750" t="s">
        <v>926</v>
      </c>
    </row>
    <row r="11" spans="1:8">
      <c r="B11" s="832" t="s">
        <v>843</v>
      </c>
    </row>
    <row r="12" spans="1:8">
      <c r="B12" s="832"/>
    </row>
    <row r="23" spans="2:2">
      <c r="B23" s="750" t="s">
        <v>926</v>
      </c>
    </row>
    <row r="25" spans="2:2">
      <c r="B25" s="164" t="s">
        <v>1682</v>
      </c>
    </row>
  </sheetData>
  <phoneticPr fontId="13" type="noConversion"/>
  <hyperlinks>
    <hyperlink ref="B25" location="'Содержание '!B167" display="к содержанию"/>
  </hyperlinks>
  <pageMargins left="0.75" right="0.75" top="1" bottom="1" header="0.5" footer="0.5"/>
  <headerFooter alignWithMargins="0"/>
  <drawing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9"/>
  <dimension ref="A2:I25"/>
  <sheetViews>
    <sheetView workbookViewId="0">
      <selection activeCell="B25" sqref="B25"/>
    </sheetView>
  </sheetViews>
  <sheetFormatPr defaultRowHeight="12.75"/>
  <cols>
    <col min="1" max="1" width="14.5703125" style="707" customWidth="1"/>
    <col min="2" max="2" width="18.28515625" style="707" customWidth="1"/>
    <col min="3" max="6" width="11.28515625" style="707" bestFit="1" customWidth="1"/>
    <col min="7" max="8" width="14" style="707" customWidth="1"/>
    <col min="9" max="9" width="14.7109375" style="707" customWidth="1"/>
    <col min="10" max="16384" width="9.140625" style="707"/>
  </cols>
  <sheetData>
    <row r="2" spans="1:9">
      <c r="A2" s="707" t="s">
        <v>1238</v>
      </c>
      <c r="B2" s="1513" t="s">
        <v>2175</v>
      </c>
      <c r="C2" s="1513"/>
      <c r="D2" s="1513"/>
      <c r="E2" s="1513"/>
      <c r="F2" s="1513"/>
      <c r="G2" s="1513"/>
      <c r="H2" s="708"/>
    </row>
    <row r="3" spans="1:9" ht="13.5" thickBot="1"/>
    <row r="4" spans="1:9" ht="26.25" thickBot="1">
      <c r="B4" s="833" t="s">
        <v>968</v>
      </c>
      <c r="C4" s="834">
        <v>37622</v>
      </c>
      <c r="D4" s="835">
        <v>37987</v>
      </c>
      <c r="E4" s="836">
        <v>38353</v>
      </c>
      <c r="F4" s="837">
        <v>38718</v>
      </c>
      <c r="G4" s="838" t="s">
        <v>870</v>
      </c>
      <c r="H4" s="731">
        <v>39448</v>
      </c>
      <c r="I4" s="774">
        <v>39722</v>
      </c>
    </row>
    <row r="5" spans="1:9">
      <c r="B5" s="839" t="s">
        <v>2176</v>
      </c>
      <c r="C5" s="840">
        <v>8.7963995468210552</v>
      </c>
      <c r="D5" s="841">
        <v>16.862811353543155</v>
      </c>
      <c r="E5" s="840">
        <v>17.281206972598831</v>
      </c>
      <c r="F5" s="841">
        <v>17.450297499369562</v>
      </c>
      <c r="G5" s="840">
        <v>25.800042364843968</v>
      </c>
      <c r="H5" s="842">
        <v>25.218770590469237</v>
      </c>
      <c r="I5" s="843">
        <v>13.679344922277862</v>
      </c>
    </row>
    <row r="6" spans="1:9" ht="13.5" thickBot="1">
      <c r="B6" s="844" t="s">
        <v>2177</v>
      </c>
      <c r="C6" s="845">
        <v>32.155551932170226</v>
      </c>
      <c r="D6" s="846">
        <v>38.68120916841989</v>
      </c>
      <c r="E6" s="845">
        <v>31.679864288900937</v>
      </c>
      <c r="F6" s="846">
        <v>28.285144874701167</v>
      </c>
      <c r="G6" s="845">
        <v>43.586153238064014</v>
      </c>
      <c r="H6" s="847">
        <v>44.646443368853184</v>
      </c>
      <c r="I6" s="848">
        <v>23.763035086886187</v>
      </c>
    </row>
    <row r="8" spans="1:9">
      <c r="B8" s="726" t="s">
        <v>926</v>
      </c>
      <c r="H8" s="708"/>
    </row>
    <row r="11" spans="1:9">
      <c r="B11" s="1513" t="s">
        <v>2175</v>
      </c>
      <c r="C11" s="1513"/>
      <c r="D11" s="1513"/>
      <c r="E11" s="1513"/>
      <c r="F11" s="1513"/>
      <c r="G11" s="1513"/>
    </row>
    <row r="23" spans="2:6">
      <c r="B23" s="726" t="s">
        <v>926</v>
      </c>
      <c r="F23" s="706"/>
    </row>
    <row r="25" spans="2:6">
      <c r="B25" s="164" t="s">
        <v>1682</v>
      </c>
    </row>
  </sheetData>
  <mergeCells count="2">
    <mergeCell ref="B2:G2"/>
    <mergeCell ref="B11:G11"/>
  </mergeCells>
  <phoneticPr fontId="4" type="noConversion"/>
  <hyperlinks>
    <hyperlink ref="B25" location="'Содержание '!B168" display="к содержанию"/>
  </hyperlinks>
  <pageMargins left="0.75" right="0.75" top="1" bottom="1" header="0.5" footer="0.5"/>
  <headerFooter alignWithMargins="0"/>
  <drawing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0"/>
  <dimension ref="A2:J24"/>
  <sheetViews>
    <sheetView workbookViewId="0">
      <selection activeCell="B24" sqref="B24"/>
    </sheetView>
  </sheetViews>
  <sheetFormatPr defaultRowHeight="12.75"/>
  <cols>
    <col min="1" max="1" width="9.140625" style="707"/>
    <col min="2" max="2" width="45.42578125" style="707" bestFit="1" customWidth="1"/>
    <col min="3" max="5" width="9.85546875" style="707" bestFit="1" customWidth="1"/>
    <col min="6" max="6" width="10.28515625" style="707" bestFit="1" customWidth="1"/>
    <col min="7" max="8" width="9.85546875" style="707" bestFit="1" customWidth="1"/>
    <col min="9" max="16384" width="9.140625" style="707"/>
  </cols>
  <sheetData>
    <row r="2" spans="1:10">
      <c r="A2" s="707" t="s">
        <v>1238</v>
      </c>
      <c r="B2" s="763" t="s">
        <v>2178</v>
      </c>
      <c r="C2" s="763"/>
      <c r="D2" s="763"/>
      <c r="E2" s="763"/>
      <c r="F2" s="763"/>
      <c r="G2" s="763"/>
      <c r="H2" s="763"/>
      <c r="I2" s="763"/>
      <c r="J2" s="763"/>
    </row>
    <row r="3" spans="1:10" ht="13.5" thickBot="1">
      <c r="H3" s="728"/>
    </row>
    <row r="4" spans="1:10" ht="13.5" thickBot="1">
      <c r="B4" s="771" t="s">
        <v>968</v>
      </c>
      <c r="C4" s="730">
        <v>37987</v>
      </c>
      <c r="D4" s="731">
        <v>38353</v>
      </c>
      <c r="E4" s="772">
        <v>38718</v>
      </c>
      <c r="F4" s="773" t="s">
        <v>870</v>
      </c>
      <c r="G4" s="774">
        <v>39448</v>
      </c>
      <c r="H4" s="774">
        <v>39722</v>
      </c>
    </row>
    <row r="5" spans="1:10">
      <c r="B5" s="806" t="s">
        <v>2179</v>
      </c>
      <c r="C5" s="849">
        <f>11714444/1000000</f>
        <v>11.714444</v>
      </c>
      <c r="D5" s="850">
        <f>19156712/1000000</f>
        <v>19.156711999999999</v>
      </c>
      <c r="E5" s="851">
        <f>33893607/1000000</f>
        <v>33.893607000000003</v>
      </c>
      <c r="F5" s="850">
        <f>68628264/1000000</f>
        <v>68.628264000000001</v>
      </c>
      <c r="G5" s="852">
        <v>108.462609</v>
      </c>
      <c r="H5" s="852">
        <v>82.9</v>
      </c>
    </row>
    <row r="6" spans="1:10" ht="13.5" thickBot="1">
      <c r="B6" s="819" t="s">
        <v>2180</v>
      </c>
      <c r="C6" s="853">
        <f>1641281/1000000</f>
        <v>1.641281</v>
      </c>
      <c r="D6" s="854">
        <f>1865784/1000000</f>
        <v>1.8657840000000001</v>
      </c>
      <c r="E6" s="855">
        <f>3290657/1000000</f>
        <v>3.2906569999999999</v>
      </c>
      <c r="F6" s="854">
        <f>6509922/1000000</f>
        <v>6.5099220000000004</v>
      </c>
      <c r="G6" s="856">
        <v>11.280087</v>
      </c>
      <c r="H6" s="857">
        <v>13.6</v>
      </c>
    </row>
    <row r="7" spans="1:10">
      <c r="B7" s="726" t="s">
        <v>926</v>
      </c>
    </row>
    <row r="9" spans="1:10">
      <c r="G9" s="858"/>
      <c r="H9" s="858"/>
    </row>
    <row r="10" spans="1:10">
      <c r="B10" s="1513" t="s">
        <v>2181</v>
      </c>
      <c r="C10" s="1513"/>
      <c r="D10" s="1513"/>
      <c r="E10" s="1513"/>
      <c r="F10" s="1513"/>
      <c r="G10" s="1513"/>
      <c r="H10" s="1513"/>
      <c r="I10" s="1513"/>
      <c r="J10" s="1513"/>
    </row>
    <row r="11" spans="1:10">
      <c r="G11" s="859"/>
      <c r="H11" s="858"/>
    </row>
    <row r="12" spans="1:10">
      <c r="H12" s="859"/>
    </row>
    <row r="16" spans="1:10">
      <c r="E16" s="706"/>
    </row>
    <row r="22" spans="2:2">
      <c r="B22" s="726" t="s">
        <v>926</v>
      </c>
    </row>
    <row r="24" spans="2:2">
      <c r="B24" s="164" t="s">
        <v>1682</v>
      </c>
    </row>
  </sheetData>
  <mergeCells count="1">
    <mergeCell ref="B10:J10"/>
  </mergeCells>
  <phoneticPr fontId="4" type="noConversion"/>
  <hyperlinks>
    <hyperlink ref="B24" location="'Содержание '!B169" display="к содержанию"/>
  </hyperlinks>
  <pageMargins left="0.75" right="0.75" top="1" bottom="1" header="0.5" footer="0.5"/>
  <headerFooter alignWithMargins="0"/>
  <drawing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1"/>
  <dimension ref="A2:J28"/>
  <sheetViews>
    <sheetView workbookViewId="0">
      <selection activeCell="B28" sqref="B28"/>
    </sheetView>
  </sheetViews>
  <sheetFormatPr defaultRowHeight="12.75"/>
  <cols>
    <col min="1" max="1" width="8.85546875" style="707" bestFit="1" customWidth="1"/>
    <col min="2" max="2" width="24.85546875" style="707" bestFit="1" customWidth="1"/>
    <col min="3" max="4" width="9.85546875" style="707" bestFit="1" customWidth="1"/>
    <col min="5" max="5" width="10.28515625" style="707" bestFit="1" customWidth="1"/>
    <col min="6" max="7" width="9.85546875" style="707" bestFit="1" customWidth="1"/>
    <col min="8" max="16384" width="9.140625" style="707"/>
  </cols>
  <sheetData>
    <row r="2" spans="1:10">
      <c r="A2" s="707" t="s">
        <v>1238</v>
      </c>
      <c r="B2" s="1513" t="s">
        <v>1669</v>
      </c>
      <c r="C2" s="1513"/>
      <c r="D2" s="1513"/>
      <c r="E2" s="1513"/>
      <c r="F2" s="1513"/>
      <c r="G2" s="1513"/>
      <c r="H2" s="1513"/>
      <c r="I2" s="1513"/>
      <c r="J2" s="1513"/>
    </row>
    <row r="3" spans="1:10" ht="13.5" thickBot="1">
      <c r="G3" s="728"/>
    </row>
    <row r="4" spans="1:10" ht="13.5" thickBot="1">
      <c r="B4" s="860" t="s">
        <v>2182</v>
      </c>
      <c r="C4" s="730">
        <v>38353</v>
      </c>
      <c r="D4" s="732">
        <v>38718</v>
      </c>
      <c r="E4" s="773" t="s">
        <v>870</v>
      </c>
      <c r="F4" s="731">
        <v>39448</v>
      </c>
      <c r="G4" s="731">
        <v>39722</v>
      </c>
    </row>
    <row r="5" spans="1:10" ht="25.5">
      <c r="B5" s="861" t="s">
        <v>2183</v>
      </c>
      <c r="C5" s="862">
        <v>49.917698182775879</v>
      </c>
      <c r="D5" s="863">
        <v>37.658570454582062</v>
      </c>
      <c r="E5" s="863">
        <v>17.46</v>
      </c>
      <c r="F5" s="863">
        <v>10.3</v>
      </c>
      <c r="G5" s="863">
        <v>7.9</v>
      </c>
    </row>
    <row r="6" spans="1:10" ht="25.5">
      <c r="B6" s="864" t="s">
        <v>2184</v>
      </c>
      <c r="C6" s="865">
        <v>21.176706490770226</v>
      </c>
      <c r="D6" s="866">
        <v>23.098451919308687</v>
      </c>
      <c r="E6" s="866">
        <v>21.96</v>
      </c>
      <c r="F6" s="866">
        <v>39.1</v>
      </c>
      <c r="G6" s="866">
        <v>43.2</v>
      </c>
    </row>
    <row r="7" spans="1:10" ht="25.5">
      <c r="B7" s="864" t="s">
        <v>2185</v>
      </c>
      <c r="C7" s="867">
        <v>22.023367730504944</v>
      </c>
      <c r="D7" s="866">
        <v>27.653398852226385</v>
      </c>
      <c r="E7" s="866">
        <v>43.11</v>
      </c>
      <c r="F7" s="866">
        <v>36.9</v>
      </c>
      <c r="G7" s="866">
        <v>35.299999999999997</v>
      </c>
    </row>
    <row r="8" spans="1:10" ht="13.5" thickBot="1">
      <c r="B8" s="868" t="s">
        <v>2186</v>
      </c>
      <c r="C8" s="869">
        <v>6.8822275959489545</v>
      </c>
      <c r="D8" s="870">
        <v>10.89955459798397</v>
      </c>
      <c r="E8" s="870">
        <v>11.01</v>
      </c>
      <c r="F8" s="870">
        <v>13</v>
      </c>
      <c r="G8" s="870">
        <v>12.2</v>
      </c>
    </row>
    <row r="11" spans="1:10">
      <c r="B11" s="763" t="s">
        <v>2187</v>
      </c>
      <c r="C11" s="763"/>
      <c r="D11" s="763"/>
      <c r="E11" s="763"/>
      <c r="F11" s="763"/>
      <c r="G11" s="763"/>
      <c r="H11" s="763"/>
      <c r="I11" s="763"/>
      <c r="J11" s="763"/>
    </row>
    <row r="14" spans="1:10">
      <c r="H14" s="706"/>
    </row>
    <row r="26" spans="2:2">
      <c r="B26" s="750" t="s">
        <v>926</v>
      </c>
    </row>
    <row r="28" spans="2:2">
      <c r="B28" s="164" t="s">
        <v>1682</v>
      </c>
    </row>
  </sheetData>
  <mergeCells count="1">
    <mergeCell ref="B2:J2"/>
  </mergeCells>
  <phoneticPr fontId="4" type="noConversion"/>
  <hyperlinks>
    <hyperlink ref="B28" location="'Содержание '!B170" display="к содержанию"/>
  </hyperlink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2:F17"/>
  <sheetViews>
    <sheetView zoomScaleNormal="100" workbookViewId="0">
      <selection activeCell="B17" sqref="B17"/>
    </sheetView>
  </sheetViews>
  <sheetFormatPr defaultRowHeight="12.75"/>
  <cols>
    <col min="1" max="16384" width="9.140625" style="3"/>
  </cols>
  <sheetData>
    <row r="2" spans="1:6" s="74" customFormat="1">
      <c r="A2" s="74" t="s">
        <v>1238</v>
      </c>
      <c r="B2" s="73" t="s">
        <v>1292</v>
      </c>
    </row>
    <row r="3" spans="1:6" ht="13.5" thickBot="1">
      <c r="B3" s="61"/>
    </row>
    <row r="4" spans="1:6" ht="57" thickBot="1">
      <c r="B4" s="64" t="s">
        <v>1249</v>
      </c>
      <c r="C4" s="65" t="s">
        <v>228</v>
      </c>
      <c r="D4" s="66" t="s">
        <v>1250</v>
      </c>
      <c r="E4" s="65" t="s">
        <v>1251</v>
      </c>
      <c r="F4" s="65" t="s">
        <v>1252</v>
      </c>
    </row>
    <row r="5" spans="1:6" ht="13.5" thickBot="1">
      <c r="B5" s="67" t="s">
        <v>1253</v>
      </c>
      <c r="C5" s="68" t="s">
        <v>224</v>
      </c>
      <c r="D5" s="68" t="s">
        <v>1254</v>
      </c>
      <c r="E5" s="68" t="s">
        <v>1255</v>
      </c>
      <c r="F5" s="68" t="s">
        <v>1256</v>
      </c>
    </row>
    <row r="6" spans="1:6" ht="13.5" thickBot="1">
      <c r="B6" s="67" t="s">
        <v>1257</v>
      </c>
      <c r="C6" s="68" t="s">
        <v>1258</v>
      </c>
      <c r="D6" s="68" t="s">
        <v>1259</v>
      </c>
      <c r="E6" s="68" t="s">
        <v>1260</v>
      </c>
      <c r="F6" s="68" t="s">
        <v>1261</v>
      </c>
    </row>
    <row r="7" spans="1:6" ht="23.25" thickBot="1">
      <c r="B7" s="67" t="s">
        <v>1262</v>
      </c>
      <c r="C7" s="68" t="s">
        <v>208</v>
      </c>
      <c r="D7" s="68" t="s">
        <v>1263</v>
      </c>
      <c r="E7" s="68" t="s">
        <v>1264</v>
      </c>
      <c r="F7" s="68" t="s">
        <v>1265</v>
      </c>
    </row>
    <row r="8" spans="1:6" ht="23.25" thickBot="1">
      <c r="B8" s="67" t="s">
        <v>1266</v>
      </c>
      <c r="C8" s="68" t="s">
        <v>223</v>
      </c>
      <c r="D8" s="68" t="s">
        <v>1267</v>
      </c>
      <c r="E8" s="68" t="s">
        <v>1268</v>
      </c>
      <c r="F8" s="68" t="s">
        <v>1269</v>
      </c>
    </row>
    <row r="9" spans="1:6" ht="34.5" thickBot="1">
      <c r="B9" s="67" t="s">
        <v>1270</v>
      </c>
      <c r="C9" s="68" t="s">
        <v>1271</v>
      </c>
      <c r="D9" s="68" t="s">
        <v>1272</v>
      </c>
      <c r="E9" s="68" t="s">
        <v>1273</v>
      </c>
      <c r="F9" s="68" t="s">
        <v>1274</v>
      </c>
    </row>
    <row r="10" spans="1:6" ht="13.5" thickBot="1">
      <c r="B10" s="67" t="s">
        <v>1275</v>
      </c>
      <c r="C10" s="68" t="s">
        <v>1276</v>
      </c>
      <c r="D10" s="68" t="s">
        <v>1277</v>
      </c>
      <c r="E10" s="68" t="s">
        <v>1278</v>
      </c>
      <c r="F10" s="68" t="s">
        <v>1279</v>
      </c>
    </row>
    <row r="11" spans="1:6" ht="23.25" thickBot="1">
      <c r="B11" s="67" t="s">
        <v>1280</v>
      </c>
      <c r="C11" s="68" t="s">
        <v>225</v>
      </c>
      <c r="D11" s="68" t="s">
        <v>1281</v>
      </c>
      <c r="E11" s="68" t="s">
        <v>1282</v>
      </c>
      <c r="F11" s="68" t="s">
        <v>1283</v>
      </c>
    </row>
    <row r="12" spans="1:6" ht="13.5" thickBot="1">
      <c r="B12" s="67" t="s">
        <v>1284</v>
      </c>
      <c r="C12" s="68" t="s">
        <v>226</v>
      </c>
      <c r="D12" s="68" t="s">
        <v>1285</v>
      </c>
      <c r="E12" s="68" t="s">
        <v>1286</v>
      </c>
      <c r="F12" s="68" t="s">
        <v>1287</v>
      </c>
    </row>
    <row r="13" spans="1:6" ht="13.5" thickBot="1">
      <c r="B13" s="67" t="s">
        <v>1288</v>
      </c>
      <c r="C13" s="68" t="s">
        <v>221</v>
      </c>
      <c r="D13" s="68" t="s">
        <v>1289</v>
      </c>
      <c r="E13" s="68" t="s">
        <v>1290</v>
      </c>
      <c r="F13" s="68" t="s">
        <v>1291</v>
      </c>
    </row>
    <row r="15" spans="1:6">
      <c r="B15" s="77" t="s">
        <v>2252</v>
      </c>
    </row>
    <row r="16" spans="1:6" ht="15.75">
      <c r="B16" s="114"/>
    </row>
    <row r="17" spans="2:2">
      <c r="B17" s="164" t="s">
        <v>1682</v>
      </c>
    </row>
  </sheetData>
  <phoneticPr fontId="4" type="noConversion"/>
  <hyperlinks>
    <hyperlink ref="B17" location="'Содержание '!B17" display="к содержанию"/>
  </hyperlinks>
  <pageMargins left="0.75" right="0.75" top="1" bottom="1" header="0.5" footer="0.5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2"/>
  <dimension ref="A2:L26"/>
  <sheetViews>
    <sheetView workbookViewId="0">
      <selection activeCell="B26" sqref="B26"/>
    </sheetView>
  </sheetViews>
  <sheetFormatPr defaultColWidth="8" defaultRowHeight="12.75"/>
  <cols>
    <col min="1" max="1" width="8.85546875" style="706" bestFit="1" customWidth="1"/>
    <col min="2" max="2" width="23.85546875" style="706" customWidth="1"/>
    <col min="3" max="11" width="8.7109375" style="706" bestFit="1" customWidth="1"/>
    <col min="12" max="12" width="10.7109375" style="706" bestFit="1" customWidth="1"/>
    <col min="13" max="16384" width="8" style="706"/>
  </cols>
  <sheetData>
    <row r="2" spans="1:12" s="871" customFormat="1">
      <c r="A2" s="707" t="s">
        <v>1238</v>
      </c>
      <c r="B2" s="832" t="s">
        <v>845</v>
      </c>
    </row>
    <row r="4" spans="1:12">
      <c r="B4" s="765"/>
      <c r="C4" s="872">
        <v>39448</v>
      </c>
      <c r="D4" s="872">
        <v>39479</v>
      </c>
      <c r="E4" s="872">
        <v>39508</v>
      </c>
      <c r="F4" s="872">
        <v>39539</v>
      </c>
      <c r="G4" s="872">
        <v>39569</v>
      </c>
      <c r="H4" s="872">
        <v>39600</v>
      </c>
      <c r="I4" s="872">
        <v>39630</v>
      </c>
      <c r="J4" s="872">
        <v>39661</v>
      </c>
      <c r="K4" s="872">
        <v>39692</v>
      </c>
      <c r="L4" s="872">
        <v>39722</v>
      </c>
    </row>
    <row r="5" spans="1:12" ht="25.5">
      <c r="B5" s="961" t="s">
        <v>912</v>
      </c>
      <c r="C5" s="765">
        <v>411.3</v>
      </c>
      <c r="D5" s="765">
        <v>409.7</v>
      </c>
      <c r="E5" s="765">
        <v>423.8</v>
      </c>
      <c r="F5" s="765">
        <v>426</v>
      </c>
      <c r="G5" s="765">
        <v>438.4</v>
      </c>
      <c r="H5" s="765">
        <v>470.6</v>
      </c>
      <c r="I5" s="765">
        <v>470</v>
      </c>
      <c r="J5" s="765">
        <v>454.6</v>
      </c>
      <c r="K5" s="765">
        <v>442.4</v>
      </c>
      <c r="L5" s="765">
        <v>416.1</v>
      </c>
    </row>
    <row r="6" spans="1:12" ht="25.5">
      <c r="B6" s="873" t="s">
        <v>2189</v>
      </c>
      <c r="C6" s="874">
        <v>1208.0999999999999</v>
      </c>
      <c r="D6" s="874">
        <v>1221.4000000000001</v>
      </c>
      <c r="E6" s="874">
        <v>1249.8</v>
      </c>
      <c r="F6" s="874">
        <v>1269.3</v>
      </c>
      <c r="G6" s="874">
        <v>1300.0999999999999</v>
      </c>
      <c r="H6" s="874">
        <v>1346.7</v>
      </c>
      <c r="I6" s="874">
        <v>1366.4</v>
      </c>
      <c r="J6" s="874">
        <v>1374.4</v>
      </c>
      <c r="K6" s="874">
        <v>1383.3</v>
      </c>
      <c r="L6" s="874">
        <v>1382</v>
      </c>
    </row>
    <row r="7" spans="1:12">
      <c r="B7" s="750" t="s">
        <v>926</v>
      </c>
    </row>
    <row r="9" spans="1:12">
      <c r="B9" s="832" t="s">
        <v>845</v>
      </c>
    </row>
    <row r="24" spans="2:2">
      <c r="B24" s="750" t="s">
        <v>926</v>
      </c>
    </row>
    <row r="25" spans="2:2">
      <c r="B25" s="707"/>
    </row>
    <row r="26" spans="2:2">
      <c r="B26" s="164" t="s">
        <v>1682</v>
      </c>
    </row>
  </sheetData>
  <phoneticPr fontId="13" type="noConversion"/>
  <hyperlinks>
    <hyperlink ref="B26" location="'Содержание '!B171" display="к содержанию"/>
  </hyperlinks>
  <pageMargins left="0.75" right="0.75" top="1" bottom="1" header="0.5" footer="0.5"/>
  <headerFooter alignWithMargins="0"/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3"/>
  <dimension ref="A2:L12"/>
  <sheetViews>
    <sheetView workbookViewId="0">
      <selection activeCell="B12" sqref="B12"/>
    </sheetView>
  </sheetViews>
  <sheetFormatPr defaultColWidth="8" defaultRowHeight="12.75"/>
  <cols>
    <col min="1" max="1" width="8.85546875" style="706" bestFit="1" customWidth="1"/>
    <col min="2" max="2" width="20.28515625" style="706" customWidth="1"/>
    <col min="3" max="11" width="9.85546875" style="706" bestFit="1" customWidth="1"/>
    <col min="12" max="12" width="10.7109375" style="706" bestFit="1" customWidth="1"/>
    <col min="13" max="16384" width="8" style="706"/>
  </cols>
  <sheetData>
    <row r="2" spans="1:12">
      <c r="A2" s="707" t="s">
        <v>1238</v>
      </c>
      <c r="B2" s="832" t="s">
        <v>845</v>
      </c>
    </row>
    <row r="3" spans="1:12" ht="13.5" thickBot="1">
      <c r="B3" s="875"/>
      <c r="C3" s="875"/>
      <c r="D3" s="875"/>
      <c r="E3" s="875"/>
      <c r="F3" s="875"/>
      <c r="G3" s="875"/>
      <c r="H3" s="875"/>
      <c r="I3" s="875"/>
      <c r="J3" s="875"/>
      <c r="K3" s="875"/>
      <c r="L3" s="875"/>
    </row>
    <row r="4" spans="1:12" ht="13.5" thickBot="1">
      <c r="B4" s="876"/>
      <c r="C4" s="877">
        <v>39448</v>
      </c>
      <c r="D4" s="877">
        <v>39479</v>
      </c>
      <c r="E4" s="877">
        <v>39508</v>
      </c>
      <c r="F4" s="877">
        <v>39539</v>
      </c>
      <c r="G4" s="877">
        <v>39569</v>
      </c>
      <c r="H4" s="877">
        <v>39600</v>
      </c>
      <c r="I4" s="877">
        <v>39630</v>
      </c>
      <c r="J4" s="877">
        <v>39661</v>
      </c>
      <c r="K4" s="877">
        <v>39692</v>
      </c>
      <c r="L4" s="878">
        <v>39722</v>
      </c>
    </row>
    <row r="5" spans="1:12" ht="26.25" thickBot="1">
      <c r="B5" s="876" t="s">
        <v>324</v>
      </c>
      <c r="C5" s="879">
        <v>24.1</v>
      </c>
      <c r="D5" s="879">
        <v>-1.5</v>
      </c>
      <c r="E5" s="879">
        <v>14.1</v>
      </c>
      <c r="F5" s="879">
        <v>2.1</v>
      </c>
      <c r="G5" s="879">
        <v>12.4</v>
      </c>
      <c r="H5" s="879">
        <v>32.200000000000003</v>
      </c>
      <c r="I5" s="879">
        <v>-0.5</v>
      </c>
      <c r="J5" s="879">
        <v>-15.5</v>
      </c>
      <c r="K5" s="879">
        <v>-12.2</v>
      </c>
      <c r="L5" s="879">
        <v>-26.2</v>
      </c>
    </row>
    <row r="6" spans="1:12" ht="26.25" thickBot="1">
      <c r="B6" s="876" t="s">
        <v>2188</v>
      </c>
      <c r="C6" s="879">
        <v>411.3</v>
      </c>
      <c r="D6" s="879">
        <v>409.7</v>
      </c>
      <c r="E6" s="879">
        <v>423.8</v>
      </c>
      <c r="F6" s="879">
        <v>426</v>
      </c>
      <c r="G6" s="879">
        <v>438.4</v>
      </c>
      <c r="H6" s="879">
        <v>470.6</v>
      </c>
      <c r="I6" s="879">
        <v>470</v>
      </c>
      <c r="J6" s="879">
        <v>454.6</v>
      </c>
      <c r="K6" s="879">
        <v>442.4</v>
      </c>
      <c r="L6" s="879">
        <v>416.1</v>
      </c>
    </row>
    <row r="7" spans="1:12" ht="26.25" thickBot="1">
      <c r="B7" s="876" t="s">
        <v>325</v>
      </c>
      <c r="C7" s="879">
        <v>339.3</v>
      </c>
      <c r="D7" s="879">
        <v>337.5</v>
      </c>
      <c r="E7" s="879">
        <v>350.2</v>
      </c>
      <c r="F7" s="879">
        <v>360.1</v>
      </c>
      <c r="G7" s="879">
        <v>360.1</v>
      </c>
      <c r="H7" s="879">
        <v>386.8</v>
      </c>
      <c r="I7" s="879">
        <v>385.8</v>
      </c>
      <c r="J7" s="879">
        <v>372</v>
      </c>
      <c r="K7" s="879">
        <v>361</v>
      </c>
      <c r="L7" s="879">
        <v>338</v>
      </c>
    </row>
    <row r="8" spans="1:12" ht="26.25" thickBot="1">
      <c r="B8" s="876" t="s">
        <v>326</v>
      </c>
      <c r="C8" s="880">
        <v>1208.0999999999999</v>
      </c>
      <c r="D8" s="880">
        <v>1221.4000000000001</v>
      </c>
      <c r="E8" s="880">
        <v>1249.8</v>
      </c>
      <c r="F8" s="880">
        <v>1269.3</v>
      </c>
      <c r="G8" s="880">
        <v>1300.0999999999999</v>
      </c>
      <c r="H8" s="880">
        <v>1346.7</v>
      </c>
      <c r="I8" s="880">
        <v>1366.4</v>
      </c>
      <c r="J8" s="880">
        <v>1374.4</v>
      </c>
      <c r="K8" s="880">
        <v>1383.3</v>
      </c>
      <c r="L8" s="880">
        <v>1382</v>
      </c>
    </row>
    <row r="10" spans="1:12">
      <c r="B10" s="750" t="s">
        <v>926</v>
      </c>
    </row>
    <row r="11" spans="1:12">
      <c r="B11" s="707"/>
    </row>
    <row r="12" spans="1:12">
      <c r="B12" s="164" t="s">
        <v>1682</v>
      </c>
    </row>
  </sheetData>
  <phoneticPr fontId="13" type="noConversion"/>
  <hyperlinks>
    <hyperlink ref="B12" location="'Содержание '!B172" display="к содержанию"/>
  </hyperlinks>
  <pageMargins left="0.75" right="0.75" top="1" bottom="1" header="0.5" footer="0.5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4"/>
  <dimension ref="A2:J61"/>
  <sheetViews>
    <sheetView topLeftCell="A22" workbookViewId="0">
      <selection activeCell="B49" sqref="B49"/>
    </sheetView>
  </sheetViews>
  <sheetFormatPr defaultRowHeight="12.75"/>
  <cols>
    <col min="1" max="1" width="9.28515625" style="881" customWidth="1"/>
    <col min="2" max="2" width="9.5703125" style="881" customWidth="1"/>
    <col min="3" max="5" width="24.5703125" style="881" bestFit="1" customWidth="1"/>
    <col min="6" max="6" width="16.140625" style="881" customWidth="1"/>
    <col min="7" max="8" width="16.42578125" style="881" bestFit="1" customWidth="1"/>
    <col min="9" max="16384" width="9.140625" style="881"/>
  </cols>
  <sheetData>
    <row r="2" spans="1:10">
      <c r="A2" s="881" t="s">
        <v>1238</v>
      </c>
      <c r="B2" s="882" t="s">
        <v>327</v>
      </c>
    </row>
    <row r="3" spans="1:10" ht="13.5" thickBot="1"/>
    <row r="4" spans="1:10" ht="39" thickBot="1">
      <c r="B4" s="883"/>
      <c r="C4" s="884" t="s">
        <v>328</v>
      </c>
      <c r="D4" s="885" t="s">
        <v>329</v>
      </c>
      <c r="E4" s="885" t="s">
        <v>330</v>
      </c>
      <c r="F4" s="886" t="s">
        <v>331</v>
      </c>
      <c r="G4" s="886" t="s">
        <v>1064</v>
      </c>
      <c r="H4" s="887" t="s">
        <v>1065</v>
      </c>
    </row>
    <row r="5" spans="1:10">
      <c r="B5" s="888">
        <v>39083</v>
      </c>
      <c r="C5" s="889">
        <v>50.642015574446731</v>
      </c>
      <c r="D5" s="890">
        <v>25.382395559927673</v>
      </c>
      <c r="E5" s="890">
        <v>12.686517721883334</v>
      </c>
      <c r="F5" s="890">
        <v>41.688443794726368</v>
      </c>
      <c r="G5" s="890">
        <v>24.45317279999999</v>
      </c>
      <c r="H5" s="891">
        <v>8.4</v>
      </c>
      <c r="I5" s="892"/>
    </row>
    <row r="6" spans="1:10">
      <c r="B6" s="893">
        <v>39114</v>
      </c>
      <c r="C6" s="894">
        <v>52.350292660508366</v>
      </c>
      <c r="D6" s="895">
        <v>28.717446505638549</v>
      </c>
      <c r="E6" s="895">
        <v>13.749042732442152</v>
      </c>
      <c r="F6" s="895">
        <v>41.950206074096002</v>
      </c>
      <c r="G6" s="895">
        <v>24.800606000000002</v>
      </c>
      <c r="H6" s="896">
        <v>8.5</v>
      </c>
      <c r="I6" s="892"/>
    </row>
    <row r="7" spans="1:10">
      <c r="B7" s="893">
        <v>39142</v>
      </c>
      <c r="C7" s="894">
        <v>51.685310861002044</v>
      </c>
      <c r="D7" s="895">
        <v>28.500893813375594</v>
      </c>
      <c r="E7" s="895">
        <v>12.189331397251445</v>
      </c>
      <c r="F7" s="895">
        <v>43.68</v>
      </c>
      <c r="G7" s="895">
        <v>25.85</v>
      </c>
      <c r="H7" s="896">
        <v>7.9</v>
      </c>
      <c r="I7" s="892"/>
    </row>
    <row r="8" spans="1:10">
      <c r="B8" s="893">
        <v>39173</v>
      </c>
      <c r="C8" s="894">
        <v>49.691734637644871</v>
      </c>
      <c r="D8" s="895">
        <v>27.585657241167308</v>
      </c>
      <c r="E8" s="895">
        <v>9.8894076242024838</v>
      </c>
      <c r="F8" s="895">
        <v>43.54</v>
      </c>
      <c r="G8" s="895">
        <v>25.73</v>
      </c>
      <c r="H8" s="896">
        <v>7.8</v>
      </c>
    </row>
    <row r="9" spans="1:10">
      <c r="B9" s="893">
        <v>39203</v>
      </c>
      <c r="C9" s="894">
        <v>49.412451382225456</v>
      </c>
      <c r="D9" s="895">
        <v>28.271333989465731</v>
      </c>
      <c r="E9" s="895">
        <v>9.1376152054410351</v>
      </c>
      <c r="F9" s="895">
        <v>43.41</v>
      </c>
      <c r="G9" s="895">
        <v>25.85</v>
      </c>
      <c r="H9" s="896">
        <v>7.7</v>
      </c>
    </row>
    <row r="10" spans="1:10">
      <c r="B10" s="893">
        <v>39234</v>
      </c>
      <c r="C10" s="894">
        <v>47.933752525620015</v>
      </c>
      <c r="D10" s="895">
        <v>28.933504402228955</v>
      </c>
      <c r="E10" s="895">
        <v>7.8759300640666172</v>
      </c>
      <c r="F10" s="895">
        <v>42.6</v>
      </c>
      <c r="G10" s="895">
        <v>26.08</v>
      </c>
      <c r="H10" s="896">
        <v>7.9</v>
      </c>
    </row>
    <row r="11" spans="1:10">
      <c r="B11" s="893">
        <v>39264</v>
      </c>
      <c r="C11" s="894">
        <v>48.275991335857121</v>
      </c>
      <c r="D11" s="895">
        <v>30.067521340126554</v>
      </c>
      <c r="E11" s="895">
        <v>9.4699511600863211</v>
      </c>
      <c r="F11" s="895">
        <v>43.53</v>
      </c>
      <c r="G11" s="895">
        <v>27.02</v>
      </c>
      <c r="H11" s="896">
        <v>8.1</v>
      </c>
    </row>
    <row r="12" spans="1:10">
      <c r="B12" s="893">
        <v>39295</v>
      </c>
      <c r="C12" s="894">
        <v>47.671708553827123</v>
      </c>
      <c r="D12" s="895">
        <v>30.407624994421699</v>
      </c>
      <c r="E12" s="895">
        <v>9.5626735383202703</v>
      </c>
      <c r="F12" s="895">
        <v>44.84</v>
      </c>
      <c r="G12" s="895">
        <v>28.67</v>
      </c>
      <c r="H12" s="896">
        <v>8.8000000000000007</v>
      </c>
      <c r="I12" s="892"/>
    </row>
    <row r="13" spans="1:10">
      <c r="B13" s="893">
        <v>39326</v>
      </c>
      <c r="C13" s="894">
        <v>47.826392817843313</v>
      </c>
      <c r="D13" s="895">
        <v>31.534645419779991</v>
      </c>
      <c r="E13" s="895">
        <v>9.8813763686593532</v>
      </c>
      <c r="F13" s="895">
        <v>45.39</v>
      </c>
      <c r="G13" s="895">
        <v>28.31</v>
      </c>
      <c r="H13" s="896">
        <v>9.4</v>
      </c>
      <c r="I13" s="892"/>
    </row>
    <row r="14" spans="1:10">
      <c r="B14" s="893">
        <v>39356</v>
      </c>
      <c r="C14" s="894">
        <v>46.495249035171696</v>
      </c>
      <c r="D14" s="895">
        <v>31.126049898286976</v>
      </c>
      <c r="E14" s="895">
        <v>8.8276006304413475</v>
      </c>
      <c r="F14" s="895">
        <v>48.48</v>
      </c>
      <c r="G14" s="895">
        <v>30.18</v>
      </c>
      <c r="H14" s="896">
        <v>11.2</v>
      </c>
    </row>
    <row r="15" spans="1:10">
      <c r="B15" s="897">
        <v>39387</v>
      </c>
      <c r="C15" s="898">
        <v>46.99953460390666</v>
      </c>
      <c r="D15" s="899">
        <v>32.089426026945567</v>
      </c>
      <c r="E15" s="899">
        <v>9.4316270817984957</v>
      </c>
      <c r="F15" s="899">
        <v>54.4</v>
      </c>
      <c r="G15" s="899">
        <v>34.61</v>
      </c>
      <c r="H15" s="900">
        <v>11.53</v>
      </c>
      <c r="J15" s="892"/>
    </row>
    <row r="16" spans="1:10">
      <c r="B16" s="893">
        <v>39417</v>
      </c>
      <c r="C16" s="898">
        <v>46.324183455630674</v>
      </c>
      <c r="D16" s="899">
        <v>32.298424075253251</v>
      </c>
      <c r="E16" s="899">
        <v>10.31051305106117</v>
      </c>
      <c r="F16" s="899">
        <v>56.91</v>
      </c>
      <c r="G16" s="899">
        <v>36.92</v>
      </c>
      <c r="H16" s="900">
        <v>11.75</v>
      </c>
    </row>
    <row r="17" spans="2:8">
      <c r="B17" s="897">
        <v>39448</v>
      </c>
      <c r="C17" s="898">
        <v>46.15</v>
      </c>
      <c r="D17" s="899">
        <v>32.9</v>
      </c>
      <c r="E17" s="899">
        <v>9.4700000000000006</v>
      </c>
      <c r="F17" s="899">
        <v>57.9</v>
      </c>
      <c r="G17" s="899">
        <v>38.57</v>
      </c>
      <c r="H17" s="900">
        <v>18.8</v>
      </c>
    </row>
    <row r="18" spans="2:8">
      <c r="B18" s="893">
        <v>39479</v>
      </c>
      <c r="C18" s="898">
        <v>46.233175341798287</v>
      </c>
      <c r="D18" s="899">
        <v>32.75958121301889</v>
      </c>
      <c r="E18" s="899">
        <v>8.0913833787164595</v>
      </c>
      <c r="F18" s="899">
        <v>57.62</v>
      </c>
      <c r="G18" s="899">
        <v>38.71</v>
      </c>
      <c r="H18" s="900">
        <v>18.7</v>
      </c>
    </row>
    <row r="19" spans="2:8">
      <c r="B19" s="897">
        <v>39508</v>
      </c>
      <c r="C19" s="898">
        <v>45.18</v>
      </c>
      <c r="D19" s="899">
        <v>31.4</v>
      </c>
      <c r="E19" s="899">
        <v>7.45</v>
      </c>
      <c r="F19" s="899">
        <v>58.48</v>
      </c>
      <c r="G19" s="899">
        <v>39.340000000000003</v>
      </c>
      <c r="H19" s="900">
        <v>18.8</v>
      </c>
    </row>
    <row r="20" spans="2:8">
      <c r="B20" s="893">
        <v>39539</v>
      </c>
      <c r="C20" s="898">
        <v>46.62</v>
      </c>
      <c r="D20" s="899">
        <v>31.92</v>
      </c>
      <c r="E20" s="899">
        <v>8.33</v>
      </c>
      <c r="F20" s="899">
        <v>58.94</v>
      </c>
      <c r="G20" s="899">
        <v>39.35</v>
      </c>
      <c r="H20" s="900">
        <v>18.7</v>
      </c>
    </row>
    <row r="21" spans="2:8">
      <c r="B21" s="897">
        <v>39569</v>
      </c>
      <c r="C21" s="898">
        <v>46.94</v>
      </c>
      <c r="D21" s="899">
        <v>32.69</v>
      </c>
      <c r="E21" s="899">
        <v>8.76</v>
      </c>
      <c r="F21" s="899">
        <v>59.63</v>
      </c>
      <c r="G21" s="899">
        <v>39.69</v>
      </c>
      <c r="H21" s="900">
        <v>19.100000000000001</v>
      </c>
    </row>
    <row r="22" spans="2:8">
      <c r="B22" s="893">
        <v>39600</v>
      </c>
      <c r="C22" s="898">
        <v>48.22</v>
      </c>
      <c r="D22" s="899">
        <v>34.090000000000003</v>
      </c>
      <c r="E22" s="899">
        <v>9.8800000000000008</v>
      </c>
      <c r="F22" s="899">
        <v>60.16</v>
      </c>
      <c r="G22" s="899">
        <v>40.15</v>
      </c>
      <c r="H22" s="900">
        <v>19.5</v>
      </c>
    </row>
    <row r="23" spans="2:8">
      <c r="B23" s="897">
        <v>39630</v>
      </c>
      <c r="C23" s="898">
        <v>48.37</v>
      </c>
      <c r="D23" s="899">
        <v>34.450000000000003</v>
      </c>
      <c r="E23" s="899">
        <v>9.66</v>
      </c>
      <c r="F23" s="899">
        <v>62.94</v>
      </c>
      <c r="G23" s="899">
        <v>41.27</v>
      </c>
      <c r="H23" s="900">
        <v>20</v>
      </c>
    </row>
    <row r="24" spans="2:8">
      <c r="B24" s="893">
        <v>39661</v>
      </c>
      <c r="C24" s="898">
        <v>48.26</v>
      </c>
      <c r="D24" s="899">
        <v>33.4</v>
      </c>
      <c r="E24" s="899">
        <v>8.41</v>
      </c>
      <c r="F24" s="899">
        <v>64.459999999999994</v>
      </c>
      <c r="G24" s="899">
        <v>41.92</v>
      </c>
      <c r="H24" s="900">
        <v>20</v>
      </c>
    </row>
    <row r="25" spans="2:8">
      <c r="B25" s="897">
        <v>39692</v>
      </c>
      <c r="C25" s="898">
        <v>45.899404562973658</v>
      </c>
      <c r="D25" s="899">
        <v>30.705490752225653</v>
      </c>
      <c r="E25" s="899">
        <v>6.5780176605203931</v>
      </c>
      <c r="F25" s="899">
        <v>65.352604567672586</v>
      </c>
      <c r="G25" s="899">
        <v>42.82</v>
      </c>
      <c r="H25" s="900">
        <v>20.100000000000001</v>
      </c>
    </row>
    <row r="26" spans="2:8" ht="13.5" thickBot="1">
      <c r="B26" s="901">
        <v>39722</v>
      </c>
      <c r="C26" s="902">
        <v>42.19</v>
      </c>
      <c r="D26" s="903">
        <v>28.41</v>
      </c>
      <c r="E26" s="903">
        <v>5.01</v>
      </c>
      <c r="F26" s="903">
        <v>65.73</v>
      </c>
      <c r="G26" s="903">
        <v>42.61</v>
      </c>
      <c r="H26" s="904">
        <v>18.2</v>
      </c>
    </row>
    <row r="27" spans="2:8">
      <c r="F27" s="892"/>
      <c r="G27" s="892"/>
      <c r="H27" s="892"/>
    </row>
    <row r="28" spans="2:8">
      <c r="B28" s="882" t="s">
        <v>327</v>
      </c>
    </row>
    <row r="29" spans="2:8">
      <c r="B29" s="905"/>
    </row>
    <row r="47" spans="2:2">
      <c r="B47" s="906" t="s">
        <v>926</v>
      </c>
    </row>
    <row r="49" spans="2:3">
      <c r="B49" s="164" t="s">
        <v>1682</v>
      </c>
    </row>
    <row r="61" spans="2:3">
      <c r="C61" s="706"/>
    </row>
  </sheetData>
  <phoneticPr fontId="11" type="noConversion"/>
  <hyperlinks>
    <hyperlink ref="B49" location="'Содержание '!B173" display="к содержанию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5"/>
  <dimension ref="A2:G27"/>
  <sheetViews>
    <sheetView workbookViewId="0">
      <selection activeCell="B27" sqref="B27"/>
    </sheetView>
  </sheetViews>
  <sheetFormatPr defaultColWidth="8" defaultRowHeight="12.75"/>
  <cols>
    <col min="1" max="1" width="8.85546875" style="706" bestFit="1" customWidth="1"/>
    <col min="2" max="2" width="25.5703125" style="706" customWidth="1"/>
    <col min="3" max="7" width="8.7109375" style="706" bestFit="1" customWidth="1"/>
    <col min="8" max="16384" width="8" style="706"/>
  </cols>
  <sheetData>
    <row r="2" spans="1:7">
      <c r="A2" s="881" t="s">
        <v>1238</v>
      </c>
      <c r="B2" s="832" t="s">
        <v>847</v>
      </c>
    </row>
    <row r="3" spans="1:7">
      <c r="B3" s="832"/>
    </row>
    <row r="4" spans="1:7">
      <c r="B4" s="765"/>
      <c r="C4" s="907" t="s">
        <v>1363</v>
      </c>
      <c r="D4" s="907" t="s">
        <v>999</v>
      </c>
      <c r="E4" s="907" t="s">
        <v>2038</v>
      </c>
      <c r="F4" s="907" t="s">
        <v>795</v>
      </c>
      <c r="G4" s="907" t="s">
        <v>1000</v>
      </c>
    </row>
    <row r="5" spans="1:7">
      <c r="B5" s="765" t="s">
        <v>1066</v>
      </c>
      <c r="C5" s="765">
        <v>1078</v>
      </c>
      <c r="D5" s="765">
        <v>1195</v>
      </c>
      <c r="E5" s="765">
        <v>1253</v>
      </c>
      <c r="F5" s="765">
        <v>1343</v>
      </c>
      <c r="G5" s="765">
        <v>1350</v>
      </c>
    </row>
    <row r="6" spans="1:7">
      <c r="B6" s="765" t="s">
        <v>1042</v>
      </c>
      <c r="C6" s="765">
        <v>302</v>
      </c>
      <c r="D6" s="765">
        <v>339</v>
      </c>
      <c r="E6" s="765">
        <v>350</v>
      </c>
      <c r="F6" s="765">
        <v>386</v>
      </c>
      <c r="G6" s="765">
        <v>338</v>
      </c>
    </row>
    <row r="7" spans="1:7">
      <c r="B7" s="906" t="s">
        <v>926</v>
      </c>
    </row>
    <row r="10" spans="1:7">
      <c r="B10" s="832" t="s">
        <v>847</v>
      </c>
    </row>
    <row r="25" spans="2:2">
      <c r="B25" s="906" t="s">
        <v>926</v>
      </c>
    </row>
    <row r="26" spans="2:2">
      <c r="B26" s="881"/>
    </row>
    <row r="27" spans="2:2">
      <c r="B27" s="164" t="s">
        <v>1682</v>
      </c>
    </row>
  </sheetData>
  <phoneticPr fontId="13" type="noConversion"/>
  <hyperlinks>
    <hyperlink ref="B27" location="'Содержание '!B174" display="к содержанию"/>
  </hyperlinks>
  <pageMargins left="0.75" right="0.75" top="1" bottom="1" header="0.5" footer="0.5"/>
  <headerFooter alignWithMargins="0"/>
  <drawing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6">
    <pageSetUpPr fitToPage="1"/>
  </sheetPr>
  <dimension ref="A1:L31"/>
  <sheetViews>
    <sheetView topLeftCell="A10" workbookViewId="0">
      <selection activeCell="B31" sqref="B31"/>
    </sheetView>
  </sheetViews>
  <sheetFormatPr defaultRowHeight="12.75"/>
  <cols>
    <col min="1" max="1" width="9.140625" style="881"/>
    <col min="2" max="2" width="24.140625" style="881" customWidth="1"/>
    <col min="3" max="9" width="10.140625" style="881" bestFit="1" customWidth="1"/>
    <col min="10" max="10" width="11" style="881" customWidth="1"/>
    <col min="11" max="11" width="9" style="881" customWidth="1"/>
    <col min="12" max="16384" width="9.140625" style="881"/>
  </cols>
  <sheetData>
    <row r="1" spans="1:12">
      <c r="B1" s="908"/>
      <c r="C1" s="908"/>
      <c r="D1" s="908"/>
      <c r="E1" s="908"/>
      <c r="F1" s="908"/>
      <c r="G1" s="908"/>
      <c r="H1" s="908"/>
      <c r="I1" s="908"/>
      <c r="J1" s="908"/>
      <c r="K1" s="908"/>
      <c r="L1" s="908"/>
    </row>
    <row r="2" spans="1:12">
      <c r="A2" s="881" t="s">
        <v>1238</v>
      </c>
      <c r="B2" s="882" t="s">
        <v>1043</v>
      </c>
    </row>
    <row r="3" spans="1:12" ht="13.5" thickBot="1">
      <c r="B3" s="909" t="s">
        <v>1044</v>
      </c>
      <c r="I3" s="909"/>
    </row>
    <row r="4" spans="1:12" ht="13.5" thickBot="1">
      <c r="B4" s="910"/>
      <c r="C4" s="911" t="s">
        <v>1045</v>
      </c>
      <c r="D4" s="912" t="s">
        <v>1046</v>
      </c>
      <c r="E4" s="912" t="s">
        <v>1047</v>
      </c>
      <c r="F4" s="913" t="s">
        <v>1048</v>
      </c>
      <c r="G4" s="914" t="s">
        <v>1049</v>
      </c>
      <c r="H4" s="912" t="s">
        <v>1050</v>
      </c>
      <c r="I4" s="915" t="s">
        <v>1051</v>
      </c>
    </row>
    <row r="5" spans="1:12">
      <c r="B5" s="916" t="s">
        <v>1457</v>
      </c>
      <c r="C5" s="917">
        <v>9.4200000000000006E-2</v>
      </c>
      <c r="D5" s="918">
        <v>0.4027</v>
      </c>
      <c r="E5" s="918">
        <v>0.55159999999999998</v>
      </c>
      <c r="F5" s="918">
        <v>0.35970000000000002</v>
      </c>
      <c r="G5" s="918">
        <v>4.9500000000000002E-2</v>
      </c>
      <c r="H5" s="918">
        <v>0.20699999999999999</v>
      </c>
      <c r="I5" s="919">
        <v>-2.5100000000000001E-2</v>
      </c>
      <c r="J5" s="920"/>
      <c r="K5" s="920"/>
    </row>
    <row r="6" spans="1:12">
      <c r="B6" s="921" t="s">
        <v>1456</v>
      </c>
      <c r="C6" s="922">
        <v>8.9399999999999993E-2</v>
      </c>
      <c r="D6" s="923">
        <v>0.38619999999999999</v>
      </c>
      <c r="E6" s="923">
        <v>0.52080000000000004</v>
      </c>
      <c r="F6" s="923">
        <v>0.34179999999999999</v>
      </c>
      <c r="G6" s="923">
        <v>4.7399999999999998E-2</v>
      </c>
      <c r="H6" s="923">
        <v>0.1905</v>
      </c>
      <c r="I6" s="924">
        <v>-1.7999999999999999E-2</v>
      </c>
      <c r="J6" s="920"/>
      <c r="K6" s="920"/>
    </row>
    <row r="7" spans="1:12">
      <c r="B7" s="925" t="s">
        <v>1052</v>
      </c>
      <c r="C7" s="926">
        <v>8540151</v>
      </c>
      <c r="D7" s="927">
        <v>12444055</v>
      </c>
      <c r="E7" s="927">
        <v>24504138</v>
      </c>
      <c r="F7" s="927">
        <v>31146130</v>
      </c>
      <c r="G7" s="927">
        <v>32797806</v>
      </c>
      <c r="H7" s="927">
        <v>38243225</v>
      </c>
      <c r="I7" s="927">
        <v>41325743</v>
      </c>
    </row>
    <row r="8" spans="1:12">
      <c r="B8" s="925" t="s">
        <v>971</v>
      </c>
      <c r="C8" s="926">
        <v>8104532</v>
      </c>
      <c r="D8" s="927">
        <v>11932605</v>
      </c>
      <c r="E8" s="927">
        <v>23137243</v>
      </c>
      <c r="F8" s="927">
        <v>29596840</v>
      </c>
      <c r="G8" s="927">
        <v>31374707</v>
      </c>
      <c r="H8" s="927">
        <v>35202552</v>
      </c>
      <c r="I8" s="928">
        <v>29682444</v>
      </c>
    </row>
    <row r="9" spans="1:12">
      <c r="B9" s="929" t="s">
        <v>677</v>
      </c>
      <c r="C9" s="930">
        <v>435619</v>
      </c>
      <c r="D9" s="931">
        <v>511450</v>
      </c>
      <c r="E9" s="931">
        <v>1366895</v>
      </c>
      <c r="F9" s="931">
        <v>1549290</v>
      </c>
      <c r="G9" s="931">
        <v>1423093</v>
      </c>
      <c r="H9" s="931">
        <v>3040673</v>
      </c>
      <c r="I9" s="932">
        <v>11643299</v>
      </c>
    </row>
    <row r="10" spans="1:12" ht="60.75" thickBot="1">
      <c r="B10" s="933" t="s">
        <v>1053</v>
      </c>
      <c r="C10" s="934">
        <v>114694129</v>
      </c>
      <c r="D10" s="935">
        <v>155133584</v>
      </c>
      <c r="E10" s="935">
        <v>255689701</v>
      </c>
      <c r="F10" s="935">
        <v>339339110</v>
      </c>
      <c r="G10" s="935">
        <v>350177845</v>
      </c>
      <c r="H10" s="935">
        <v>385783447</v>
      </c>
      <c r="I10" s="936">
        <v>338022761</v>
      </c>
    </row>
    <row r="13" spans="1:12">
      <c r="B13" s="882" t="s">
        <v>1672</v>
      </c>
    </row>
    <row r="17" spans="2:9">
      <c r="I17" s="706"/>
    </row>
    <row r="26" spans="2:9">
      <c r="B26" s="906" t="s">
        <v>926</v>
      </c>
    </row>
    <row r="27" spans="2:9">
      <c r="B27" s="906"/>
    </row>
    <row r="28" spans="2:9">
      <c r="B28" s="937" t="s">
        <v>1054</v>
      </c>
    </row>
    <row r="29" spans="2:9">
      <c r="B29" s="937" t="s">
        <v>1055</v>
      </c>
    </row>
    <row r="30" spans="2:9">
      <c r="B30" s="938"/>
    </row>
    <row r="31" spans="2:9">
      <c r="B31" s="164" t="s">
        <v>1682</v>
      </c>
    </row>
  </sheetData>
  <phoneticPr fontId="64" type="noConversion"/>
  <hyperlinks>
    <hyperlink ref="B31" location="'Содержание '!B175" display="к содержанию"/>
  </hyperlinks>
  <pageMargins left="0.75" right="0.75" top="1" bottom="1" header="0.5" footer="0.5"/>
  <pageSetup paperSize="9" scale="60" orientation="landscape" verticalDpi="0" r:id="rId1"/>
  <headerFooter alignWithMargins="0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7"/>
  <dimension ref="A2:O34"/>
  <sheetViews>
    <sheetView topLeftCell="A11" workbookViewId="0">
      <selection activeCell="B27" sqref="B27"/>
    </sheetView>
  </sheetViews>
  <sheetFormatPr defaultColWidth="8" defaultRowHeight="12.75"/>
  <cols>
    <col min="1" max="1" width="9" style="871" bestFit="1" customWidth="1"/>
    <col min="2" max="2" width="20" style="871" customWidth="1"/>
    <col min="3" max="4" width="9.85546875" style="871" bestFit="1" customWidth="1"/>
    <col min="5" max="5" width="8.140625" style="871" customWidth="1"/>
    <col min="6" max="11" width="9.85546875" style="871" bestFit="1" customWidth="1"/>
    <col min="12" max="12" width="10.7109375" style="871" customWidth="1"/>
    <col min="13" max="13" width="10.5703125" style="871" customWidth="1"/>
    <col min="14" max="15" width="9.85546875" style="871" bestFit="1" customWidth="1"/>
    <col min="16" max="16" width="8.28515625" style="871" bestFit="1" customWidth="1"/>
    <col min="17" max="16384" width="8" style="871"/>
  </cols>
  <sheetData>
    <row r="2" spans="1:15">
      <c r="A2" s="881" t="s">
        <v>1238</v>
      </c>
      <c r="B2" s="727" t="s">
        <v>850</v>
      </c>
    </row>
    <row r="4" spans="1:15">
      <c r="B4" s="939"/>
      <c r="C4" s="940">
        <v>39356</v>
      </c>
      <c r="D4" s="940">
        <v>39387</v>
      </c>
      <c r="E4" s="940">
        <v>39417</v>
      </c>
      <c r="F4" s="940">
        <v>39448</v>
      </c>
      <c r="G4" s="940">
        <v>39479</v>
      </c>
      <c r="H4" s="940">
        <v>39508</v>
      </c>
      <c r="I4" s="940">
        <v>39539</v>
      </c>
      <c r="J4" s="940">
        <v>39569</v>
      </c>
      <c r="K4" s="940">
        <v>39600</v>
      </c>
      <c r="L4" s="940" t="s">
        <v>795</v>
      </c>
      <c r="M4" s="940" t="s">
        <v>43</v>
      </c>
      <c r="N4" s="940">
        <v>39692</v>
      </c>
      <c r="O4" s="941">
        <v>39722</v>
      </c>
    </row>
    <row r="5" spans="1:15" ht="51">
      <c r="B5" s="942" t="s">
        <v>492</v>
      </c>
      <c r="C5" s="943">
        <v>5.0805470000000001</v>
      </c>
      <c r="D5" s="943">
        <v>5.2181059999999997</v>
      </c>
      <c r="E5" s="943">
        <v>5.4705729999999999</v>
      </c>
      <c r="F5" s="943">
        <v>6.1880369999999996</v>
      </c>
      <c r="G5" s="943">
        <v>6.1280070000000002</v>
      </c>
      <c r="H5" s="943">
        <v>6.3448419999999999</v>
      </c>
      <c r="I5" s="943">
        <v>6.75753</v>
      </c>
      <c r="J5" s="943">
        <v>6.0966849999999999</v>
      </c>
      <c r="K5" s="943">
        <v>5.984032</v>
      </c>
      <c r="L5" s="943">
        <v>5.8655609999999996</v>
      </c>
      <c r="M5" s="943">
        <v>5.8892300000000004</v>
      </c>
      <c r="N5" s="943">
        <v>5.8720160000000003</v>
      </c>
      <c r="O5" s="943">
        <v>6.0722569999999996</v>
      </c>
    </row>
    <row r="6" spans="1:15" ht="38.25">
      <c r="B6" s="944" t="s">
        <v>493</v>
      </c>
      <c r="C6" s="943">
        <v>15.774939</v>
      </c>
      <c r="D6" s="943">
        <v>15.543583999999999</v>
      </c>
      <c r="E6" s="943">
        <v>14.49034</v>
      </c>
      <c r="F6" s="943">
        <v>16.819783000000001</v>
      </c>
      <c r="G6" s="943">
        <v>16.433046999999998</v>
      </c>
      <c r="H6" s="943">
        <v>16.922180000000001</v>
      </c>
      <c r="I6" s="943">
        <v>17.787089000000002</v>
      </c>
      <c r="J6" s="943">
        <v>16.988858</v>
      </c>
      <c r="K6" s="943">
        <v>18.646509999999999</v>
      </c>
      <c r="L6" s="943">
        <v>20.043721999999999</v>
      </c>
      <c r="M6" s="943">
        <v>19.675995</v>
      </c>
      <c r="N6" s="943">
        <v>18.979037000000002</v>
      </c>
      <c r="O6" s="943">
        <v>16.313818999999999</v>
      </c>
    </row>
    <row r="7" spans="1:15" ht="51">
      <c r="B7" s="942" t="s">
        <v>494</v>
      </c>
      <c r="C7" s="943">
        <v>260.94721700000002</v>
      </c>
      <c r="D7" s="943">
        <v>255.64672400000001</v>
      </c>
      <c r="E7" s="943">
        <v>255.683043</v>
      </c>
      <c r="F7" s="943">
        <v>259.23241100000001</v>
      </c>
      <c r="G7" s="943">
        <v>261.62239299999999</v>
      </c>
      <c r="H7" s="943">
        <v>248.74363199999999</v>
      </c>
      <c r="I7" s="943">
        <v>244.32451499999999</v>
      </c>
      <c r="J7" s="943">
        <v>352.32597900000002</v>
      </c>
      <c r="K7" s="943">
        <v>357.84839299999999</v>
      </c>
      <c r="L7" s="943">
        <v>372.208685</v>
      </c>
      <c r="M7" s="943">
        <v>354.81233099999997</v>
      </c>
      <c r="N7" s="943">
        <v>378.65357799999998</v>
      </c>
      <c r="O7" s="943">
        <v>388.51802199999997</v>
      </c>
    </row>
    <row r="9" spans="1:15">
      <c r="B9" s="727" t="s">
        <v>850</v>
      </c>
    </row>
    <row r="17" spans="2:9">
      <c r="I17" s="706"/>
    </row>
    <row r="25" spans="2:9">
      <c r="B25" s="906" t="s">
        <v>926</v>
      </c>
    </row>
    <row r="26" spans="2:9">
      <c r="B26" s="938"/>
    </row>
    <row r="27" spans="2:9">
      <c r="B27" s="164" t="s">
        <v>1682</v>
      </c>
    </row>
    <row r="34" spans="5:5">
      <c r="E34" s="706"/>
    </row>
  </sheetData>
  <phoneticPr fontId="13" type="noConversion"/>
  <hyperlinks>
    <hyperlink ref="B27" location="'Содержание '!B176" display="к содержанию"/>
  </hyperlinks>
  <pageMargins left="0.75" right="0.75" top="1" bottom="1" header="0.5" footer="0.5"/>
  <headerFooter alignWithMargins="0"/>
  <drawing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8"/>
  <dimension ref="A2:I31"/>
  <sheetViews>
    <sheetView topLeftCell="A11" workbookViewId="0">
      <selection activeCell="B31" sqref="B31"/>
    </sheetView>
  </sheetViews>
  <sheetFormatPr defaultRowHeight="12.75"/>
  <cols>
    <col min="1" max="1" width="8.5703125" style="881" customWidth="1"/>
    <col min="2" max="2" width="31.28515625" style="881" customWidth="1"/>
    <col min="3" max="5" width="9.140625" style="881"/>
    <col min="6" max="6" width="32.42578125" style="881" customWidth="1"/>
    <col min="7" max="8" width="9.140625" style="881"/>
    <col min="9" max="9" width="23" style="881" customWidth="1"/>
    <col min="10" max="16384" width="9.140625" style="881"/>
  </cols>
  <sheetData>
    <row r="2" spans="1:9">
      <c r="A2" s="881" t="s">
        <v>1238</v>
      </c>
      <c r="B2" s="882" t="s">
        <v>495</v>
      </c>
    </row>
    <row r="3" spans="1:9" ht="13.5" thickBot="1">
      <c r="B3" s="1516" t="s">
        <v>496</v>
      </c>
      <c r="C3" s="1516"/>
      <c r="F3" s="1516" t="s">
        <v>497</v>
      </c>
      <c r="G3" s="1516"/>
    </row>
    <row r="4" spans="1:9">
      <c r="B4" s="945" t="s">
        <v>2183</v>
      </c>
      <c r="C4" s="946">
        <v>27.3</v>
      </c>
      <c r="F4" s="945" t="s">
        <v>2183</v>
      </c>
      <c r="G4" s="946">
        <v>26.69</v>
      </c>
      <c r="I4" s="947"/>
    </row>
    <row r="5" spans="1:9" ht="25.5">
      <c r="B5" s="948" t="s">
        <v>498</v>
      </c>
      <c r="C5" s="949">
        <v>8.8699999999999992</v>
      </c>
      <c r="F5" s="948" t="s">
        <v>498</v>
      </c>
      <c r="G5" s="949">
        <v>12.42</v>
      </c>
      <c r="I5" s="947"/>
    </row>
    <row r="6" spans="1:9" ht="25.5">
      <c r="B6" s="948" t="s">
        <v>499</v>
      </c>
      <c r="C6" s="949">
        <v>0.34</v>
      </c>
      <c r="F6" s="948" t="s">
        <v>499</v>
      </c>
      <c r="G6" s="949">
        <v>2.4</v>
      </c>
      <c r="I6" s="947"/>
    </row>
    <row r="7" spans="1:9">
      <c r="B7" s="948" t="s">
        <v>500</v>
      </c>
      <c r="C7" s="949">
        <v>1.42</v>
      </c>
      <c r="F7" s="948" t="s">
        <v>500</v>
      </c>
      <c r="G7" s="949">
        <v>1.31</v>
      </c>
      <c r="I7" s="947"/>
    </row>
    <row r="8" spans="1:9" ht="25.5">
      <c r="B8" s="948" t="s">
        <v>2185</v>
      </c>
      <c r="C8" s="949">
        <v>45.88</v>
      </c>
      <c r="F8" s="948" t="s">
        <v>2185</v>
      </c>
      <c r="G8" s="949">
        <v>43.96</v>
      </c>
      <c r="I8" s="947"/>
    </row>
    <row r="9" spans="1:9">
      <c r="B9" s="948" t="s">
        <v>2184</v>
      </c>
      <c r="C9" s="949">
        <v>16.170000000000002</v>
      </c>
      <c r="F9" s="948" t="s">
        <v>2184</v>
      </c>
      <c r="G9" s="949">
        <v>12.69</v>
      </c>
      <c r="I9" s="947"/>
    </row>
    <row r="10" spans="1:9" ht="13.5" thickBot="1">
      <c r="B10" s="950" t="s">
        <v>501</v>
      </c>
      <c r="C10" s="951">
        <v>0.02</v>
      </c>
      <c r="F10" s="950" t="s">
        <v>501</v>
      </c>
      <c r="G10" s="951">
        <v>0.53</v>
      </c>
      <c r="I10" s="947"/>
    </row>
    <row r="12" spans="1:9">
      <c r="B12" s="882" t="s">
        <v>852</v>
      </c>
    </row>
    <row r="29" spans="2:2">
      <c r="B29" s="906" t="s">
        <v>926</v>
      </c>
    </row>
    <row r="31" spans="2:2">
      <c r="B31" s="164" t="s">
        <v>1682</v>
      </c>
    </row>
  </sheetData>
  <mergeCells count="2">
    <mergeCell ref="F3:G3"/>
    <mergeCell ref="B3:C3"/>
  </mergeCells>
  <phoneticPr fontId="64" type="noConversion"/>
  <hyperlinks>
    <hyperlink ref="B31" location="'Содержание '!B177" display="к содержанию"/>
  </hyperlinks>
  <pageMargins left="0.75" right="0.75" top="1" bottom="1" header="0.5" footer="0.5"/>
  <headerFooter alignWithMargins="0"/>
  <drawing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9"/>
  <dimension ref="A2:H10"/>
  <sheetViews>
    <sheetView workbookViewId="0">
      <selection activeCell="B10" sqref="B10"/>
    </sheetView>
  </sheetViews>
  <sheetFormatPr defaultColWidth="8" defaultRowHeight="12.75"/>
  <cols>
    <col min="1" max="1" width="8" style="706" customWidth="1"/>
    <col min="2" max="2" width="37.5703125" style="706" bestFit="1" customWidth="1"/>
    <col min="3" max="8" width="8.7109375" style="706" bestFit="1" customWidth="1"/>
    <col min="9" max="16384" width="8" style="706"/>
  </cols>
  <sheetData>
    <row r="2" spans="1:8">
      <c r="A2" s="881" t="s">
        <v>1238</v>
      </c>
      <c r="B2" s="832" t="s">
        <v>853</v>
      </c>
    </row>
    <row r="3" spans="1:8" ht="13.5" thickBot="1"/>
    <row r="4" spans="1:8" ht="13.5" thickBot="1">
      <c r="B4" s="952"/>
      <c r="C4" s="953">
        <v>38718</v>
      </c>
      <c r="D4" s="953">
        <v>39083</v>
      </c>
      <c r="E4" s="954">
        <v>39448</v>
      </c>
      <c r="F4" s="954">
        <v>39539</v>
      </c>
      <c r="G4" s="954">
        <v>39630</v>
      </c>
      <c r="H4" s="954">
        <v>39722</v>
      </c>
    </row>
    <row r="5" spans="1:8" ht="26.25" thickBot="1">
      <c r="B5" s="955" t="s">
        <v>939</v>
      </c>
      <c r="C5" s="956">
        <v>32</v>
      </c>
      <c r="D5" s="956">
        <v>16</v>
      </c>
      <c r="E5" s="956">
        <v>23</v>
      </c>
      <c r="F5" s="956">
        <v>23</v>
      </c>
      <c r="G5" s="956">
        <v>22</v>
      </c>
      <c r="H5" s="956">
        <v>23</v>
      </c>
    </row>
    <row r="6" spans="1:8" ht="13.5" thickBot="1">
      <c r="B6" s="955" t="s">
        <v>938</v>
      </c>
      <c r="C6" s="956">
        <v>7</v>
      </c>
      <c r="D6" s="956">
        <v>10</v>
      </c>
      <c r="E6" s="956">
        <v>12</v>
      </c>
      <c r="F6" s="956">
        <v>12</v>
      </c>
      <c r="G6" s="956">
        <v>12</v>
      </c>
      <c r="H6" s="956">
        <v>12</v>
      </c>
    </row>
    <row r="7" spans="1:8">
      <c r="B7" s="957"/>
    </row>
    <row r="8" spans="1:8">
      <c r="B8" s="906" t="s">
        <v>926</v>
      </c>
    </row>
    <row r="9" spans="1:8">
      <c r="B9" s="881"/>
    </row>
    <row r="10" spans="1:8">
      <c r="B10" s="164" t="s">
        <v>1682</v>
      </c>
    </row>
  </sheetData>
  <phoneticPr fontId="13" type="noConversion"/>
  <hyperlinks>
    <hyperlink ref="B10" location="'Содержание '!B178" display="к содержанию"/>
  </hyperlinks>
  <pageMargins left="0.75" right="0.75" top="1" bottom="1" header="0.5" footer="0.5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0"/>
  <dimension ref="A2:H20"/>
  <sheetViews>
    <sheetView workbookViewId="0">
      <selection activeCell="B20" sqref="B20"/>
    </sheetView>
  </sheetViews>
  <sheetFormatPr defaultColWidth="8" defaultRowHeight="12.75"/>
  <cols>
    <col min="1" max="1" width="8" style="706" customWidth="1"/>
    <col min="2" max="2" width="33.7109375" style="706" customWidth="1"/>
    <col min="3" max="4" width="8" style="706" customWidth="1"/>
    <col min="5" max="8" width="8.7109375" style="706" bestFit="1" customWidth="1"/>
    <col min="9" max="16384" width="8" style="706"/>
  </cols>
  <sheetData>
    <row r="2" spans="1:8">
      <c r="A2" s="881" t="s">
        <v>1238</v>
      </c>
      <c r="B2" s="832" t="s">
        <v>854</v>
      </c>
    </row>
    <row r="4" spans="1:8">
      <c r="B4" s="958"/>
      <c r="C4" s="959" t="s">
        <v>997</v>
      </c>
      <c r="D4" s="959" t="s">
        <v>998</v>
      </c>
      <c r="E4" s="960">
        <v>39448</v>
      </c>
      <c r="F4" s="960">
        <v>39539</v>
      </c>
      <c r="G4" s="960">
        <v>39630</v>
      </c>
      <c r="H4" s="960">
        <v>39722</v>
      </c>
    </row>
    <row r="5" spans="1:8" ht="51">
      <c r="B5" s="961" t="s">
        <v>502</v>
      </c>
      <c r="C5" s="958">
        <v>99.7</v>
      </c>
      <c r="D5" s="958">
        <v>81.8</v>
      </c>
      <c r="E5" s="958">
        <v>108.5</v>
      </c>
      <c r="F5" s="958">
        <v>106.4</v>
      </c>
      <c r="G5" s="958">
        <v>136.30000000000001</v>
      </c>
      <c r="H5" s="958">
        <v>150.6</v>
      </c>
    </row>
    <row r="6" spans="1:8">
      <c r="B6" s="906" t="s">
        <v>926</v>
      </c>
      <c r="C6" s="962"/>
      <c r="D6" s="962"/>
      <c r="E6" s="962"/>
      <c r="F6" s="962"/>
      <c r="G6" s="962"/>
      <c r="H6" s="962"/>
    </row>
    <row r="7" spans="1:8">
      <c r="B7" s="963"/>
      <c r="C7" s="962"/>
      <c r="D7" s="962"/>
      <c r="E7" s="962"/>
      <c r="F7" s="962"/>
      <c r="G7" s="962"/>
      <c r="H7" s="962"/>
    </row>
    <row r="9" spans="1:8">
      <c r="B9" s="832" t="s">
        <v>854</v>
      </c>
    </row>
    <row r="18" spans="2:2">
      <c r="B18" s="906" t="s">
        <v>926</v>
      </c>
    </row>
    <row r="19" spans="2:2">
      <c r="B19" s="881"/>
    </row>
    <row r="20" spans="2:2">
      <c r="B20" s="164" t="s">
        <v>1682</v>
      </c>
    </row>
  </sheetData>
  <phoneticPr fontId="13" type="noConversion"/>
  <hyperlinks>
    <hyperlink ref="B20" location="'Содержание '!B179" display="к содержанию"/>
  </hyperlinks>
  <pageMargins left="0.75" right="0.75" top="1" bottom="1" header="0.5" footer="0.5"/>
  <headerFooter alignWithMargins="0"/>
  <drawing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1"/>
  <dimension ref="A1:M30"/>
  <sheetViews>
    <sheetView workbookViewId="0">
      <selection activeCell="B25" sqref="B25"/>
    </sheetView>
  </sheetViews>
  <sheetFormatPr defaultRowHeight="12.75"/>
  <cols>
    <col min="1" max="1" width="8.85546875" style="881" bestFit="1" customWidth="1"/>
    <col min="2" max="2" width="30.28515625" style="881" customWidth="1"/>
    <col min="3" max="3" width="12.42578125" style="881" customWidth="1"/>
    <col min="4" max="4" width="17.42578125" style="881" customWidth="1"/>
    <col min="5" max="5" width="31.140625" style="881" bestFit="1" customWidth="1"/>
    <col min="6" max="9" width="9.140625" style="881"/>
    <col min="10" max="10" width="11.7109375" style="881" customWidth="1"/>
    <col min="11" max="16384" width="9.140625" style="881"/>
  </cols>
  <sheetData>
    <row r="1" spans="1:13">
      <c r="J1" s="1517" t="s">
        <v>503</v>
      </c>
      <c r="K1" s="1517"/>
      <c r="L1" s="1518"/>
      <c r="M1" s="964" t="s">
        <v>504</v>
      </c>
    </row>
    <row r="2" spans="1:13">
      <c r="A2" s="881" t="s">
        <v>1238</v>
      </c>
      <c r="B2" s="727" t="s">
        <v>855</v>
      </c>
      <c r="J2" s="965"/>
      <c r="K2" s="965"/>
      <c r="L2" s="965"/>
      <c r="M2" s="965"/>
    </row>
    <row r="3" spans="1:13">
      <c r="B3" s="727"/>
      <c r="J3" s="965"/>
      <c r="K3" s="965"/>
      <c r="L3" s="965"/>
      <c r="M3" s="965"/>
    </row>
    <row r="4" spans="1:13" ht="13.5" thickBot="1">
      <c r="C4" s="966" t="s">
        <v>496</v>
      </c>
      <c r="F4" s="966" t="s">
        <v>497</v>
      </c>
      <c r="J4" s="965"/>
      <c r="K4" s="965"/>
      <c r="L4" s="965"/>
      <c r="M4" s="965"/>
    </row>
    <row r="5" spans="1:13">
      <c r="B5" s="967" t="s">
        <v>505</v>
      </c>
      <c r="C5" s="968">
        <v>18.89</v>
      </c>
      <c r="E5" s="967" t="s">
        <v>505</v>
      </c>
      <c r="F5" s="969">
        <v>42.2</v>
      </c>
      <c r="J5" s="970"/>
      <c r="K5" s="970"/>
      <c r="L5" s="970"/>
      <c r="M5" s="971"/>
    </row>
    <row r="6" spans="1:13">
      <c r="B6" s="972" t="s">
        <v>506</v>
      </c>
      <c r="C6" s="973">
        <v>68.3</v>
      </c>
      <c r="E6" s="972" t="s">
        <v>506</v>
      </c>
      <c r="F6" s="974">
        <v>24.8</v>
      </c>
      <c r="J6" s="970"/>
      <c r="K6" s="970"/>
      <c r="L6" s="970"/>
      <c r="M6" s="971"/>
    </row>
    <row r="7" spans="1:13" ht="13.5" thickBot="1">
      <c r="B7" s="975" t="s">
        <v>507</v>
      </c>
      <c r="C7" s="976">
        <v>12.8</v>
      </c>
      <c r="E7" s="975" t="s">
        <v>507</v>
      </c>
      <c r="F7" s="977">
        <v>33</v>
      </c>
      <c r="J7" s="970"/>
      <c r="K7" s="970"/>
      <c r="L7" s="970"/>
      <c r="M7" s="971"/>
    </row>
    <row r="8" spans="1:13">
      <c r="J8" s="970"/>
      <c r="K8" s="970"/>
      <c r="L8" s="970"/>
      <c r="M8" s="971"/>
    </row>
    <row r="9" spans="1:13">
      <c r="B9" s="727" t="s">
        <v>855</v>
      </c>
    </row>
    <row r="23" spans="2:6">
      <c r="B23" s="906" t="s">
        <v>926</v>
      </c>
    </row>
    <row r="25" spans="2:6">
      <c r="B25" s="164" t="s">
        <v>1682</v>
      </c>
    </row>
    <row r="30" spans="2:6">
      <c r="F30" s="753"/>
    </row>
  </sheetData>
  <mergeCells count="1">
    <mergeCell ref="J1:L1"/>
  </mergeCells>
  <phoneticPr fontId="64" type="noConversion"/>
  <hyperlinks>
    <hyperlink ref="B25" location="'Содержание '!B180" display="к содержанию"/>
  </hyperlink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2:E16"/>
  <sheetViews>
    <sheetView zoomScaleNormal="100" workbookViewId="0">
      <selection activeCell="A2" sqref="A2"/>
    </sheetView>
  </sheetViews>
  <sheetFormatPr defaultRowHeight="12.75"/>
  <cols>
    <col min="1" max="1" width="8.85546875" style="74" bestFit="1" customWidth="1"/>
    <col min="2" max="2" width="13.85546875" style="74" customWidth="1"/>
    <col min="3" max="3" width="13.28515625" style="74" bestFit="1" customWidth="1"/>
    <col min="4" max="4" width="15.140625" style="74" bestFit="1" customWidth="1"/>
    <col min="5" max="5" width="14.5703125" style="74" customWidth="1"/>
    <col min="6" max="6" width="16.5703125" style="74" customWidth="1"/>
    <col min="7" max="7" width="15.140625" style="74" customWidth="1"/>
    <col min="8" max="16384" width="9.140625" style="74"/>
  </cols>
  <sheetData>
    <row r="2" spans="1:5">
      <c r="A2" s="74" t="s">
        <v>1238</v>
      </c>
      <c r="B2" s="88" t="s">
        <v>1605</v>
      </c>
    </row>
    <row r="4" spans="1:5" ht="26.25">
      <c r="B4" s="115" t="s">
        <v>1485</v>
      </c>
      <c r="C4" s="116" t="s">
        <v>1484</v>
      </c>
      <c r="D4" s="117" t="s">
        <v>1490</v>
      </c>
      <c r="E4" s="117" t="s">
        <v>1491</v>
      </c>
    </row>
    <row r="5" spans="1:5">
      <c r="B5" s="90" t="s">
        <v>1601</v>
      </c>
      <c r="C5" s="118" t="s">
        <v>1492</v>
      </c>
      <c r="D5" s="118" t="s">
        <v>1493</v>
      </c>
      <c r="E5" s="118" t="s">
        <v>1494</v>
      </c>
    </row>
    <row r="6" spans="1:5">
      <c r="B6" s="90" t="s">
        <v>1602</v>
      </c>
      <c r="C6" s="118" t="s">
        <v>1495</v>
      </c>
      <c r="D6" s="118" t="s">
        <v>1497</v>
      </c>
      <c r="E6" s="118" t="s">
        <v>1499</v>
      </c>
    </row>
    <row r="7" spans="1:5">
      <c r="B7" s="90" t="s">
        <v>1603</v>
      </c>
      <c r="C7" s="118" t="s">
        <v>1496</v>
      </c>
      <c r="D7" s="118" t="s">
        <v>1498</v>
      </c>
      <c r="E7" s="118" t="s">
        <v>1500</v>
      </c>
    </row>
    <row r="8" spans="1:5" ht="13.5">
      <c r="B8" s="115" t="s">
        <v>1486</v>
      </c>
      <c r="C8" s="119"/>
      <c r="D8" s="119"/>
      <c r="E8" s="119"/>
    </row>
    <row r="9" spans="1:5">
      <c r="B9" s="90" t="s">
        <v>1488</v>
      </c>
      <c r="C9" s="118" t="s">
        <v>1501</v>
      </c>
      <c r="D9" s="118" t="s">
        <v>1503</v>
      </c>
      <c r="E9" s="118" t="s">
        <v>1505</v>
      </c>
    </row>
    <row r="10" spans="1:5">
      <c r="B10" s="90" t="s">
        <v>1487</v>
      </c>
      <c r="C10" s="118">
        <v>1.3364</v>
      </c>
      <c r="D10" s="118">
        <v>1.6896</v>
      </c>
      <c r="E10" s="118">
        <v>101.04</v>
      </c>
    </row>
    <row r="11" spans="1:5">
      <c r="B11" s="90" t="s">
        <v>1489</v>
      </c>
      <c r="C11" s="118" t="s">
        <v>1502</v>
      </c>
      <c r="D11" s="118" t="s">
        <v>1504</v>
      </c>
      <c r="E11" s="118" t="s">
        <v>1506</v>
      </c>
    </row>
    <row r="12" spans="1:5">
      <c r="B12" s="90" t="s">
        <v>1487</v>
      </c>
      <c r="C12" s="118">
        <v>1.3136000000000001</v>
      </c>
      <c r="D12" s="118">
        <v>1.6678999999999999</v>
      </c>
      <c r="E12" s="118">
        <v>107.04</v>
      </c>
    </row>
    <row r="14" spans="1:5">
      <c r="B14" s="120" t="s">
        <v>2253</v>
      </c>
    </row>
    <row r="15" spans="1:5">
      <c r="B15" s="120"/>
    </row>
    <row r="16" spans="1:5">
      <c r="B16" s="176" t="s">
        <v>1682</v>
      </c>
    </row>
  </sheetData>
  <phoneticPr fontId="4" type="noConversion"/>
  <hyperlinks>
    <hyperlink ref="B16" location="'Содержание '!B18" display="к содеержанию"/>
  </hyperlinks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2"/>
  <dimension ref="A1:M24"/>
  <sheetViews>
    <sheetView workbookViewId="0">
      <selection activeCell="B24" sqref="B24"/>
    </sheetView>
  </sheetViews>
  <sheetFormatPr defaultRowHeight="12.75"/>
  <cols>
    <col min="1" max="1" width="9.140625" style="881"/>
    <col min="2" max="2" width="24.28515625" style="881" customWidth="1"/>
    <col min="3" max="3" width="9.85546875" style="881" customWidth="1"/>
    <col min="4" max="4" width="18.140625" style="881" customWidth="1"/>
    <col min="5" max="5" width="19.5703125" style="881" bestFit="1" customWidth="1"/>
    <col min="6" max="6" width="8.85546875" style="881" customWidth="1"/>
    <col min="7" max="8" width="9.140625" style="881"/>
    <col min="9" max="9" width="12" style="881" customWidth="1"/>
    <col min="10" max="10" width="9.5703125" style="881" customWidth="1"/>
    <col min="11" max="16384" width="9.140625" style="881"/>
  </cols>
  <sheetData>
    <row r="1" spans="1:13">
      <c r="I1" s="1519" t="s">
        <v>503</v>
      </c>
      <c r="J1" s="1519"/>
      <c r="K1" s="1520"/>
      <c r="L1" s="978" t="s">
        <v>504</v>
      </c>
      <c r="M1" s="979"/>
    </row>
    <row r="2" spans="1:13">
      <c r="A2" s="881" t="s">
        <v>1238</v>
      </c>
      <c r="B2" s="882" t="s">
        <v>508</v>
      </c>
      <c r="I2" s="979" t="s">
        <v>509</v>
      </c>
      <c r="J2" s="979" t="s">
        <v>510</v>
      </c>
      <c r="K2" s="979"/>
      <c r="L2" s="979"/>
      <c r="M2" s="979"/>
    </row>
    <row r="3" spans="1:13" ht="13.5" thickBot="1">
      <c r="B3" s="881" t="s">
        <v>1140</v>
      </c>
      <c r="C3" s="966" t="s">
        <v>496</v>
      </c>
      <c r="E3" s="881" t="s">
        <v>1140</v>
      </c>
      <c r="F3" s="966" t="s">
        <v>497</v>
      </c>
      <c r="M3" s="979"/>
    </row>
    <row r="4" spans="1:13">
      <c r="B4" s="980" t="s">
        <v>511</v>
      </c>
      <c r="C4" s="981">
        <v>217.5</v>
      </c>
      <c r="E4" s="967" t="s">
        <v>511</v>
      </c>
      <c r="F4" s="982">
        <v>361.10901899999999</v>
      </c>
      <c r="M4" s="979"/>
    </row>
    <row r="5" spans="1:13">
      <c r="B5" s="983" t="s">
        <v>512</v>
      </c>
      <c r="C5" s="984">
        <v>3.6</v>
      </c>
      <c r="E5" s="972" t="s">
        <v>512</v>
      </c>
      <c r="F5" s="982">
        <v>4.3827670000000003</v>
      </c>
      <c r="M5" s="979"/>
    </row>
    <row r="6" spans="1:13" ht="13.5" thickBot="1">
      <c r="B6" s="985" t="s">
        <v>513</v>
      </c>
      <c r="C6" s="986">
        <v>5.9</v>
      </c>
      <c r="E6" s="975" t="s">
        <v>513</v>
      </c>
      <c r="F6" s="982">
        <v>3.687503</v>
      </c>
      <c r="M6" s="979"/>
    </row>
    <row r="7" spans="1:13">
      <c r="F7" s="987"/>
      <c r="G7" s="987"/>
      <c r="M7" s="979"/>
    </row>
    <row r="8" spans="1:13">
      <c r="B8" s="882" t="s">
        <v>857</v>
      </c>
      <c r="I8" s="988"/>
      <c r="J8" s="988"/>
      <c r="K8" s="988"/>
      <c r="L8" s="979"/>
      <c r="M8" s="979"/>
    </row>
    <row r="9" spans="1:13">
      <c r="I9" s="979"/>
      <c r="J9" s="979"/>
      <c r="K9" s="979"/>
      <c r="L9" s="979"/>
      <c r="M9" s="979"/>
    </row>
    <row r="10" spans="1:13">
      <c r="I10" s="989"/>
      <c r="J10" s="979"/>
      <c r="K10" s="979"/>
      <c r="L10" s="979"/>
      <c r="M10" s="979"/>
    </row>
    <row r="11" spans="1:13">
      <c r="I11" s="882"/>
    </row>
    <row r="12" spans="1:13">
      <c r="I12" s="882"/>
    </row>
    <row r="13" spans="1:13">
      <c r="I13" s="882"/>
    </row>
    <row r="14" spans="1:13">
      <c r="I14" s="882"/>
    </row>
    <row r="15" spans="1:13">
      <c r="I15" s="882"/>
    </row>
    <row r="16" spans="1:13">
      <c r="I16" s="882"/>
    </row>
    <row r="17" spans="2:9">
      <c r="I17" s="882"/>
    </row>
    <row r="18" spans="2:9">
      <c r="I18" s="882"/>
    </row>
    <row r="22" spans="2:9">
      <c r="B22" s="906" t="s">
        <v>926</v>
      </c>
    </row>
    <row r="24" spans="2:9">
      <c r="B24" s="164" t="s">
        <v>1682</v>
      </c>
    </row>
  </sheetData>
  <mergeCells count="1">
    <mergeCell ref="I1:K1"/>
  </mergeCells>
  <phoneticPr fontId="64" type="noConversion"/>
  <hyperlinks>
    <hyperlink ref="B24" location="'Содержание '!B181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3"/>
  <dimension ref="A2:F21"/>
  <sheetViews>
    <sheetView workbookViewId="0">
      <selection activeCell="B21" sqref="B21"/>
    </sheetView>
  </sheetViews>
  <sheetFormatPr defaultColWidth="8" defaultRowHeight="12.75"/>
  <cols>
    <col min="1" max="1" width="8.85546875" style="706" bestFit="1" customWidth="1"/>
    <col min="2" max="2" width="17.42578125" style="706" customWidth="1"/>
    <col min="3" max="16384" width="8" style="706"/>
  </cols>
  <sheetData>
    <row r="2" spans="1:6">
      <c r="A2" s="881" t="s">
        <v>1238</v>
      </c>
      <c r="B2" s="832" t="s">
        <v>859</v>
      </c>
    </row>
    <row r="4" spans="1:6">
      <c r="B4" s="765"/>
      <c r="C4" s="990" t="s">
        <v>999</v>
      </c>
      <c r="D4" s="990" t="s">
        <v>2038</v>
      </c>
      <c r="E4" s="990" t="s">
        <v>795</v>
      </c>
      <c r="F4" s="990" t="s">
        <v>1000</v>
      </c>
    </row>
    <row r="5" spans="1:6">
      <c r="B5" s="765" t="s">
        <v>514</v>
      </c>
      <c r="C5" s="765">
        <v>0.11600000000000001</v>
      </c>
      <c r="D5" s="765">
        <v>3.3000000000000002E-2</v>
      </c>
      <c r="E5" s="765">
        <v>9.8000000000000004E-2</v>
      </c>
      <c r="F5" s="765">
        <v>0.14699999999999999</v>
      </c>
    </row>
    <row r="6" spans="1:6">
      <c r="B6" s="765" t="s">
        <v>515</v>
      </c>
      <c r="C6" s="765">
        <v>9.5000000000000001E-2</v>
      </c>
      <c r="D6" s="765">
        <v>2.7E-2</v>
      </c>
      <c r="E6" s="765">
        <v>8.2000000000000003E-2</v>
      </c>
      <c r="F6" s="765">
        <v>9.8000000000000004E-2</v>
      </c>
    </row>
    <row r="9" spans="1:6">
      <c r="B9" s="832" t="s">
        <v>859</v>
      </c>
    </row>
    <row r="19" spans="2:2">
      <c r="B19" s="906" t="s">
        <v>926</v>
      </c>
    </row>
    <row r="20" spans="2:2">
      <c r="B20" s="881"/>
    </row>
    <row r="21" spans="2:2">
      <c r="B21" s="164" t="s">
        <v>1682</v>
      </c>
    </row>
  </sheetData>
  <phoneticPr fontId="13" type="noConversion"/>
  <hyperlinks>
    <hyperlink ref="B21" location="'Содержание '!B182" display="к содержанию"/>
  </hyperlinks>
  <pageMargins left="0.75" right="0.75" top="1" bottom="1" header="0.5" footer="0.5"/>
  <headerFooter alignWithMargins="0"/>
  <drawing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4"/>
  <dimension ref="A2:F11"/>
  <sheetViews>
    <sheetView workbookViewId="0">
      <selection activeCell="B11" sqref="B11"/>
    </sheetView>
  </sheetViews>
  <sheetFormatPr defaultRowHeight="12.75"/>
  <cols>
    <col min="1" max="1" width="8.85546875" style="881" bestFit="1" customWidth="1"/>
    <col min="2" max="2" width="28.7109375" style="881" customWidth="1"/>
    <col min="3" max="3" width="10.5703125" style="881" customWidth="1"/>
    <col min="4" max="4" width="10.85546875" style="881" customWidth="1"/>
    <col min="5" max="16384" width="9.140625" style="881"/>
  </cols>
  <sheetData>
    <row r="2" spans="1:6">
      <c r="A2" s="881" t="s">
        <v>1238</v>
      </c>
      <c r="B2" s="882" t="s">
        <v>1677</v>
      </c>
    </row>
    <row r="3" spans="1:6" ht="13.5" thickBot="1"/>
    <row r="4" spans="1:6" ht="18.75" customHeight="1" thickBot="1">
      <c r="B4" s="991"/>
      <c r="C4" s="992" t="s">
        <v>516</v>
      </c>
      <c r="D4" s="993" t="s">
        <v>517</v>
      </c>
      <c r="E4" s="993" t="s">
        <v>526</v>
      </c>
      <c r="F4" s="993" t="s">
        <v>518</v>
      </c>
    </row>
    <row r="5" spans="1:6" ht="24.75" thickBot="1">
      <c r="B5" s="994" t="s">
        <v>519</v>
      </c>
      <c r="C5" s="995">
        <v>13.67</v>
      </c>
      <c r="D5" s="995">
        <v>8.1300000000000008</v>
      </c>
      <c r="E5" s="995">
        <v>12.7</v>
      </c>
      <c r="F5" s="995">
        <v>9.4</v>
      </c>
    </row>
    <row r="6" spans="1:6" ht="24.75" thickBot="1">
      <c r="B6" s="994" t="s">
        <v>520</v>
      </c>
      <c r="C6" s="995">
        <v>0.39</v>
      </c>
      <c r="D6" s="995">
        <v>1.89</v>
      </c>
      <c r="E6" s="995">
        <v>0.46</v>
      </c>
      <c r="F6" s="995">
        <v>0.4</v>
      </c>
    </row>
    <row r="7" spans="1:6" ht="13.5" thickBot="1">
      <c r="B7" s="994" t="s">
        <v>521</v>
      </c>
      <c r="C7" s="995">
        <v>0.76</v>
      </c>
      <c r="D7" s="995">
        <v>0.28000000000000003</v>
      </c>
      <c r="E7" s="995">
        <v>0.5</v>
      </c>
      <c r="F7" s="995">
        <v>0.6</v>
      </c>
    </row>
    <row r="8" spans="1:6">
      <c r="B8" s="996"/>
    </row>
    <row r="9" spans="1:6">
      <c r="B9" s="906" t="s">
        <v>926</v>
      </c>
    </row>
    <row r="11" spans="1:6">
      <c r="B11" s="164" t="s">
        <v>1682</v>
      </c>
    </row>
  </sheetData>
  <phoneticPr fontId="64" type="noConversion"/>
  <hyperlinks>
    <hyperlink ref="B11" location="'Содержание '!B183" display="к содержанию"/>
  </hyperlinks>
  <pageMargins left="0.75" right="0.75" top="1" bottom="1" header="0.5" footer="0.5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5"/>
  <dimension ref="A2:H25"/>
  <sheetViews>
    <sheetView workbookViewId="0">
      <selection activeCell="B25" sqref="B25"/>
    </sheetView>
  </sheetViews>
  <sheetFormatPr defaultColWidth="8" defaultRowHeight="12.75"/>
  <cols>
    <col min="1" max="1" width="8.85546875" style="706" bestFit="1" customWidth="1"/>
    <col min="2" max="2" width="29.28515625" style="706" customWidth="1"/>
    <col min="3" max="4" width="8.7109375" style="706" bestFit="1" customWidth="1"/>
    <col min="5" max="8" width="7" style="706" bestFit="1" customWidth="1"/>
    <col min="9" max="16384" width="8" style="706"/>
  </cols>
  <sheetData>
    <row r="2" spans="1:8">
      <c r="A2" s="881" t="s">
        <v>1238</v>
      </c>
      <c r="B2" s="832" t="s">
        <v>862</v>
      </c>
    </row>
    <row r="3" spans="1:8">
      <c r="B3" s="997"/>
    </row>
    <row r="4" spans="1:8">
      <c r="B4" s="998"/>
      <c r="C4" s="999" t="s">
        <v>997</v>
      </c>
      <c r="D4" s="999" t="s">
        <v>998</v>
      </c>
      <c r="E4" s="1000">
        <v>39448</v>
      </c>
      <c r="F4" s="1000">
        <v>39539</v>
      </c>
      <c r="G4" s="1000">
        <v>39630</v>
      </c>
      <c r="H4" s="1000">
        <v>39722</v>
      </c>
    </row>
    <row r="5" spans="1:8">
      <c r="B5" s="1001" t="s">
        <v>969</v>
      </c>
      <c r="C5" s="1002">
        <v>75.346254000000002</v>
      </c>
      <c r="D5" s="1002">
        <v>126.554328</v>
      </c>
      <c r="E5" s="1002">
        <v>216.13512499999999</v>
      </c>
      <c r="F5" s="1002">
        <v>213.868865</v>
      </c>
      <c r="G5" s="1002">
        <v>209.45429899999999</v>
      </c>
      <c r="H5" s="1002">
        <v>212.154157</v>
      </c>
    </row>
    <row r="6" spans="1:8">
      <c r="B6" s="1001" t="s">
        <v>677</v>
      </c>
      <c r="C6" s="1002">
        <v>62.053899000000001</v>
      </c>
      <c r="D6" s="1002">
        <v>98.836708999999999</v>
      </c>
      <c r="E6" s="1002">
        <v>171.56764999999999</v>
      </c>
      <c r="F6" s="1002">
        <v>165.53244100000001</v>
      </c>
      <c r="G6" s="1002">
        <v>159.98690099999999</v>
      </c>
      <c r="H6" s="1002">
        <v>160.28849199999999</v>
      </c>
    </row>
    <row r="7" spans="1:8">
      <c r="B7" s="1001" t="s">
        <v>522</v>
      </c>
      <c r="C7" s="1002">
        <v>13.292355000000001</v>
      </c>
      <c r="D7" s="1002">
        <v>27.717925000000001</v>
      </c>
      <c r="E7" s="1002">
        <v>44.567475000000002</v>
      </c>
      <c r="F7" s="1002">
        <v>48.336424000000001</v>
      </c>
      <c r="G7" s="1002">
        <v>49.467398000000003</v>
      </c>
      <c r="H7" s="1002">
        <v>51.865665</v>
      </c>
    </row>
    <row r="8" spans="1:8" ht="21.75">
      <c r="B8" s="1003" t="s">
        <v>523</v>
      </c>
      <c r="C8" s="1004">
        <v>4.6683901385420414</v>
      </c>
      <c r="D8" s="1004">
        <v>3.5658047635239649</v>
      </c>
      <c r="E8" s="1004">
        <v>3.8496156670307209</v>
      </c>
      <c r="F8" s="1004">
        <v>3.4245901393119196</v>
      </c>
      <c r="G8" s="1004">
        <v>3.2341887276949555</v>
      </c>
      <c r="H8" s="1004">
        <v>3.090454773885575</v>
      </c>
    </row>
    <row r="11" spans="1:8">
      <c r="B11" s="832" t="s">
        <v>862</v>
      </c>
    </row>
    <row r="23" spans="2:2">
      <c r="B23" s="906" t="s">
        <v>926</v>
      </c>
    </row>
    <row r="24" spans="2:2">
      <c r="B24" s="881"/>
    </row>
    <row r="25" spans="2:2">
      <c r="B25" s="164" t="s">
        <v>1682</v>
      </c>
    </row>
  </sheetData>
  <phoneticPr fontId="13" type="noConversion"/>
  <hyperlinks>
    <hyperlink ref="B25" location="'Содержание '!B184" display="к содержанию"/>
  </hyperlinks>
  <pageMargins left="0.75" right="0.75" top="1" bottom="1" header="0.5" footer="0.5"/>
  <headerFooter alignWithMargins="0"/>
  <drawing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6"/>
  <dimension ref="A2:H18"/>
  <sheetViews>
    <sheetView workbookViewId="0">
      <selection activeCell="B18" sqref="B18"/>
    </sheetView>
  </sheetViews>
  <sheetFormatPr defaultColWidth="8" defaultRowHeight="12.75"/>
  <cols>
    <col min="1" max="1" width="8.85546875" style="706" bestFit="1" customWidth="1"/>
    <col min="2" max="2" width="29.28515625" style="706" customWidth="1"/>
    <col min="3" max="4" width="8.7109375" style="706" bestFit="1" customWidth="1"/>
    <col min="5" max="5" width="8.5703125" style="706" customWidth="1"/>
    <col min="6" max="6" width="9.140625" style="706" customWidth="1"/>
    <col min="7" max="7" width="8.5703125" style="706" customWidth="1"/>
    <col min="8" max="8" width="9.42578125" style="706" customWidth="1"/>
    <col min="9" max="16384" width="8" style="706"/>
  </cols>
  <sheetData>
    <row r="2" spans="1:8">
      <c r="A2" s="881" t="s">
        <v>1238</v>
      </c>
      <c r="B2" s="727" t="s">
        <v>864</v>
      </c>
    </row>
    <row r="3" spans="1:8">
      <c r="B3" s="997"/>
    </row>
    <row r="4" spans="1:8">
      <c r="B4" s="998"/>
      <c r="C4" s="999" t="s">
        <v>997</v>
      </c>
      <c r="D4" s="999" t="s">
        <v>998</v>
      </c>
      <c r="E4" s="1000">
        <v>39448</v>
      </c>
      <c r="F4" s="1000">
        <v>39539</v>
      </c>
      <c r="G4" s="1000">
        <v>39630</v>
      </c>
      <c r="H4" s="1000">
        <v>39722</v>
      </c>
    </row>
    <row r="5" spans="1:8">
      <c r="B5" s="1001" t="s">
        <v>671</v>
      </c>
      <c r="C5" s="1002">
        <v>68.3</v>
      </c>
      <c r="D5" s="1002">
        <v>104.4</v>
      </c>
      <c r="E5" s="1002">
        <v>180.4</v>
      </c>
      <c r="F5" s="1002">
        <v>175.9</v>
      </c>
      <c r="G5" s="1002">
        <v>169.5</v>
      </c>
      <c r="H5" s="1002">
        <v>170.5</v>
      </c>
    </row>
    <row r="6" spans="1:8">
      <c r="B6" s="906"/>
    </row>
    <row r="7" spans="1:8">
      <c r="B7" s="832" t="s">
        <v>862</v>
      </c>
    </row>
    <row r="16" spans="1:8">
      <c r="B16" s="906" t="s">
        <v>926</v>
      </c>
    </row>
    <row r="17" spans="2:2">
      <c r="B17" s="881"/>
    </row>
    <row r="18" spans="2:2">
      <c r="B18" s="164" t="s">
        <v>1682</v>
      </c>
    </row>
  </sheetData>
  <phoneticPr fontId="13" type="noConversion"/>
  <hyperlinks>
    <hyperlink ref="B18" location="'Содержание '!B185" display="к содержанию"/>
  </hyperlinks>
  <pageMargins left="0.75" right="0.75" top="1" bottom="1" header="0.5" footer="0.5"/>
  <headerFooter alignWithMargins="0"/>
  <drawing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7"/>
  <dimension ref="A1:M24"/>
  <sheetViews>
    <sheetView workbookViewId="0">
      <selection activeCell="B24" sqref="B24"/>
    </sheetView>
  </sheetViews>
  <sheetFormatPr defaultRowHeight="12.75"/>
  <cols>
    <col min="1" max="1" width="9.140625" style="881"/>
    <col min="2" max="2" width="24.28515625" style="881" customWidth="1"/>
    <col min="3" max="3" width="9.85546875" style="881" customWidth="1"/>
    <col min="4" max="4" width="18.140625" style="881" customWidth="1"/>
    <col min="5" max="5" width="19.5703125" style="881" bestFit="1" customWidth="1"/>
    <col min="6" max="6" width="8.85546875" style="881" customWidth="1"/>
    <col min="7" max="8" width="9.140625" style="881"/>
    <col min="9" max="9" width="12" style="881" customWidth="1"/>
    <col min="10" max="10" width="9.5703125" style="881" customWidth="1"/>
    <col min="11" max="16384" width="9.140625" style="881"/>
  </cols>
  <sheetData>
    <row r="1" spans="1:13">
      <c r="I1" s="1519" t="s">
        <v>503</v>
      </c>
      <c r="J1" s="1519"/>
      <c r="K1" s="1520"/>
      <c r="L1" s="978" t="s">
        <v>504</v>
      </c>
      <c r="M1" s="979"/>
    </row>
    <row r="2" spans="1:13">
      <c r="A2" s="881" t="s">
        <v>1238</v>
      </c>
      <c r="B2" s="882" t="s">
        <v>524</v>
      </c>
      <c r="I2" s="979" t="s">
        <v>509</v>
      </c>
      <c r="J2" s="979" t="s">
        <v>510</v>
      </c>
      <c r="K2" s="979"/>
      <c r="L2" s="979"/>
      <c r="M2" s="979"/>
    </row>
    <row r="3" spans="1:13" ht="13.5" thickBot="1">
      <c r="B3" s="881" t="s">
        <v>1140</v>
      </c>
      <c r="C3" s="966" t="s">
        <v>496</v>
      </c>
      <c r="E3" s="881" t="s">
        <v>1140</v>
      </c>
      <c r="F3" s="966" t="s">
        <v>497</v>
      </c>
      <c r="M3" s="979"/>
    </row>
    <row r="4" spans="1:13">
      <c r="B4" s="980" t="s">
        <v>511</v>
      </c>
      <c r="C4" s="1005">
        <v>172.26905600000001</v>
      </c>
      <c r="E4" s="967" t="s">
        <v>511</v>
      </c>
      <c r="F4" s="1005">
        <v>157.190867</v>
      </c>
      <c r="M4" s="979"/>
    </row>
    <row r="5" spans="1:13">
      <c r="B5" s="983" t="s">
        <v>512</v>
      </c>
      <c r="C5" s="1005">
        <v>7.1109289999999996</v>
      </c>
      <c r="E5" s="972" t="s">
        <v>512</v>
      </c>
      <c r="F5" s="1005">
        <v>12.453664</v>
      </c>
      <c r="M5" s="979"/>
    </row>
    <row r="6" spans="1:13" ht="13.5" thickBot="1">
      <c r="B6" s="985" t="s">
        <v>513</v>
      </c>
      <c r="C6" s="1005">
        <v>0.997139</v>
      </c>
      <c r="E6" s="975" t="s">
        <v>513</v>
      </c>
      <c r="F6" s="1005">
        <v>0.853159</v>
      </c>
      <c r="M6" s="979"/>
    </row>
    <row r="7" spans="1:13">
      <c r="F7" s="987"/>
      <c r="G7" s="987"/>
      <c r="M7" s="979"/>
    </row>
    <row r="8" spans="1:13">
      <c r="B8" s="882" t="s">
        <v>525</v>
      </c>
      <c r="I8" s="988"/>
      <c r="J8" s="988"/>
      <c r="K8" s="988"/>
      <c r="L8" s="979"/>
      <c r="M8" s="979"/>
    </row>
    <row r="9" spans="1:13">
      <c r="I9" s="979"/>
      <c r="J9" s="979"/>
      <c r="K9" s="979"/>
      <c r="L9" s="979"/>
      <c r="M9" s="979"/>
    </row>
    <row r="10" spans="1:13">
      <c r="I10" s="989"/>
      <c r="J10" s="979"/>
      <c r="K10" s="979"/>
      <c r="L10" s="979"/>
      <c r="M10" s="979"/>
    </row>
    <row r="11" spans="1:13">
      <c r="I11" s="882"/>
    </row>
    <row r="12" spans="1:13">
      <c r="I12" s="882"/>
    </row>
    <row r="13" spans="1:13">
      <c r="I13" s="882"/>
    </row>
    <row r="14" spans="1:13">
      <c r="I14" s="882"/>
    </row>
    <row r="15" spans="1:13">
      <c r="I15" s="882"/>
    </row>
    <row r="16" spans="1:13">
      <c r="I16" s="882"/>
    </row>
    <row r="17" spans="2:9">
      <c r="I17" s="882"/>
    </row>
    <row r="18" spans="2:9">
      <c r="I18" s="882"/>
    </row>
    <row r="22" spans="2:9">
      <c r="B22" s="906" t="s">
        <v>926</v>
      </c>
    </row>
    <row r="24" spans="2:9">
      <c r="B24" s="164" t="s">
        <v>1682</v>
      </c>
    </row>
  </sheetData>
  <mergeCells count="1">
    <mergeCell ref="I1:K1"/>
  </mergeCells>
  <phoneticPr fontId="13" type="noConversion"/>
  <hyperlinks>
    <hyperlink ref="B24" location="'Содержание '!B186" display="к содержанию"/>
  </hyperlinks>
  <pageMargins left="0.75" right="0.75" top="1" bottom="1" header="0.5" footer="0.5"/>
  <headerFooter alignWithMargins="0"/>
  <drawing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8"/>
  <dimension ref="A2:F21"/>
  <sheetViews>
    <sheetView workbookViewId="0">
      <selection activeCell="B21" sqref="B21"/>
    </sheetView>
  </sheetViews>
  <sheetFormatPr defaultColWidth="8" defaultRowHeight="12.75"/>
  <cols>
    <col min="1" max="1" width="8.85546875" style="706" bestFit="1" customWidth="1"/>
    <col min="2" max="2" width="17.42578125" style="706" customWidth="1"/>
    <col min="3" max="6" width="8.7109375" style="706" bestFit="1" customWidth="1"/>
    <col min="7" max="16384" width="8" style="706"/>
  </cols>
  <sheetData>
    <row r="2" spans="1:6">
      <c r="A2" s="881" t="s">
        <v>1238</v>
      </c>
      <c r="B2" s="832" t="s">
        <v>868</v>
      </c>
    </row>
    <row r="4" spans="1:6">
      <c r="B4" s="765"/>
      <c r="C4" s="1006" t="s">
        <v>999</v>
      </c>
      <c r="D4" s="1006" t="s">
        <v>2038</v>
      </c>
      <c r="E4" s="1006" t="s">
        <v>795</v>
      </c>
      <c r="F4" s="1006" t="s">
        <v>1000</v>
      </c>
    </row>
    <row r="5" spans="1:6">
      <c r="B5" s="1007" t="s">
        <v>514</v>
      </c>
      <c r="C5" s="1008">
        <v>8.9289913776806965E-2</v>
      </c>
      <c r="D5" s="1008">
        <v>9.2533738118483894E-3</v>
      </c>
      <c r="E5" s="1008">
        <v>5.8531681815970999E-3</v>
      </c>
      <c r="F5" s="1008">
        <v>2.1144238678902506E-2</v>
      </c>
    </row>
    <row r="6" spans="1:6">
      <c r="B6" s="1007" t="s">
        <v>515</v>
      </c>
      <c r="C6" s="1008">
        <v>1.8411750519495618E-2</v>
      </c>
      <c r="D6" s="1008">
        <v>2.0913516326932394E-3</v>
      </c>
      <c r="E6" s="1008">
        <v>1.38235883141267E-3</v>
      </c>
      <c r="F6" s="1008">
        <v>5.1691657401744901E-3</v>
      </c>
    </row>
    <row r="9" spans="1:6">
      <c r="B9" s="832" t="s">
        <v>859</v>
      </c>
    </row>
    <row r="19" spans="2:2">
      <c r="B19" s="906" t="s">
        <v>926</v>
      </c>
    </row>
    <row r="20" spans="2:2">
      <c r="B20" s="881"/>
    </row>
    <row r="21" spans="2:2">
      <c r="B21" s="164" t="s">
        <v>1682</v>
      </c>
    </row>
  </sheetData>
  <phoneticPr fontId="13" type="noConversion"/>
  <hyperlinks>
    <hyperlink ref="B21" location="'Содержание '!B187" display="к содержанию"/>
  </hyperlinks>
  <pageMargins left="0.75" right="0.75" top="1" bottom="1" header="0.5" footer="0.5"/>
  <headerFooter alignWithMargins="0"/>
  <drawing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7"/>
  <dimension ref="A2:K26"/>
  <sheetViews>
    <sheetView workbookViewId="0">
      <selection activeCell="B26" sqref="B26"/>
    </sheetView>
  </sheetViews>
  <sheetFormatPr defaultColWidth="8" defaultRowHeight="12.75"/>
  <cols>
    <col min="1" max="1" width="9.28515625" style="1009" bestFit="1" customWidth="1"/>
    <col min="2" max="2" width="16.28515625" style="1009" customWidth="1"/>
    <col min="3" max="3" width="10.140625" style="1009" customWidth="1"/>
    <col min="4" max="4" width="10.42578125" style="1009" customWidth="1"/>
    <col min="5" max="5" width="11.42578125" style="1009" customWidth="1"/>
    <col min="6" max="6" width="12.140625" style="1009" customWidth="1"/>
    <col min="7" max="7" width="11.42578125" style="1009" customWidth="1"/>
    <col min="8" max="8" width="11.140625" style="1009" customWidth="1"/>
    <col min="9" max="9" width="13.5703125" style="1009" customWidth="1"/>
    <col min="10" max="16384" width="8" style="1009"/>
  </cols>
  <sheetData>
    <row r="2" spans="1:11">
      <c r="A2" s="1009" t="s">
        <v>1215</v>
      </c>
      <c r="B2" s="1053" t="s">
        <v>527</v>
      </c>
      <c r="C2" s="1053"/>
      <c r="D2" s="1053"/>
      <c r="E2" s="1053"/>
      <c r="F2" s="1053"/>
      <c r="G2" s="1053"/>
      <c r="H2" s="1053"/>
    </row>
    <row r="3" spans="1:11">
      <c r="B3" s="1213"/>
      <c r="C3" s="1213"/>
      <c r="D3" s="1213"/>
      <c r="E3" s="1213"/>
      <c r="F3" s="1213"/>
      <c r="G3" s="1213"/>
      <c r="H3" s="1213"/>
    </row>
    <row r="4" spans="1:11" ht="25.5">
      <c r="B4" s="1010" t="s">
        <v>968</v>
      </c>
      <c r="C4" s="1011">
        <v>2002</v>
      </c>
      <c r="D4" s="1011">
        <v>2003</v>
      </c>
      <c r="E4" s="1011">
        <v>2004</v>
      </c>
      <c r="F4" s="1011">
        <v>2005</v>
      </c>
      <c r="G4" s="1011">
        <v>2006</v>
      </c>
      <c r="H4" s="1010">
        <v>2007</v>
      </c>
      <c r="I4" s="1010" t="s">
        <v>528</v>
      </c>
    </row>
    <row r="5" spans="1:11" ht="25.5">
      <c r="B5" s="1012" t="s">
        <v>529</v>
      </c>
      <c r="C5" s="1013">
        <v>15462.09</v>
      </c>
      <c r="D5" s="1013">
        <v>22411.9</v>
      </c>
      <c r="E5" s="1013">
        <v>30044</v>
      </c>
      <c r="F5" s="1013">
        <v>51705.7</v>
      </c>
      <c r="G5" s="1013">
        <v>94707.1</v>
      </c>
      <c r="H5" s="1013">
        <v>143454.39999999999</v>
      </c>
      <c r="I5" s="1013">
        <v>98761.2</v>
      </c>
    </row>
    <row r="6" spans="1:11" ht="27" customHeight="1">
      <c r="B6" s="1012" t="s">
        <v>530</v>
      </c>
      <c r="C6" s="1013">
        <v>11525.2</v>
      </c>
      <c r="D6" s="1013">
        <v>12830.2</v>
      </c>
      <c r="E6" s="1013">
        <v>17408.7</v>
      </c>
      <c r="F6" s="1013">
        <v>23221.7</v>
      </c>
      <c r="G6" s="1013">
        <v>24100.6</v>
      </c>
      <c r="H6" s="1013">
        <v>23598.7</v>
      </c>
      <c r="I6" s="1013">
        <v>17884.2</v>
      </c>
    </row>
    <row r="7" spans="1:11">
      <c r="A7" s="1016"/>
      <c r="B7" s="1211"/>
      <c r="C7" s="1016"/>
      <c r="D7" s="1016"/>
      <c r="E7" s="1016"/>
      <c r="F7" s="1016"/>
      <c r="G7" s="1016"/>
      <c r="H7" s="1016"/>
      <c r="I7" s="1016"/>
      <c r="J7" s="1016"/>
      <c r="K7" s="1016"/>
    </row>
    <row r="8" spans="1:11" ht="12.75" customHeight="1">
      <c r="A8" s="1016"/>
      <c r="B8" s="1215" t="s">
        <v>527</v>
      </c>
      <c r="C8" s="1214"/>
      <c r="D8" s="1214"/>
      <c r="E8" s="1214"/>
      <c r="F8" s="1214"/>
      <c r="G8" s="1214"/>
      <c r="H8" s="1214"/>
      <c r="I8" s="1214"/>
      <c r="J8" s="1016"/>
      <c r="K8" s="1016"/>
    </row>
    <row r="9" spans="1:11" ht="12.75" customHeight="1">
      <c r="A9" s="1016"/>
      <c r="B9" s="1214"/>
      <c r="C9" s="1214"/>
      <c r="D9" s="1214"/>
      <c r="E9" s="1214"/>
      <c r="F9" s="1214"/>
      <c r="G9" s="1214"/>
      <c r="H9" s="1214"/>
      <c r="I9" s="1214"/>
      <c r="J9" s="1016"/>
      <c r="K9" s="1016"/>
    </row>
    <row r="10" spans="1:11">
      <c r="A10" s="1016"/>
      <c r="B10" s="1212"/>
      <c r="C10" s="1212"/>
      <c r="D10" s="1212"/>
      <c r="E10" s="1212"/>
      <c r="F10" s="1212"/>
      <c r="G10" s="1212"/>
      <c r="H10" s="1212"/>
      <c r="I10" s="1212"/>
      <c r="J10" s="1016"/>
      <c r="K10" s="1016"/>
    </row>
    <row r="11" spans="1:11" ht="16.5" customHeight="1">
      <c r="B11" s="1015"/>
      <c r="C11" s="1016"/>
      <c r="D11" s="1016"/>
      <c r="E11" s="1016"/>
      <c r="F11" s="1016"/>
      <c r="G11" s="1016"/>
      <c r="H11" s="1016"/>
      <c r="I11" s="1017"/>
    </row>
    <row r="12" spans="1:11" ht="12.75" customHeight="1">
      <c r="B12" s="1015"/>
      <c r="C12" s="1016"/>
      <c r="D12" s="1016"/>
      <c r="E12" s="1016"/>
      <c r="F12" s="1016"/>
      <c r="G12" s="1016"/>
      <c r="H12" s="1016"/>
      <c r="I12" s="1017"/>
    </row>
    <row r="13" spans="1:11" ht="14.25" customHeight="1">
      <c r="B13" s="1015"/>
      <c r="C13" s="1016"/>
      <c r="D13" s="1016"/>
      <c r="E13" s="1016"/>
      <c r="F13" s="1016"/>
      <c r="G13" s="1016"/>
      <c r="H13" s="1016"/>
      <c r="I13" s="1017"/>
    </row>
    <row r="14" spans="1:11">
      <c r="B14" s="1015"/>
      <c r="C14" s="1016"/>
      <c r="D14" s="1016"/>
      <c r="E14" s="1016"/>
      <c r="F14" s="1016"/>
      <c r="G14" s="1016"/>
      <c r="H14" s="1016"/>
      <c r="I14" s="1017"/>
    </row>
    <row r="15" spans="1:11">
      <c r="B15" s="1015"/>
      <c r="C15" s="1016"/>
      <c r="D15" s="1016"/>
      <c r="E15" s="1016"/>
      <c r="F15" s="1016"/>
      <c r="G15" s="1016"/>
      <c r="H15" s="1016"/>
      <c r="I15" s="1017"/>
    </row>
    <row r="16" spans="1:11">
      <c r="B16" s="1015"/>
      <c r="C16" s="1016"/>
      <c r="D16" s="1016"/>
      <c r="E16" s="1016"/>
      <c r="F16" s="1016"/>
      <c r="G16" s="1016"/>
      <c r="H16" s="1016"/>
      <c r="I16" s="1017"/>
    </row>
    <row r="17" spans="1:10">
      <c r="B17" s="1015"/>
      <c r="C17" s="1016"/>
      <c r="D17" s="1016"/>
      <c r="E17" s="1016"/>
      <c r="F17" s="1016"/>
      <c r="G17" s="1016"/>
      <c r="H17" s="1016"/>
      <c r="I17" s="1017"/>
    </row>
    <row r="18" spans="1:10">
      <c r="B18" s="1015"/>
      <c r="C18" s="1016"/>
      <c r="D18" s="1016"/>
      <c r="E18" s="1016"/>
      <c r="F18" s="1016"/>
      <c r="G18" s="1016"/>
      <c r="H18" s="1016"/>
      <c r="I18" s="1017"/>
    </row>
    <row r="19" spans="1:10">
      <c r="B19" s="1015"/>
      <c r="C19" s="1016"/>
      <c r="D19" s="1016"/>
      <c r="E19" s="1016"/>
      <c r="F19" s="1016"/>
      <c r="G19" s="1016"/>
      <c r="H19" s="1016"/>
      <c r="I19" s="1017"/>
    </row>
    <row r="20" spans="1:10">
      <c r="B20" s="1015"/>
      <c r="C20" s="1016"/>
      <c r="D20" s="1016"/>
      <c r="E20" s="1016"/>
      <c r="F20" s="1016"/>
      <c r="G20" s="1016"/>
      <c r="H20" s="1016"/>
      <c r="I20" s="1017"/>
    </row>
    <row r="21" spans="1:10">
      <c r="B21" s="1015"/>
      <c r="C21" s="1016"/>
      <c r="D21" s="1016"/>
      <c r="E21" s="1016"/>
      <c r="F21" s="1016"/>
      <c r="G21" s="1016"/>
      <c r="H21" s="1016"/>
      <c r="I21" s="1016"/>
      <c r="J21" s="1016"/>
    </row>
    <row r="22" spans="1:10">
      <c r="A22" s="1016"/>
      <c r="B22" s="1211"/>
      <c r="C22" s="1016"/>
      <c r="D22" s="1016"/>
      <c r="E22" s="1016"/>
      <c r="F22" s="1016"/>
      <c r="G22" s="1016"/>
      <c r="H22" s="1016"/>
      <c r="I22" s="1016"/>
      <c r="J22" s="1016"/>
    </row>
    <row r="24" spans="1:10">
      <c r="B24" s="1018" t="s">
        <v>1620</v>
      </c>
    </row>
    <row r="25" spans="1:10">
      <c r="D25" s="52"/>
      <c r="E25" s="52"/>
      <c r="F25" s="52"/>
      <c r="G25" s="52"/>
      <c r="H25" s="52"/>
      <c r="I25" s="52"/>
    </row>
    <row r="26" spans="1:10">
      <c r="A26" s="1016"/>
      <c r="B26" s="164" t="s">
        <v>1682</v>
      </c>
      <c r="I26" s="1016"/>
      <c r="J26" s="1016"/>
    </row>
  </sheetData>
  <phoneticPr fontId="66" type="noConversion"/>
  <hyperlinks>
    <hyperlink ref="B26" location="'Содержание '!B190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8"/>
  <dimension ref="A1:J28"/>
  <sheetViews>
    <sheetView topLeftCell="A13" workbookViewId="0">
      <selection activeCell="B28" sqref="B28"/>
    </sheetView>
  </sheetViews>
  <sheetFormatPr defaultColWidth="8" defaultRowHeight="12.75"/>
  <cols>
    <col min="1" max="1" width="9.28515625" style="1009" bestFit="1" customWidth="1"/>
    <col min="2" max="2" width="15.85546875" style="1009" customWidth="1"/>
    <col min="3" max="7" width="10.5703125" style="1009" customWidth="1"/>
    <col min="8" max="8" width="10" style="1009" customWidth="1"/>
    <col min="9" max="9" width="10.5703125" style="1009" customWidth="1"/>
    <col min="10" max="16384" width="8" style="1009"/>
  </cols>
  <sheetData>
    <row r="1" spans="1:10">
      <c r="F1" s="52"/>
      <c r="H1" s="1019"/>
    </row>
    <row r="2" spans="1:10">
      <c r="A2" s="1009" t="s">
        <v>1215</v>
      </c>
      <c r="B2" s="1174" t="s">
        <v>531</v>
      </c>
      <c r="C2" s="1174"/>
      <c r="D2" s="1174"/>
      <c r="E2" s="1174"/>
      <c r="F2" s="1174"/>
      <c r="G2" s="1174"/>
      <c r="H2" s="1174"/>
    </row>
    <row r="3" spans="1:10">
      <c r="B3" s="1521"/>
      <c r="C3" s="1521"/>
      <c r="D3" s="1521"/>
      <c r="E3" s="1521"/>
      <c r="F3" s="1521"/>
      <c r="G3" s="1521"/>
      <c r="H3" s="1521"/>
      <c r="I3" s="1521"/>
    </row>
    <row r="4" spans="1:10" ht="25.5">
      <c r="B4" s="1020" t="s">
        <v>968</v>
      </c>
      <c r="C4" s="1011">
        <v>2002</v>
      </c>
      <c r="D4" s="1011">
        <v>2003</v>
      </c>
      <c r="E4" s="1011">
        <v>2004</v>
      </c>
      <c r="F4" s="1011">
        <v>2005</v>
      </c>
      <c r="G4" s="1011">
        <v>2006</v>
      </c>
      <c r="H4" s="1010">
        <v>2007</v>
      </c>
      <c r="I4" s="1010" t="s">
        <v>528</v>
      </c>
    </row>
    <row r="5" spans="1:10" ht="25.5">
      <c r="B5" s="1012" t="s">
        <v>529</v>
      </c>
      <c r="C5" s="1013">
        <v>14786.2</v>
      </c>
      <c r="D5" s="1013">
        <v>21595.200000000001</v>
      </c>
      <c r="E5" s="1013">
        <v>29101.200000000001</v>
      </c>
      <c r="F5" s="1013">
        <v>50257.599999999999</v>
      </c>
      <c r="G5" s="1013">
        <v>92775.8</v>
      </c>
      <c r="H5" s="1013">
        <v>141148.5</v>
      </c>
      <c r="I5" s="1013">
        <v>97090.4</v>
      </c>
    </row>
    <row r="6" spans="1:10" ht="38.25">
      <c r="B6" s="1012" t="s">
        <v>530</v>
      </c>
      <c r="C6" s="1013">
        <v>3216.7</v>
      </c>
      <c r="D6" s="1013">
        <v>3641.3</v>
      </c>
      <c r="E6" s="1013">
        <v>6196.6</v>
      </c>
      <c r="F6" s="1013">
        <v>7935.5</v>
      </c>
      <c r="G6" s="1013">
        <v>8293.2000000000007</v>
      </c>
      <c r="H6" s="1013">
        <v>8507.7999999999993</v>
      </c>
      <c r="I6" s="1013">
        <v>7030.6</v>
      </c>
    </row>
    <row r="8" spans="1:10">
      <c r="B8" s="1174" t="s">
        <v>531</v>
      </c>
      <c r="C8" s="1026"/>
      <c r="D8" s="1026"/>
      <c r="E8" s="1026"/>
      <c r="F8" s="1026"/>
      <c r="G8" s="1026"/>
      <c r="H8" s="1026"/>
      <c r="I8" s="1026"/>
    </row>
    <row r="9" spans="1:10">
      <c r="B9" s="1014"/>
    </row>
    <row r="10" spans="1:10">
      <c r="B10" s="1522" t="s">
        <v>531</v>
      </c>
      <c r="C10" s="1523"/>
      <c r="D10" s="1523"/>
      <c r="E10" s="1523"/>
      <c r="F10" s="1523"/>
      <c r="G10" s="1523"/>
      <c r="H10" s="1523"/>
      <c r="I10" s="1523"/>
      <c r="J10" s="1524"/>
    </row>
    <row r="11" spans="1:10" ht="13.5" customHeight="1">
      <c r="B11" s="1015"/>
      <c r="C11" s="1016"/>
      <c r="D11" s="1016"/>
      <c r="E11" s="1016"/>
      <c r="F11" s="1016"/>
      <c r="G11" s="1016"/>
      <c r="H11" s="1016"/>
      <c r="I11" s="1016"/>
      <c r="J11" s="1017"/>
    </row>
    <row r="12" spans="1:10">
      <c r="B12" s="1015"/>
      <c r="C12" s="1016"/>
      <c r="D12" s="1016"/>
      <c r="E12" s="1016"/>
      <c r="F12" s="1016"/>
      <c r="G12" s="1016"/>
      <c r="H12" s="1016"/>
      <c r="I12" s="1016"/>
      <c r="J12" s="1017"/>
    </row>
    <row r="13" spans="1:10">
      <c r="B13" s="1015"/>
      <c r="C13" s="1016"/>
      <c r="D13" s="1016"/>
      <c r="E13" s="1016"/>
      <c r="F13" s="1016"/>
      <c r="G13" s="1016"/>
      <c r="H13" s="1016"/>
      <c r="I13" s="1016"/>
      <c r="J13" s="1017"/>
    </row>
    <row r="14" spans="1:10">
      <c r="B14" s="1015"/>
      <c r="C14" s="1016"/>
      <c r="D14" s="1016"/>
      <c r="E14" s="1016"/>
      <c r="F14" s="1016"/>
      <c r="G14" s="1016"/>
      <c r="H14" s="1016"/>
      <c r="I14" s="1016"/>
      <c r="J14" s="1017"/>
    </row>
    <row r="15" spans="1:10">
      <c r="B15" s="1015"/>
      <c r="C15" s="1016"/>
      <c r="D15" s="1016"/>
      <c r="E15" s="1016"/>
      <c r="F15" s="1016"/>
      <c r="G15" s="1016"/>
      <c r="H15" s="1016"/>
      <c r="I15" s="1016"/>
      <c r="J15" s="1017"/>
    </row>
    <row r="16" spans="1:10">
      <c r="B16" s="1015"/>
      <c r="C16" s="1016"/>
      <c r="D16" s="1016"/>
      <c r="E16" s="1016"/>
      <c r="F16" s="1016"/>
      <c r="G16" s="1016"/>
      <c r="H16" s="1016"/>
      <c r="I16" s="1016"/>
      <c r="J16" s="1017"/>
    </row>
    <row r="17" spans="2:10">
      <c r="B17" s="1015"/>
      <c r="C17" s="1016"/>
      <c r="D17" s="1016"/>
      <c r="E17" s="1016"/>
      <c r="F17" s="1016"/>
      <c r="G17" s="1016"/>
      <c r="H17" s="1016"/>
      <c r="I17" s="1016"/>
      <c r="J17" s="1017"/>
    </row>
    <row r="18" spans="2:10">
      <c r="B18" s="1015"/>
      <c r="C18" s="1016"/>
      <c r="D18" s="1016"/>
      <c r="E18" s="1016"/>
      <c r="F18" s="1016"/>
      <c r="G18" s="1016"/>
      <c r="H18" s="1016"/>
      <c r="I18" s="1016"/>
      <c r="J18" s="1017"/>
    </row>
    <row r="19" spans="2:10">
      <c r="B19" s="1015"/>
      <c r="C19" s="1016"/>
      <c r="D19" s="1016"/>
      <c r="E19" s="1016"/>
      <c r="F19" s="1016"/>
      <c r="G19" s="1016"/>
      <c r="H19" s="1016"/>
      <c r="I19" s="1016"/>
      <c r="J19" s="1017"/>
    </row>
    <row r="20" spans="2:10">
      <c r="B20" s="1015"/>
      <c r="C20" s="1016"/>
      <c r="D20" s="1016"/>
      <c r="E20" s="1016"/>
      <c r="F20" s="1016"/>
      <c r="G20" s="1016"/>
      <c r="H20" s="1016"/>
      <c r="I20" s="1016"/>
      <c r="J20" s="1017"/>
    </row>
    <row r="21" spans="2:10">
      <c r="B21" s="1015"/>
      <c r="C21" s="1016"/>
      <c r="D21" s="1016"/>
      <c r="E21" s="1016"/>
      <c r="F21" s="1016"/>
      <c r="G21" s="1016"/>
      <c r="H21" s="1016"/>
      <c r="I21" s="1016"/>
      <c r="J21" s="1017"/>
    </row>
    <row r="22" spans="2:10">
      <c r="B22" s="1021"/>
      <c r="C22" s="1016"/>
      <c r="D22" s="1016"/>
      <c r="E22" s="1016"/>
      <c r="F22" s="1016"/>
      <c r="G22" s="1016"/>
      <c r="H22" s="1016"/>
      <c r="I22" s="1022"/>
      <c r="J22" s="1017"/>
    </row>
    <row r="23" spans="2:10" ht="38.25">
      <c r="B23" s="1023" t="s">
        <v>532</v>
      </c>
      <c r="C23" s="1024">
        <v>72</v>
      </c>
      <c r="D23" s="1024">
        <v>69</v>
      </c>
      <c r="E23" s="1024">
        <v>52</v>
      </c>
      <c r="F23" s="1024">
        <v>51</v>
      </c>
      <c r="G23" s="1024">
        <v>50</v>
      </c>
      <c r="H23" s="1024">
        <v>49</v>
      </c>
      <c r="I23" s="1024">
        <v>51</v>
      </c>
      <c r="J23" s="1017"/>
    </row>
    <row r="24" spans="2:10" ht="38.25">
      <c r="B24" s="1023" t="s">
        <v>533</v>
      </c>
      <c r="C24" s="1025">
        <v>4.5966984798084995</v>
      </c>
      <c r="D24" s="1025">
        <v>5.9306291709005023</v>
      </c>
      <c r="E24" s="1025">
        <v>4.6963173353129131</v>
      </c>
      <c r="F24" s="1025">
        <v>6.3332619242643817</v>
      </c>
      <c r="G24" s="1025">
        <v>11.186972459364299</v>
      </c>
      <c r="H24" s="1025">
        <v>16.590481675638827</v>
      </c>
      <c r="I24" s="1025">
        <v>13.809689073478792</v>
      </c>
      <c r="J24" s="1017"/>
    </row>
    <row r="26" spans="2:10">
      <c r="B26" s="1018" t="s">
        <v>1620</v>
      </c>
      <c r="C26" s="1026"/>
      <c r="D26" s="1026"/>
      <c r="E26" s="1026"/>
      <c r="F26" s="1026"/>
      <c r="G26" s="1026"/>
      <c r="H26" s="1026"/>
      <c r="I26" s="1026"/>
    </row>
    <row r="27" spans="2:10">
      <c r="B27" s="1018"/>
      <c r="C27" s="1026"/>
      <c r="D27" s="1026"/>
      <c r="E27" s="1026"/>
      <c r="F27" s="1026"/>
      <c r="G27" s="1026"/>
      <c r="H27" s="1026"/>
      <c r="I27" s="1026"/>
    </row>
    <row r="28" spans="2:10">
      <c r="B28" s="164" t="s">
        <v>1682</v>
      </c>
      <c r="D28" s="52"/>
      <c r="E28" s="52"/>
      <c r="F28" s="52"/>
      <c r="G28" s="52"/>
      <c r="H28" s="52"/>
      <c r="I28" s="52"/>
    </row>
  </sheetData>
  <mergeCells count="2">
    <mergeCell ref="B3:I3"/>
    <mergeCell ref="B10:J10"/>
  </mergeCells>
  <phoneticPr fontId="66" type="noConversion"/>
  <hyperlinks>
    <hyperlink ref="B28" location="'Содержание '!B191" display="к содержанию"/>
  </hyperlinks>
  <pageMargins left="0.75" right="0.75" top="1" bottom="1" header="0.5" footer="0.5"/>
  <headerFooter alignWithMargins="0"/>
  <drawing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9"/>
  <dimension ref="A1:J28"/>
  <sheetViews>
    <sheetView topLeftCell="A16" workbookViewId="0">
      <selection activeCell="B28" sqref="B28"/>
    </sheetView>
  </sheetViews>
  <sheetFormatPr defaultColWidth="8" defaultRowHeight="12.75"/>
  <cols>
    <col min="1" max="1" width="9.28515625" style="1009" bestFit="1" customWidth="1"/>
    <col min="2" max="2" width="18.85546875" style="1009" customWidth="1"/>
    <col min="3" max="9" width="10.5703125" style="1009" customWidth="1"/>
    <col min="10" max="16384" width="8" style="1009"/>
  </cols>
  <sheetData>
    <row r="1" spans="1:10">
      <c r="H1" s="52"/>
    </row>
    <row r="2" spans="1:10">
      <c r="A2" s="1009" t="s">
        <v>1215</v>
      </c>
      <c r="B2" s="1053" t="s">
        <v>534</v>
      </c>
      <c r="C2" s="1053"/>
      <c r="D2" s="1053"/>
      <c r="E2" s="1053"/>
      <c r="F2" s="1053"/>
      <c r="G2" s="1053"/>
      <c r="H2" s="1053"/>
    </row>
    <row r="3" spans="1:10">
      <c r="B3" s="1521"/>
      <c r="C3" s="1521"/>
      <c r="D3" s="1521"/>
      <c r="E3" s="1521"/>
      <c r="F3" s="1521"/>
      <c r="G3" s="1521"/>
      <c r="H3" s="1521"/>
      <c r="I3" s="1521"/>
    </row>
    <row r="4" spans="1:10" ht="25.5">
      <c r="B4" s="1020" t="s">
        <v>968</v>
      </c>
      <c r="C4" s="1011">
        <v>2002</v>
      </c>
      <c r="D4" s="1011">
        <v>2003</v>
      </c>
      <c r="E4" s="1011">
        <v>2004</v>
      </c>
      <c r="F4" s="1011">
        <v>2005</v>
      </c>
      <c r="G4" s="1011">
        <v>2006</v>
      </c>
      <c r="H4" s="1010">
        <v>2007</v>
      </c>
      <c r="I4" s="1010" t="s">
        <v>528</v>
      </c>
    </row>
    <row r="5" spans="1:10" ht="25.5">
      <c r="B5" s="1012" t="s">
        <v>529</v>
      </c>
      <c r="C5" s="1013">
        <v>675.9</v>
      </c>
      <c r="D5" s="1013">
        <v>816.7</v>
      </c>
      <c r="E5" s="1013">
        <v>942.8</v>
      </c>
      <c r="F5" s="1013">
        <v>1448.1</v>
      </c>
      <c r="G5" s="1013">
        <v>1931.3</v>
      </c>
      <c r="H5" s="1013">
        <v>2305.9</v>
      </c>
      <c r="I5" s="1013">
        <v>1670.8</v>
      </c>
    </row>
    <row r="6" spans="1:10" ht="25.5">
      <c r="B6" s="1012" t="s">
        <v>530</v>
      </c>
      <c r="C6" s="1013">
        <v>8308.5</v>
      </c>
      <c r="D6" s="1013">
        <v>9189</v>
      </c>
      <c r="E6" s="1013">
        <v>11212.1</v>
      </c>
      <c r="F6" s="1013">
        <v>15286.2</v>
      </c>
      <c r="G6" s="1013">
        <v>15807.4</v>
      </c>
      <c r="H6" s="1013">
        <v>15090.9</v>
      </c>
      <c r="I6" s="1013">
        <v>10853.5</v>
      </c>
    </row>
    <row r="8" spans="1:10">
      <c r="B8" s="1174" t="s">
        <v>534</v>
      </c>
    </row>
    <row r="9" spans="1:10">
      <c r="B9" s="1053"/>
    </row>
    <row r="10" spans="1:10">
      <c r="B10" s="1522" t="s">
        <v>534</v>
      </c>
      <c r="C10" s="1523"/>
      <c r="D10" s="1523"/>
      <c r="E10" s="1523"/>
      <c r="F10" s="1523"/>
      <c r="G10" s="1523"/>
      <c r="H10" s="1523"/>
      <c r="I10" s="1523"/>
      <c r="J10" s="1524"/>
    </row>
    <row r="11" spans="1:10">
      <c r="B11" s="1015"/>
      <c r="C11" s="1016"/>
      <c r="D11" s="1016"/>
      <c r="E11" s="1016"/>
      <c r="F11" s="1016"/>
      <c r="G11" s="1016"/>
      <c r="H11" s="1016"/>
      <c r="I11" s="1016"/>
      <c r="J11" s="1017"/>
    </row>
    <row r="12" spans="1:10">
      <c r="B12" s="1015"/>
      <c r="C12" s="1016"/>
      <c r="D12" s="1016"/>
      <c r="E12" s="1016"/>
      <c r="F12" s="1016"/>
      <c r="G12" s="1016"/>
      <c r="H12" s="1016"/>
      <c r="I12" s="1016"/>
      <c r="J12" s="1017"/>
    </row>
    <row r="13" spans="1:10">
      <c r="B13" s="1015"/>
      <c r="C13" s="1016"/>
      <c r="D13" s="1016"/>
      <c r="E13" s="1016"/>
      <c r="F13" s="1016"/>
      <c r="G13" s="1016"/>
      <c r="H13" s="1016"/>
      <c r="I13" s="1016"/>
      <c r="J13" s="1017"/>
    </row>
    <row r="14" spans="1:10">
      <c r="B14" s="1015"/>
      <c r="C14" s="1016"/>
      <c r="D14" s="1016"/>
      <c r="E14" s="1016"/>
      <c r="F14" s="1016"/>
      <c r="G14" s="1016"/>
      <c r="H14" s="1016"/>
      <c r="I14" s="1016"/>
      <c r="J14" s="1017"/>
    </row>
    <row r="15" spans="1:10">
      <c r="B15" s="1015"/>
      <c r="C15" s="1016"/>
      <c r="D15" s="1016"/>
      <c r="E15" s="1016"/>
      <c r="F15" s="1016"/>
      <c r="G15" s="1016"/>
      <c r="H15" s="1016"/>
      <c r="I15" s="1016"/>
      <c r="J15" s="1017"/>
    </row>
    <row r="16" spans="1:10">
      <c r="B16" s="1015"/>
      <c r="C16" s="1016"/>
      <c r="D16" s="1016"/>
      <c r="E16" s="1016"/>
      <c r="F16" s="1016"/>
      <c r="G16" s="1016"/>
      <c r="H16" s="1016"/>
      <c r="I16" s="1016"/>
      <c r="J16" s="1017"/>
    </row>
    <row r="17" spans="2:10">
      <c r="B17" s="1015"/>
      <c r="C17" s="1016"/>
      <c r="D17" s="1016"/>
      <c r="E17" s="1016"/>
      <c r="F17" s="1016"/>
      <c r="G17" s="1016"/>
      <c r="H17" s="1016"/>
      <c r="I17" s="1016"/>
      <c r="J17" s="1017"/>
    </row>
    <row r="18" spans="2:10">
      <c r="B18" s="1015"/>
      <c r="C18" s="1016"/>
      <c r="D18" s="1016"/>
      <c r="E18" s="1016"/>
      <c r="F18" s="1016"/>
      <c r="G18" s="1016"/>
      <c r="H18" s="1016"/>
      <c r="I18" s="1016"/>
      <c r="J18" s="1017"/>
    </row>
    <row r="19" spans="2:10">
      <c r="B19" s="1015"/>
      <c r="C19" s="1016"/>
      <c r="D19" s="1016"/>
      <c r="E19" s="1016"/>
      <c r="F19" s="1016"/>
      <c r="G19" s="1016"/>
      <c r="H19" s="1016"/>
      <c r="I19" s="1016"/>
      <c r="J19" s="1017"/>
    </row>
    <row r="20" spans="2:10">
      <c r="B20" s="1015"/>
      <c r="C20" s="1016"/>
      <c r="D20" s="1016"/>
      <c r="E20" s="1016"/>
      <c r="F20" s="1016"/>
      <c r="G20" s="1016"/>
      <c r="H20" s="1016"/>
      <c r="I20" s="1016"/>
      <c r="J20" s="1017"/>
    </row>
    <row r="21" spans="2:10">
      <c r="B21" s="1015"/>
      <c r="C21" s="1016"/>
      <c r="D21" s="1016"/>
      <c r="E21" s="1016"/>
      <c r="F21" s="1016"/>
      <c r="G21" s="1016"/>
      <c r="H21" s="1016"/>
      <c r="I21" s="1016"/>
      <c r="J21" s="1017"/>
    </row>
    <row r="22" spans="2:10">
      <c r="B22" s="1021"/>
      <c r="C22" s="1016"/>
      <c r="D22" s="1016"/>
      <c r="E22" s="1016"/>
      <c r="F22" s="1016"/>
      <c r="G22" s="1016"/>
      <c r="H22" s="1016"/>
      <c r="I22" s="1022"/>
      <c r="J22" s="1017"/>
    </row>
    <row r="23" spans="2:10" ht="25.5">
      <c r="B23" s="1023" t="s">
        <v>532</v>
      </c>
      <c r="C23" s="1027">
        <v>51</v>
      </c>
      <c r="D23" s="1027">
        <v>47</v>
      </c>
      <c r="E23" s="1027">
        <v>32</v>
      </c>
      <c r="F23" s="1027">
        <v>34</v>
      </c>
      <c r="G23" s="1027">
        <v>33</v>
      </c>
      <c r="H23" s="1027">
        <v>33</v>
      </c>
      <c r="I23" s="1027">
        <v>36</v>
      </c>
      <c r="J23" s="1017"/>
    </row>
    <row r="24" spans="2:10" ht="25.5">
      <c r="B24" s="1023" t="s">
        <v>533</v>
      </c>
      <c r="C24" s="1028">
        <v>81.350424264307634</v>
      </c>
      <c r="D24" s="1028">
        <v>88.878006311894652</v>
      </c>
      <c r="E24" s="1028">
        <v>84.087726652455828</v>
      </c>
      <c r="F24" s="1028">
        <v>94.732503826981187</v>
      </c>
      <c r="G24" s="1028">
        <v>122.1769550969799</v>
      </c>
      <c r="H24" s="1028">
        <v>152.80069445824967</v>
      </c>
      <c r="I24" s="1028">
        <v>153.94112498272446</v>
      </c>
      <c r="J24" s="1017"/>
    </row>
    <row r="26" spans="2:10">
      <c r="B26" s="1018" t="s">
        <v>1620</v>
      </c>
    </row>
    <row r="27" spans="2:10">
      <c r="D27" s="52"/>
      <c r="E27" s="52"/>
      <c r="F27" s="52"/>
      <c r="G27" s="52"/>
      <c r="H27" s="52"/>
      <c r="I27" s="52"/>
    </row>
    <row r="28" spans="2:10">
      <c r="B28" s="164" t="s">
        <v>1682</v>
      </c>
      <c r="C28" s="1026"/>
      <c r="D28" s="1026"/>
      <c r="E28" s="1026"/>
      <c r="F28" s="1026"/>
      <c r="G28" s="1026"/>
      <c r="H28" s="1026"/>
      <c r="I28" s="1026"/>
    </row>
  </sheetData>
  <mergeCells count="2">
    <mergeCell ref="B3:I3"/>
    <mergeCell ref="B10:J10"/>
  </mergeCells>
  <phoneticPr fontId="66" type="noConversion"/>
  <hyperlinks>
    <hyperlink ref="B28" location="'Содержание '!B192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2:C36"/>
  <sheetViews>
    <sheetView zoomScaleNormal="87" workbookViewId="0">
      <selection activeCell="C10" sqref="C10"/>
    </sheetView>
  </sheetViews>
  <sheetFormatPr defaultRowHeight="12.75"/>
  <cols>
    <col min="1" max="1" width="9.140625" style="79"/>
    <col min="2" max="2" width="30.5703125" style="79" customWidth="1"/>
    <col min="3" max="3" width="79.85546875" style="79" customWidth="1"/>
    <col min="4" max="16384" width="9.140625" style="79"/>
  </cols>
  <sheetData>
    <row r="2" spans="1:3">
      <c r="A2" s="74" t="s">
        <v>1238</v>
      </c>
      <c r="B2" s="88" t="s">
        <v>1098</v>
      </c>
    </row>
    <row r="3" spans="1:3" ht="13.5" thickBot="1"/>
    <row r="4" spans="1:3" ht="13.5" thickBot="1">
      <c r="B4" s="121" t="s">
        <v>1293</v>
      </c>
      <c r="C4" s="122" t="s">
        <v>1294</v>
      </c>
    </row>
    <row r="5" spans="1:3" ht="13.5" thickBot="1">
      <c r="B5" s="1432" t="s">
        <v>1295</v>
      </c>
      <c r="C5" s="1433"/>
    </row>
    <row r="6" spans="1:3" ht="13.5" thickBot="1">
      <c r="B6" s="1434" t="s">
        <v>1296</v>
      </c>
      <c r="C6" s="123" t="s">
        <v>1297</v>
      </c>
    </row>
    <row r="7" spans="1:3" ht="13.5" thickBot="1">
      <c r="B7" s="1435"/>
      <c r="C7" s="123" t="s">
        <v>1298</v>
      </c>
    </row>
    <row r="8" spans="1:3" ht="13.5" thickBot="1">
      <c r="B8" s="1434" t="s">
        <v>1299</v>
      </c>
      <c r="C8" s="123" t="s">
        <v>607</v>
      </c>
    </row>
    <row r="9" spans="1:3" ht="13.5" thickBot="1">
      <c r="B9" s="1436"/>
      <c r="C9" s="123" t="s">
        <v>1896</v>
      </c>
    </row>
    <row r="10" spans="1:3" ht="13.5" thickBot="1">
      <c r="B10" s="1436"/>
      <c r="C10" s="123" t="s">
        <v>1897</v>
      </c>
    </row>
    <row r="11" spans="1:3" ht="13.5" thickBot="1">
      <c r="B11" s="1436"/>
      <c r="C11" s="123" t="s">
        <v>1898</v>
      </c>
    </row>
    <row r="12" spans="1:3" ht="23.25" thickBot="1">
      <c r="B12" s="1436"/>
      <c r="C12" s="123" t="s">
        <v>1796</v>
      </c>
    </row>
    <row r="13" spans="1:3" ht="13.5" thickBot="1">
      <c r="B13" s="1435"/>
      <c r="C13" s="123" t="s">
        <v>1797</v>
      </c>
    </row>
    <row r="14" spans="1:3" ht="13.5" thickBot="1">
      <c r="B14" s="1434" t="s">
        <v>1798</v>
      </c>
      <c r="C14" s="123" t="s">
        <v>1799</v>
      </c>
    </row>
    <row r="15" spans="1:3" ht="23.25" thickBot="1">
      <c r="B15" s="1436"/>
      <c r="C15" s="123" t="s">
        <v>1800</v>
      </c>
    </row>
    <row r="16" spans="1:3" ht="13.5" thickBot="1">
      <c r="B16" s="1435"/>
      <c r="C16" s="123" t="s">
        <v>1801</v>
      </c>
    </row>
    <row r="17" spans="2:3" ht="34.5" thickBot="1">
      <c r="B17" s="124" t="s">
        <v>1802</v>
      </c>
      <c r="C17" s="123" t="s">
        <v>1803</v>
      </c>
    </row>
    <row r="18" spans="2:3" ht="23.25" thickBot="1">
      <c r="B18" s="124" t="s">
        <v>1804</v>
      </c>
      <c r="C18" s="123" t="s">
        <v>1805</v>
      </c>
    </row>
    <row r="19" spans="2:3" ht="13.5" thickBot="1">
      <c r="B19" s="1432" t="s">
        <v>1806</v>
      </c>
      <c r="C19" s="1433"/>
    </row>
    <row r="20" spans="2:3" ht="23.25" thickBot="1">
      <c r="B20" s="124" t="s">
        <v>1807</v>
      </c>
      <c r="C20" s="123" t="s">
        <v>1808</v>
      </c>
    </row>
    <row r="21" spans="2:3" ht="23.25" thickBot="1">
      <c r="B21" s="124" t="s">
        <v>1809</v>
      </c>
      <c r="C21" s="123" t="s">
        <v>1080</v>
      </c>
    </row>
    <row r="22" spans="2:3" ht="13.5" thickBot="1">
      <c r="B22" s="1432" t="s">
        <v>1081</v>
      </c>
      <c r="C22" s="1433"/>
    </row>
    <row r="23" spans="2:3" ht="23.25" thickBot="1">
      <c r="B23" s="124" t="s">
        <v>1082</v>
      </c>
      <c r="C23" s="123" t="s">
        <v>1083</v>
      </c>
    </row>
    <row r="24" spans="2:3" ht="13.5" thickBot="1">
      <c r="B24" s="124"/>
      <c r="C24" s="123" t="s">
        <v>1084</v>
      </c>
    </row>
    <row r="25" spans="2:3" ht="23.25" thickBot="1">
      <c r="B25" s="124" t="s">
        <v>1085</v>
      </c>
      <c r="C25" s="123" t="s">
        <v>1086</v>
      </c>
    </row>
    <row r="26" spans="2:3" ht="13.5" thickBot="1">
      <c r="B26" s="124" t="s">
        <v>1087</v>
      </c>
      <c r="C26" s="123" t="s">
        <v>1088</v>
      </c>
    </row>
    <row r="27" spans="2:3" ht="45.75" thickBot="1">
      <c r="B27" s="124" t="s">
        <v>1089</v>
      </c>
      <c r="C27" s="123" t="s">
        <v>1090</v>
      </c>
    </row>
    <row r="28" spans="2:3" ht="13.5" thickBot="1">
      <c r="B28" s="1432" t="s">
        <v>1091</v>
      </c>
      <c r="C28" s="1433"/>
    </row>
    <row r="29" spans="2:3" ht="23.25" thickBot="1">
      <c r="B29" s="124" t="s">
        <v>1092</v>
      </c>
      <c r="C29" s="123" t="s">
        <v>1093</v>
      </c>
    </row>
    <row r="30" spans="2:3" ht="23.25" thickBot="1">
      <c r="B30" s="124" t="s">
        <v>1094</v>
      </c>
      <c r="C30" s="123" t="s">
        <v>1095</v>
      </c>
    </row>
    <row r="31" spans="2:3" ht="13.5" thickBot="1">
      <c r="B31" s="125" t="s">
        <v>2254</v>
      </c>
      <c r="C31" s="123" t="s">
        <v>1096</v>
      </c>
    </row>
    <row r="32" spans="2:3" ht="13.5" thickBot="1">
      <c r="B32" s="124"/>
      <c r="C32" s="123" t="s">
        <v>1097</v>
      </c>
    </row>
    <row r="34" spans="2:2">
      <c r="B34" s="111" t="s">
        <v>2255</v>
      </c>
    </row>
    <row r="36" spans="2:2">
      <c r="B36" s="164" t="s">
        <v>1682</v>
      </c>
    </row>
  </sheetData>
  <mergeCells count="7">
    <mergeCell ref="B19:C19"/>
    <mergeCell ref="B22:C22"/>
    <mergeCell ref="B28:C28"/>
    <mergeCell ref="B5:C5"/>
    <mergeCell ref="B6:B7"/>
    <mergeCell ref="B8:B13"/>
    <mergeCell ref="B14:B16"/>
  </mergeCells>
  <phoneticPr fontId="4" type="noConversion"/>
  <hyperlinks>
    <hyperlink ref="B36" location="'Содержание '!B19" display="к содержанию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80"/>
  <dimension ref="A2:K35"/>
  <sheetViews>
    <sheetView topLeftCell="A16" zoomScaleNormal="100" zoomScaleSheetLayoutView="100" workbookViewId="0">
      <selection activeCell="B35" sqref="B35"/>
    </sheetView>
  </sheetViews>
  <sheetFormatPr defaultColWidth="8" defaultRowHeight="12.75"/>
  <cols>
    <col min="1" max="1" width="9.28515625" style="1009" bestFit="1" customWidth="1"/>
    <col min="2" max="2" width="35.28515625" style="1009" customWidth="1"/>
    <col min="3" max="3" width="9.42578125" style="1009" customWidth="1"/>
    <col min="4" max="4" width="9.140625" style="1009" customWidth="1"/>
    <col min="5" max="5" width="8.85546875" style="1009" customWidth="1"/>
    <col min="6" max="7" width="8.5703125" style="1009" customWidth="1"/>
    <col min="8" max="8" width="10" style="1009" customWidth="1"/>
    <col min="9" max="9" width="9" style="1009" customWidth="1"/>
    <col min="10" max="11" width="7.28515625" style="1009" customWidth="1"/>
    <col min="12" max="16384" width="8" style="1009"/>
  </cols>
  <sheetData>
    <row r="2" spans="1:11">
      <c r="A2" s="1009" t="s">
        <v>1215</v>
      </c>
      <c r="B2" s="1525" t="s">
        <v>535</v>
      </c>
      <c r="C2" s="1525"/>
      <c r="D2" s="1525"/>
      <c r="E2" s="1525"/>
      <c r="F2" s="1525"/>
      <c r="G2" s="1525"/>
      <c r="H2" s="1525"/>
    </row>
    <row r="3" spans="1:11">
      <c r="B3" s="1521"/>
      <c r="C3" s="1521"/>
      <c r="D3" s="1521"/>
      <c r="E3" s="1521"/>
      <c r="F3" s="1521"/>
      <c r="G3" s="1521"/>
    </row>
    <row r="4" spans="1:11" ht="25.5">
      <c r="B4" s="1029" t="s">
        <v>968</v>
      </c>
      <c r="C4" s="1029">
        <v>2002</v>
      </c>
      <c r="D4" s="1029">
        <v>2003</v>
      </c>
      <c r="E4" s="1029">
        <v>2004</v>
      </c>
      <c r="F4" s="1029">
        <v>2005</v>
      </c>
      <c r="G4" s="1029">
        <v>2006</v>
      </c>
      <c r="H4" s="1029">
        <v>2007</v>
      </c>
      <c r="I4" s="1029" t="s">
        <v>528</v>
      </c>
    </row>
    <row r="5" spans="1:11" ht="25.5">
      <c r="B5" s="1030" t="s">
        <v>536</v>
      </c>
      <c r="C5" s="1031">
        <v>58.7</v>
      </c>
      <c r="D5" s="1031">
        <v>86</v>
      </c>
      <c r="E5" s="1031">
        <v>115.5</v>
      </c>
      <c r="F5" s="1031">
        <v>201</v>
      </c>
      <c r="G5" s="1031">
        <v>372.6</v>
      </c>
      <c r="H5" s="1032">
        <v>564.59393215766738</v>
      </c>
      <c r="I5" s="1032">
        <v>519.19998626129006</v>
      </c>
    </row>
    <row r="6" spans="1:11" ht="29.25" customHeight="1">
      <c r="B6" s="1030" t="s">
        <v>283</v>
      </c>
      <c r="C6" s="1031">
        <v>49.2</v>
      </c>
      <c r="D6" s="1031">
        <v>67.099999999999994</v>
      </c>
      <c r="E6" s="1031">
        <v>83.4</v>
      </c>
      <c r="F6" s="1031">
        <v>143</v>
      </c>
      <c r="G6" s="1031">
        <v>350.5</v>
      </c>
      <c r="H6" s="1032">
        <v>580.28009431632006</v>
      </c>
      <c r="I6" s="1032">
        <v>531.09433756025055</v>
      </c>
    </row>
    <row r="7" spans="1:11" ht="28.5">
      <c r="B7" s="1030" t="s">
        <v>284</v>
      </c>
      <c r="C7" s="1033">
        <v>0.93</v>
      </c>
      <c r="D7" s="1033">
        <v>0.82</v>
      </c>
      <c r="E7" s="1033">
        <v>0.74</v>
      </c>
      <c r="F7" s="1033">
        <v>0.78</v>
      </c>
      <c r="G7" s="1033">
        <v>1.04</v>
      </c>
      <c r="H7" s="1034">
        <v>1.1608768414184933</v>
      </c>
      <c r="I7" s="1034">
        <v>1.1062318694686464</v>
      </c>
    </row>
    <row r="8" spans="1:11" ht="29.25" customHeight="1">
      <c r="B8" s="1030" t="s">
        <v>285</v>
      </c>
      <c r="C8" s="1033">
        <v>1.21</v>
      </c>
      <c r="D8" s="1033">
        <v>1.3</v>
      </c>
      <c r="E8" s="1033">
        <v>1.42</v>
      </c>
      <c r="F8" s="1033">
        <v>1.43</v>
      </c>
      <c r="G8" s="1033">
        <v>1.07</v>
      </c>
      <c r="H8" s="1034">
        <v>1.0445603634672649</v>
      </c>
      <c r="I8" s="1034">
        <v>0.97806780401512183</v>
      </c>
    </row>
    <row r="9" spans="1:11" ht="23.25" customHeight="1">
      <c r="B9" s="1527" t="s">
        <v>2136</v>
      </c>
      <c r="C9" s="1527"/>
      <c r="D9" s="1527"/>
      <c r="E9" s="1527"/>
      <c r="F9" s="1527"/>
      <c r="G9" s="1527"/>
      <c r="H9" s="1035"/>
    </row>
    <row r="10" spans="1:11" ht="26.25" customHeight="1">
      <c r="B10" s="1526" t="s">
        <v>2137</v>
      </c>
      <c r="C10" s="1526"/>
      <c r="D10" s="1526"/>
      <c r="E10" s="1526"/>
      <c r="F10" s="1526"/>
      <c r="G10" s="1526"/>
      <c r="H10" s="1036"/>
    </row>
    <row r="11" spans="1:11">
      <c r="B11" s="1526" t="s">
        <v>2138</v>
      </c>
      <c r="C11" s="1526"/>
      <c r="D11" s="1526"/>
      <c r="E11" s="1526"/>
      <c r="F11" s="1526"/>
      <c r="G11" s="1526"/>
      <c r="H11" s="1036"/>
      <c r="K11" s="1016"/>
    </row>
    <row r="12" spans="1:11">
      <c r="J12" s="1016"/>
    </row>
    <row r="13" spans="1:11">
      <c r="J13" s="1016"/>
      <c r="K13" s="1016"/>
    </row>
    <row r="14" spans="1:11">
      <c r="B14" s="1037"/>
      <c r="J14" s="1016"/>
      <c r="K14" s="1016"/>
    </row>
    <row r="33" spans="2:2">
      <c r="B33" s="1038" t="s">
        <v>1620</v>
      </c>
    </row>
    <row r="35" spans="2:2">
      <c r="B35" s="164" t="s">
        <v>1682</v>
      </c>
    </row>
  </sheetData>
  <mergeCells count="5">
    <mergeCell ref="B2:H2"/>
    <mergeCell ref="B11:G11"/>
    <mergeCell ref="B3:G3"/>
    <mergeCell ref="B9:G9"/>
    <mergeCell ref="B10:G10"/>
  </mergeCells>
  <phoneticPr fontId="66" type="noConversion"/>
  <hyperlinks>
    <hyperlink ref="B35" location="'Содержание '!B193" display="к содержанию"/>
  </hyperlinks>
  <pageMargins left="0.75" right="0.75" top="1" bottom="1" header="0.5" footer="0.5"/>
  <pageSetup paperSize="9" scale="8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Graph.Chart.8" shapeId="187395" r:id="rId4">
          <objectPr defaultSize="0" autoPict="0" r:id="rId5">
            <anchor moveWithCells="1" sizeWithCells="1">
              <from>
                <xdr:col>1</xdr:col>
                <xdr:colOff>0</xdr:colOff>
                <xdr:row>13</xdr:row>
                <xdr:rowOff>0</xdr:rowOff>
              </from>
              <to>
                <xdr:col>8</xdr:col>
                <xdr:colOff>123825</xdr:colOff>
                <xdr:row>30</xdr:row>
                <xdr:rowOff>38100</xdr:rowOff>
              </to>
            </anchor>
          </objectPr>
        </oleObject>
      </mc:Choice>
      <mc:Fallback>
        <oleObject progId="MSGraph.Chart.8" shapeId="187395" r:id="rId4"/>
      </mc:Fallback>
    </mc:AlternateContent>
  </oleObjects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1"/>
  <dimension ref="A2:I11"/>
  <sheetViews>
    <sheetView workbookViewId="0">
      <selection activeCell="B11" sqref="B11"/>
    </sheetView>
  </sheetViews>
  <sheetFormatPr defaultColWidth="8" defaultRowHeight="12.75"/>
  <cols>
    <col min="1" max="1" width="8" style="1037" customWidth="1"/>
    <col min="2" max="2" width="47.5703125" style="1037" customWidth="1"/>
    <col min="3" max="4" width="8" style="1037" customWidth="1"/>
    <col min="5" max="6" width="8.7109375" style="1037" customWidth="1"/>
    <col min="7" max="7" width="8.28515625" style="1037" customWidth="1"/>
    <col min="8" max="8" width="9.42578125" style="1037" customWidth="1"/>
    <col min="9" max="9" width="10.7109375" style="1037" customWidth="1"/>
    <col min="10" max="16384" width="8" style="1037"/>
  </cols>
  <sheetData>
    <row r="2" spans="1:9">
      <c r="A2" s="1009" t="s">
        <v>1215</v>
      </c>
      <c r="B2" s="1053" t="s">
        <v>537</v>
      </c>
      <c r="C2" s="1053"/>
      <c r="D2" s="1053"/>
      <c r="E2" s="1053"/>
      <c r="F2" s="1053"/>
      <c r="G2" s="1053"/>
    </row>
    <row r="3" spans="1:9" ht="13.5" thickBot="1">
      <c r="B3" s="1039"/>
    </row>
    <row r="4" spans="1:9" ht="13.5" thickBot="1">
      <c r="B4" s="1040"/>
      <c r="C4" s="1041">
        <v>2002</v>
      </c>
      <c r="D4" s="1041">
        <v>2003</v>
      </c>
      <c r="E4" s="1041">
        <v>2004</v>
      </c>
      <c r="F4" s="1041">
        <v>2005</v>
      </c>
      <c r="G4" s="1041">
        <v>2006</v>
      </c>
      <c r="H4" s="1041">
        <v>2007</v>
      </c>
      <c r="I4" s="1041" t="s">
        <v>528</v>
      </c>
    </row>
    <row r="5" spans="1:9" ht="16.5" customHeight="1" thickBot="1">
      <c r="B5" s="1042" t="s">
        <v>538</v>
      </c>
      <c r="C5" s="1043">
        <v>239</v>
      </c>
      <c r="D5" s="1043">
        <v>163</v>
      </c>
      <c r="E5" s="1044">
        <v>2185</v>
      </c>
      <c r="F5" s="1043">
        <v>27</v>
      </c>
      <c r="G5" s="1043">
        <v>39</v>
      </c>
      <c r="H5" s="1043">
        <v>26</v>
      </c>
      <c r="I5" s="1043">
        <v>9</v>
      </c>
    </row>
    <row r="6" spans="1:9" ht="17.25" customHeight="1" thickBot="1">
      <c r="B6" s="1042" t="s">
        <v>539</v>
      </c>
      <c r="C6" s="1043" t="s">
        <v>540</v>
      </c>
      <c r="D6" s="1043" t="s">
        <v>541</v>
      </c>
      <c r="E6" s="1043" t="s">
        <v>542</v>
      </c>
      <c r="F6" s="1043" t="s">
        <v>543</v>
      </c>
      <c r="G6" s="1043" t="s">
        <v>544</v>
      </c>
      <c r="H6" s="1045">
        <v>224952.2</v>
      </c>
      <c r="I6" s="1045">
        <v>133491.20000000001</v>
      </c>
    </row>
    <row r="7" spans="1:9" ht="28.5" customHeight="1" thickBot="1">
      <c r="B7" s="1042" t="s">
        <v>545</v>
      </c>
      <c r="C7" s="1043">
        <v>20</v>
      </c>
      <c r="D7" s="1043">
        <v>27</v>
      </c>
      <c r="E7" s="1043">
        <v>12</v>
      </c>
      <c r="F7" s="1043">
        <v>8</v>
      </c>
      <c r="G7" s="1043">
        <v>12</v>
      </c>
      <c r="H7" s="1043">
        <v>15</v>
      </c>
      <c r="I7" s="1043">
        <v>7</v>
      </c>
    </row>
    <row r="8" spans="1:9" ht="30.75" customHeight="1" thickBot="1">
      <c r="B8" s="1042" t="s">
        <v>546</v>
      </c>
      <c r="C8" s="1043">
        <v>48</v>
      </c>
      <c r="D8" s="1043">
        <v>33</v>
      </c>
      <c r="E8" s="1043">
        <v>27</v>
      </c>
      <c r="F8" s="1043">
        <v>9</v>
      </c>
      <c r="G8" s="1043">
        <v>17</v>
      </c>
      <c r="H8" s="1043">
        <v>20</v>
      </c>
      <c r="I8" s="1043">
        <v>7</v>
      </c>
    </row>
    <row r="9" spans="1:9">
      <c r="B9" s="1046" t="s">
        <v>1620</v>
      </c>
    </row>
    <row r="11" spans="1:9">
      <c r="B11" s="164" t="s">
        <v>1682</v>
      </c>
    </row>
  </sheetData>
  <phoneticPr fontId="66" type="noConversion"/>
  <hyperlinks>
    <hyperlink ref="B11" location="'Содержание '!B194" display="к содержанию"/>
  </hyperlinks>
  <pageMargins left="0.75" right="0.75" top="1" bottom="1" header="0.5" footer="0.5"/>
  <pageSetup paperSize="9" orientation="portrait" r:id="rId1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2"/>
  <dimension ref="A2:I28"/>
  <sheetViews>
    <sheetView topLeftCell="A7" zoomScaleNormal="100" zoomScaleSheetLayoutView="100" workbookViewId="0">
      <selection activeCell="B28" sqref="B28"/>
    </sheetView>
  </sheetViews>
  <sheetFormatPr defaultColWidth="8" defaultRowHeight="12.75"/>
  <cols>
    <col min="1" max="1" width="9.28515625" style="1009" bestFit="1" customWidth="1"/>
    <col min="2" max="2" width="32.140625" style="1009" customWidth="1"/>
    <col min="3" max="9" width="10.5703125" style="1009" customWidth="1"/>
    <col min="10" max="16384" width="8" style="1009"/>
  </cols>
  <sheetData>
    <row r="2" spans="1:9">
      <c r="A2" s="1009" t="s">
        <v>1215</v>
      </c>
      <c r="B2" s="1053" t="s">
        <v>547</v>
      </c>
      <c r="C2" s="1053"/>
      <c r="D2" s="1053"/>
      <c r="E2" s="1053"/>
      <c r="F2" s="1053"/>
      <c r="G2" s="1053"/>
      <c r="H2" s="1053"/>
    </row>
    <row r="3" spans="1:9">
      <c r="B3" s="1521"/>
      <c r="C3" s="1521"/>
      <c r="D3" s="1521"/>
      <c r="E3" s="1521"/>
      <c r="F3" s="1521"/>
      <c r="G3" s="1521"/>
      <c r="H3" s="1521"/>
      <c r="I3" s="1521"/>
    </row>
    <row r="4" spans="1:9" ht="15" customHeight="1">
      <c r="B4" s="1029" t="s">
        <v>968</v>
      </c>
      <c r="C4" s="1029">
        <v>2002</v>
      </c>
      <c r="D4" s="1029">
        <v>2003</v>
      </c>
      <c r="E4" s="1029">
        <v>2004</v>
      </c>
      <c r="F4" s="1029">
        <v>2005</v>
      </c>
      <c r="G4" s="1029">
        <v>2006</v>
      </c>
      <c r="H4" s="1029">
        <v>2007</v>
      </c>
      <c r="I4" s="1029" t="s">
        <v>528</v>
      </c>
    </row>
    <row r="5" spans="1:9" ht="28.5" customHeight="1">
      <c r="B5" s="1047" t="s">
        <v>548</v>
      </c>
      <c r="C5" s="1010">
        <v>2.7</v>
      </c>
      <c r="D5" s="1010">
        <v>3.3</v>
      </c>
      <c r="E5" s="1010">
        <v>3.7</v>
      </c>
      <c r="F5" s="1010">
        <v>5.8</v>
      </c>
      <c r="G5" s="1010">
        <v>7.8</v>
      </c>
      <c r="H5" s="1031">
        <v>9.2236267509274796</v>
      </c>
      <c r="I5" s="1031">
        <v>8.9346503714351346</v>
      </c>
    </row>
    <row r="6" spans="1:9" ht="29.25" customHeight="1">
      <c r="B6" s="1047" t="s">
        <v>549</v>
      </c>
      <c r="C6" s="1010">
        <v>0.77</v>
      </c>
      <c r="D6" s="1010">
        <v>0.91</v>
      </c>
      <c r="E6" s="1010">
        <v>0.98</v>
      </c>
      <c r="F6" s="1010">
        <v>1.24</v>
      </c>
      <c r="G6" s="1010">
        <v>1.72</v>
      </c>
      <c r="H6" s="1033">
        <v>2.2226044490469619</v>
      </c>
      <c r="I6" s="1034">
        <v>2.5006798874573275</v>
      </c>
    </row>
    <row r="8" spans="1:9">
      <c r="D8" s="52"/>
      <c r="E8" s="52"/>
      <c r="F8" s="52"/>
      <c r="G8" s="52"/>
      <c r="H8" s="52"/>
      <c r="I8" s="52"/>
    </row>
    <row r="9" spans="1:9">
      <c r="B9" s="1053" t="s">
        <v>547</v>
      </c>
    </row>
    <row r="10" spans="1:9">
      <c r="B10" s="1037"/>
    </row>
    <row r="26" spans="2:2">
      <c r="B26" s="1038" t="s">
        <v>1620</v>
      </c>
    </row>
    <row r="28" spans="2:2">
      <c r="B28" s="164" t="s">
        <v>1682</v>
      </c>
    </row>
  </sheetData>
  <mergeCells count="1">
    <mergeCell ref="B3:I3"/>
  </mergeCells>
  <phoneticPr fontId="66" type="noConversion"/>
  <hyperlinks>
    <hyperlink ref="B28" location="'Содержание '!B195" display="к содержанию"/>
  </hyperlinks>
  <pageMargins left="0.75" right="0.75" top="1" bottom="1" header="0.5" footer="0.5"/>
  <pageSetup paperSize="9" scale="85" orientation="landscape" r:id="rId1"/>
  <headerFooter alignWithMargins="0"/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3"/>
  <dimension ref="A2:I11"/>
  <sheetViews>
    <sheetView workbookViewId="0">
      <selection activeCell="B11" sqref="B11"/>
    </sheetView>
  </sheetViews>
  <sheetFormatPr defaultColWidth="8" defaultRowHeight="12.75"/>
  <cols>
    <col min="1" max="1" width="8.85546875" style="1037" bestFit="1" customWidth="1"/>
    <col min="2" max="2" width="48" style="1037" customWidth="1"/>
    <col min="3" max="16384" width="8" style="1037"/>
  </cols>
  <sheetData>
    <row r="2" spans="1:9">
      <c r="A2" s="1210" t="s">
        <v>1238</v>
      </c>
      <c r="B2" s="1053" t="s">
        <v>550</v>
      </c>
    </row>
    <row r="3" spans="1:9" ht="13.5" thickBot="1">
      <c r="B3" s="1048"/>
    </row>
    <row r="4" spans="1:9" ht="26.25" thickBot="1">
      <c r="B4" s="1040"/>
      <c r="C4" s="1049">
        <v>2002</v>
      </c>
      <c r="D4" s="1049">
        <v>2003</v>
      </c>
      <c r="E4" s="1049">
        <v>2004</v>
      </c>
      <c r="F4" s="1049">
        <v>2005</v>
      </c>
      <c r="G4" s="1049">
        <v>2006</v>
      </c>
      <c r="H4" s="1049">
        <v>2007</v>
      </c>
      <c r="I4" s="1049" t="s">
        <v>528</v>
      </c>
    </row>
    <row r="5" spans="1:9" ht="17.25" customHeight="1" thickBot="1">
      <c r="B5" s="1050" t="s">
        <v>538</v>
      </c>
      <c r="C5" s="1043" t="s">
        <v>551</v>
      </c>
      <c r="D5" s="1043" t="s">
        <v>552</v>
      </c>
      <c r="E5" s="1043" t="s">
        <v>553</v>
      </c>
      <c r="F5" s="1043" t="s">
        <v>554</v>
      </c>
      <c r="G5" s="1043" t="s">
        <v>555</v>
      </c>
      <c r="H5" s="1043">
        <v>47</v>
      </c>
      <c r="I5" s="1043">
        <v>111</v>
      </c>
    </row>
    <row r="6" spans="1:9" ht="16.5" customHeight="1" thickBot="1">
      <c r="B6" s="1050" t="s">
        <v>556</v>
      </c>
      <c r="C6" s="1043" t="s">
        <v>557</v>
      </c>
      <c r="D6" s="1043" t="s">
        <v>558</v>
      </c>
      <c r="E6" s="1043" t="s">
        <v>559</v>
      </c>
      <c r="F6" s="1043" t="s">
        <v>560</v>
      </c>
      <c r="G6" s="1043" t="s">
        <v>561</v>
      </c>
      <c r="H6" s="1043">
        <v>29.9</v>
      </c>
      <c r="I6" s="1043">
        <v>66.599999999999994</v>
      </c>
    </row>
    <row r="7" spans="1:9" ht="28.5" customHeight="1" thickBot="1">
      <c r="B7" s="1051" t="s">
        <v>562</v>
      </c>
      <c r="C7" s="1052">
        <v>8</v>
      </c>
      <c r="D7" s="1052">
        <v>9</v>
      </c>
      <c r="E7" s="1052">
        <v>5</v>
      </c>
      <c r="F7" s="1052">
        <v>4</v>
      </c>
      <c r="G7" s="1052">
        <v>1</v>
      </c>
      <c r="H7" s="1052">
        <v>3</v>
      </c>
      <c r="I7" s="1052">
        <v>5</v>
      </c>
    </row>
    <row r="8" spans="1:9" ht="28.5" customHeight="1" thickBot="1">
      <c r="B8" s="1051" t="s">
        <v>563</v>
      </c>
      <c r="C8" s="1052">
        <v>16</v>
      </c>
      <c r="D8" s="1052">
        <v>10</v>
      </c>
      <c r="E8" s="1052">
        <v>5</v>
      </c>
      <c r="F8" s="1052">
        <v>4</v>
      </c>
      <c r="G8" s="1052">
        <v>1</v>
      </c>
      <c r="H8" s="1052">
        <v>3</v>
      </c>
      <c r="I8" s="1052">
        <v>5</v>
      </c>
    </row>
    <row r="9" spans="1:9" ht="14.25" customHeight="1">
      <c r="B9" s="1046" t="s">
        <v>1620</v>
      </c>
    </row>
    <row r="11" spans="1:9">
      <c r="B11" s="164" t="s">
        <v>1682</v>
      </c>
    </row>
  </sheetData>
  <phoneticPr fontId="66" type="noConversion"/>
  <hyperlinks>
    <hyperlink ref="B11" location="'Содержание '!B196" display="к содержанию"/>
  </hyperlinks>
  <pageMargins left="0.75" right="0.75" top="1" bottom="1" header="0.5" footer="0.5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4"/>
  <dimension ref="A2:I47"/>
  <sheetViews>
    <sheetView workbookViewId="0">
      <selection activeCell="B47" sqref="B47"/>
    </sheetView>
  </sheetViews>
  <sheetFormatPr defaultRowHeight="12.75"/>
  <cols>
    <col min="1" max="2" width="9.140625" style="1202"/>
    <col min="3" max="8" width="14.85546875" style="1202" customWidth="1"/>
    <col min="9" max="9" width="12.85546875" style="1202" bestFit="1" customWidth="1"/>
    <col min="10" max="16384" width="9.140625" style="1202"/>
  </cols>
  <sheetData>
    <row r="2" spans="1:9">
      <c r="A2" s="1202" t="s">
        <v>1238</v>
      </c>
      <c r="B2" s="1203" t="s">
        <v>2143</v>
      </c>
    </row>
    <row r="3" spans="1:9">
      <c r="B3" s="1209"/>
      <c r="C3" s="1209"/>
      <c r="D3" s="1209"/>
      <c r="E3" s="1209"/>
      <c r="F3" s="1209"/>
      <c r="G3" s="1209"/>
      <c r="H3" s="1209" t="s">
        <v>2148</v>
      </c>
    </row>
    <row r="4" spans="1:9">
      <c r="B4" s="1208"/>
      <c r="C4" s="1208" t="s">
        <v>691</v>
      </c>
      <c r="D4" s="1208" t="s">
        <v>692</v>
      </c>
      <c r="E4" s="1208" t="s">
        <v>693</v>
      </c>
      <c r="F4" s="1208" t="s">
        <v>694</v>
      </c>
      <c r="G4" s="1208" t="s">
        <v>695</v>
      </c>
      <c r="H4" s="1208" t="s">
        <v>696</v>
      </c>
    </row>
    <row r="5" spans="1:9">
      <c r="B5" s="1204">
        <v>39295</v>
      </c>
      <c r="C5" s="1205">
        <v>401150</v>
      </c>
      <c r="D5" s="1205">
        <v>118789.43</v>
      </c>
      <c r="E5" s="1205">
        <v>274051.36200000002</v>
      </c>
      <c r="F5" s="1205">
        <v>125774</v>
      </c>
      <c r="G5" s="1205">
        <v>919764.79200000002</v>
      </c>
      <c r="H5" s="1205">
        <v>614.03499999999997</v>
      </c>
      <c r="I5" s="1206"/>
    </row>
    <row r="6" spans="1:9">
      <c r="B6" s="1204">
        <v>39326</v>
      </c>
      <c r="C6" s="1205">
        <v>204367</v>
      </c>
      <c r="D6" s="1205">
        <v>274759.40000000002</v>
      </c>
      <c r="E6" s="1205">
        <v>558223.34</v>
      </c>
      <c r="F6" s="1205">
        <v>34545</v>
      </c>
      <c r="G6" s="1205">
        <v>1071894.74</v>
      </c>
      <c r="H6" s="1205">
        <v>1300</v>
      </c>
    </row>
    <row r="7" spans="1:9">
      <c r="B7" s="1204">
        <v>39356</v>
      </c>
      <c r="C7" s="1205">
        <v>90737</v>
      </c>
      <c r="D7" s="1205">
        <v>351412.54</v>
      </c>
      <c r="E7" s="1205">
        <v>649062.88</v>
      </c>
      <c r="F7" s="1205">
        <v>2184</v>
      </c>
      <c r="G7" s="1205">
        <v>1093396.42</v>
      </c>
      <c r="H7" s="1205">
        <v>400</v>
      </c>
    </row>
    <row r="8" spans="1:9">
      <c r="B8" s="1204">
        <v>39387</v>
      </c>
      <c r="C8" s="1205">
        <v>23624</v>
      </c>
      <c r="D8" s="1205">
        <v>470352.67</v>
      </c>
      <c r="E8" s="1205">
        <v>359302.82</v>
      </c>
      <c r="F8" s="1205"/>
      <c r="G8" s="1205">
        <v>853279.49</v>
      </c>
      <c r="H8" s="1205">
        <v>682.35299999999995</v>
      </c>
    </row>
    <row r="9" spans="1:9">
      <c r="B9" s="1204">
        <v>39417</v>
      </c>
      <c r="C9" s="1205">
        <v>4000</v>
      </c>
      <c r="D9" s="1205">
        <v>273491.40999999997</v>
      </c>
      <c r="E9" s="1205">
        <v>257382.64</v>
      </c>
      <c r="F9" s="1205"/>
      <c r="G9" s="1205">
        <v>534874.05000000005</v>
      </c>
      <c r="H9" s="1205">
        <v>752.34500000000003</v>
      </c>
    </row>
    <row r="10" spans="1:9">
      <c r="B10" s="1204">
        <v>39448</v>
      </c>
      <c r="C10" s="1205">
        <v>15419</v>
      </c>
      <c r="D10" s="1205">
        <v>367199.26</v>
      </c>
      <c r="E10" s="1205">
        <v>372100.1</v>
      </c>
      <c r="F10" s="1205"/>
      <c r="G10" s="1205">
        <v>754718.36</v>
      </c>
      <c r="H10" s="1205">
        <v>263.72000000000003</v>
      </c>
    </row>
    <row r="11" spans="1:9">
      <c r="B11" s="1204">
        <v>39479</v>
      </c>
      <c r="C11" s="1205"/>
      <c r="D11" s="1205">
        <v>267004.87</v>
      </c>
      <c r="E11" s="1205">
        <v>326172</v>
      </c>
      <c r="F11" s="1205"/>
      <c r="G11" s="1205">
        <v>593176.87</v>
      </c>
      <c r="H11" s="1205">
        <v>501.05</v>
      </c>
    </row>
    <row r="12" spans="1:9">
      <c r="B12" s="1204">
        <v>39508</v>
      </c>
      <c r="C12" s="1205"/>
      <c r="D12" s="1205">
        <v>65726.3</v>
      </c>
      <c r="E12" s="1205">
        <v>211491.20000000001</v>
      </c>
      <c r="F12" s="1205"/>
      <c r="G12" s="1205">
        <v>277217.5</v>
      </c>
      <c r="H12" s="1205">
        <v>338.7</v>
      </c>
    </row>
    <row r="13" spans="1:9">
      <c r="B13" s="1204">
        <v>39539</v>
      </c>
      <c r="C13" s="1205">
        <v>11000</v>
      </c>
      <c r="D13" s="1205">
        <v>66506.31</v>
      </c>
      <c r="E13" s="1205">
        <v>134905.5</v>
      </c>
      <c r="F13" s="1205"/>
      <c r="G13" s="1205">
        <v>212411.81</v>
      </c>
      <c r="H13" s="1205">
        <v>595.58000000000004</v>
      </c>
    </row>
    <row r="14" spans="1:9">
      <c r="B14" s="1204">
        <v>39569</v>
      </c>
      <c r="C14" s="1205"/>
      <c r="D14" s="1205">
        <v>65088.9</v>
      </c>
      <c r="E14" s="1205">
        <v>5876.9</v>
      </c>
      <c r="F14" s="1205"/>
      <c r="G14" s="1205">
        <v>70965.8</v>
      </c>
      <c r="H14" s="1205">
        <v>140.96</v>
      </c>
    </row>
    <row r="15" spans="1:9">
      <c r="B15" s="1204">
        <v>39600</v>
      </c>
      <c r="C15" s="1205">
        <v>22152.69</v>
      </c>
      <c r="D15" s="1205">
        <v>76643.850000000006</v>
      </c>
      <c r="E15" s="1205">
        <v>36724.26</v>
      </c>
      <c r="F15" s="1205"/>
      <c r="G15" s="1205">
        <v>135520.79999999999</v>
      </c>
      <c r="H15" s="1205"/>
    </row>
    <row r="16" spans="1:9">
      <c r="B16" s="1204">
        <v>39630</v>
      </c>
      <c r="C16" s="1205">
        <v>46616.17</v>
      </c>
      <c r="D16" s="1205">
        <v>34265.699999999997</v>
      </c>
      <c r="E16" s="1205">
        <v>38633</v>
      </c>
      <c r="F16" s="1205"/>
      <c r="G16" s="1205">
        <v>119514.87</v>
      </c>
      <c r="H16" s="1205"/>
    </row>
    <row r="17" spans="2:8">
      <c r="B17" s="1204">
        <v>39661</v>
      </c>
      <c r="C17" s="1205">
        <v>16405.22</v>
      </c>
      <c r="D17" s="1205">
        <v>60.25</v>
      </c>
      <c r="E17" s="1205">
        <v>7065.5</v>
      </c>
      <c r="F17" s="1205"/>
      <c r="G17" s="1205">
        <v>23530.97</v>
      </c>
      <c r="H17" s="1205"/>
    </row>
    <row r="18" spans="2:8">
      <c r="B18" s="1204">
        <v>39692</v>
      </c>
      <c r="C18" s="1205">
        <v>59129.86</v>
      </c>
      <c r="D18" s="1205"/>
      <c r="E18" s="1205">
        <v>72572.800000000003</v>
      </c>
      <c r="F18" s="1205"/>
      <c r="G18" s="1205">
        <v>131702.66</v>
      </c>
      <c r="H18" s="1205">
        <v>155.44</v>
      </c>
    </row>
    <row r="19" spans="2:8">
      <c r="B19" s="1204">
        <v>39722</v>
      </c>
      <c r="C19" s="1205">
        <v>53526.31</v>
      </c>
      <c r="D19" s="1205">
        <v>12313.6</v>
      </c>
      <c r="E19" s="1205">
        <v>54316.85</v>
      </c>
      <c r="F19" s="1205"/>
      <c r="G19" s="1205">
        <v>120156.76</v>
      </c>
      <c r="H19" s="1205">
        <v>602.49</v>
      </c>
    </row>
    <row r="22" spans="2:8">
      <c r="B22" s="1203" t="s">
        <v>2143</v>
      </c>
    </row>
    <row r="45" spans="2:2">
      <c r="B45" s="1207" t="s">
        <v>1620</v>
      </c>
    </row>
    <row r="47" spans="2:2">
      <c r="B47" s="164" t="s">
        <v>1682</v>
      </c>
    </row>
  </sheetData>
  <phoneticPr fontId="4" type="noConversion"/>
  <hyperlinks>
    <hyperlink ref="B47" location="'Содержание '!B197" display="к содержанию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5"/>
  <dimension ref="A2:AK32"/>
  <sheetViews>
    <sheetView workbookViewId="0">
      <selection activeCell="B29" sqref="B29"/>
    </sheetView>
  </sheetViews>
  <sheetFormatPr defaultRowHeight="12.75"/>
  <cols>
    <col min="1" max="1" width="9.140625" style="1175"/>
    <col min="2" max="2" width="34.140625" style="1175" customWidth="1"/>
    <col min="3" max="3" width="12.42578125" style="1175" bestFit="1" customWidth="1"/>
    <col min="4" max="4" width="11.28515625" style="1175" bestFit="1" customWidth="1"/>
    <col min="5" max="5" width="12.140625" style="1175" bestFit="1" customWidth="1"/>
    <col min="6" max="6" width="11.42578125" style="1175" bestFit="1" customWidth="1"/>
    <col min="7" max="7" width="12.7109375" style="1175" bestFit="1" customWidth="1"/>
    <col min="8" max="8" width="9.5703125" style="1175" bestFit="1" customWidth="1"/>
    <col min="9" max="9" width="11.42578125" style="1175" bestFit="1" customWidth="1"/>
    <col min="10" max="10" width="9.28515625" style="1175" bestFit="1" customWidth="1"/>
    <col min="11" max="12" width="10.140625" style="1175" bestFit="1" customWidth="1"/>
    <col min="13" max="13" width="11.140625" style="1175" bestFit="1" customWidth="1"/>
    <col min="14" max="14" width="13.28515625" style="1175" bestFit="1" customWidth="1"/>
    <col min="15" max="15" width="12.42578125" style="1175" bestFit="1" customWidth="1"/>
    <col min="16" max="16" width="11.28515625" style="1175" bestFit="1" customWidth="1"/>
    <col min="17" max="17" width="12.140625" style="1175" bestFit="1" customWidth="1"/>
    <col min="18" max="18" width="11.42578125" style="1175" bestFit="1" customWidth="1"/>
    <col min="19" max="19" width="12.7109375" style="1175" bestFit="1" customWidth="1"/>
    <col min="20" max="20" width="9.5703125" style="1175" bestFit="1" customWidth="1"/>
    <col min="21" max="21" width="11.42578125" style="1175" bestFit="1" customWidth="1"/>
    <col min="22" max="22" width="9.28515625" style="1175" bestFit="1" customWidth="1"/>
    <col min="23" max="24" width="10.140625" style="1175" bestFit="1" customWidth="1"/>
    <col min="25" max="25" width="11.140625" style="1175" bestFit="1" customWidth="1"/>
    <col min="26" max="26" width="13.28515625" style="1175" bestFit="1" customWidth="1"/>
    <col min="27" max="16384" width="9.140625" style="1055"/>
  </cols>
  <sheetData>
    <row r="2" spans="1:37">
      <c r="A2" s="1055" t="s">
        <v>1238</v>
      </c>
      <c r="B2" s="1054" t="s">
        <v>2147</v>
      </c>
      <c r="C2" s="1055"/>
      <c r="D2" s="1055"/>
      <c r="E2" s="1055"/>
      <c r="F2" s="1055"/>
      <c r="G2" s="1055"/>
      <c r="H2" s="1055"/>
      <c r="I2" s="1055"/>
      <c r="J2" s="1055"/>
      <c r="K2" s="1055"/>
      <c r="L2" s="1055"/>
      <c r="M2" s="1055"/>
      <c r="N2" s="1055"/>
      <c r="O2" s="1055"/>
      <c r="P2" s="1055"/>
      <c r="Q2" s="1055"/>
      <c r="R2" s="1055"/>
      <c r="S2" s="1055"/>
      <c r="T2" s="1055"/>
      <c r="U2" s="1055"/>
      <c r="V2" s="1055"/>
      <c r="W2" s="1055"/>
      <c r="X2" s="1055"/>
      <c r="Y2" s="1055"/>
      <c r="Z2" s="1055"/>
    </row>
    <row r="3" spans="1:37">
      <c r="A3" s="1055"/>
      <c r="B3" s="1054"/>
      <c r="C3" s="1055"/>
      <c r="D3" s="1055"/>
      <c r="E3" s="1055"/>
      <c r="F3" s="1055"/>
      <c r="G3" s="1055"/>
      <c r="H3" s="1055"/>
      <c r="I3" s="1055"/>
      <c r="J3" s="1055"/>
      <c r="K3" s="1055"/>
      <c r="L3" s="1055"/>
      <c r="M3" s="1055"/>
      <c r="N3" s="1055"/>
      <c r="O3" s="1055"/>
      <c r="P3" s="1055"/>
      <c r="Q3" s="1055"/>
      <c r="R3" s="1055"/>
      <c r="S3" s="1055"/>
      <c r="T3" s="1055"/>
      <c r="U3" s="1055"/>
      <c r="V3" s="1055"/>
      <c r="W3" s="1055"/>
      <c r="X3" s="1055"/>
      <c r="Y3" s="1055"/>
      <c r="Z3" s="1055"/>
    </row>
    <row r="4" spans="1:37" s="1417" customFormat="1">
      <c r="B4" s="1418"/>
      <c r="C4" s="1418">
        <v>38991</v>
      </c>
      <c r="D4" s="1418">
        <v>39022</v>
      </c>
      <c r="E4" s="1418">
        <v>39052</v>
      </c>
      <c r="F4" s="1418">
        <v>39083</v>
      </c>
      <c r="G4" s="1418">
        <v>39114</v>
      </c>
      <c r="H4" s="1418">
        <v>39142</v>
      </c>
      <c r="I4" s="1418">
        <v>39173</v>
      </c>
      <c r="J4" s="1418">
        <v>39203</v>
      </c>
      <c r="K4" s="1418">
        <v>39234</v>
      </c>
      <c r="L4" s="1418">
        <v>39264</v>
      </c>
      <c r="M4" s="1418">
        <v>39295</v>
      </c>
      <c r="N4" s="1418">
        <v>39326</v>
      </c>
      <c r="O4" s="1418">
        <v>39356</v>
      </c>
      <c r="P4" s="1418">
        <v>39387</v>
      </c>
      <c r="Q4" s="1418">
        <v>39417</v>
      </c>
      <c r="R4" s="1418">
        <v>39448</v>
      </c>
      <c r="S4" s="1418">
        <v>39479</v>
      </c>
      <c r="T4" s="1418">
        <v>39508</v>
      </c>
      <c r="U4" s="1418">
        <v>39539</v>
      </c>
      <c r="V4" s="1418">
        <v>39569</v>
      </c>
      <c r="W4" s="1418">
        <v>39600</v>
      </c>
      <c r="X4" s="1418">
        <v>39630</v>
      </c>
      <c r="Y4" s="1418">
        <v>39661</v>
      </c>
      <c r="Z4" s="1418">
        <v>39692</v>
      </c>
    </row>
    <row r="5" spans="1:37">
      <c r="A5" s="1055"/>
      <c r="B5" s="1201" t="s">
        <v>1667</v>
      </c>
      <c r="C5" s="1198">
        <v>90427.611499980005</v>
      </c>
      <c r="D5" s="1198">
        <v>83858.221222259992</v>
      </c>
      <c r="E5" s="1198">
        <v>131588.2015</v>
      </c>
      <c r="F5" s="1198">
        <v>156107.35149999999</v>
      </c>
      <c r="G5" s="1198">
        <v>173636.102125</v>
      </c>
      <c r="H5" s="1198">
        <v>309368.28649999999</v>
      </c>
      <c r="I5" s="1198">
        <v>53058.920250000003</v>
      </c>
      <c r="J5" s="1198">
        <v>121350.86775</v>
      </c>
      <c r="K5" s="1198">
        <v>68532.016499999998</v>
      </c>
      <c r="L5" s="1198">
        <v>18183.39775</v>
      </c>
      <c r="M5" s="1198">
        <v>4602.7264999999998</v>
      </c>
      <c r="N5" s="1198">
        <v>4603.5227500000001</v>
      </c>
      <c r="O5" s="1198">
        <v>3952.1864999999998</v>
      </c>
      <c r="P5" s="1198">
        <v>4772.85275</v>
      </c>
      <c r="Q5" s="1198">
        <v>9938.5519166599988</v>
      </c>
      <c r="R5" s="1198">
        <v>13477.29608332</v>
      </c>
      <c r="S5" s="1198">
        <v>47639.700111110003</v>
      </c>
      <c r="T5" s="1198">
        <v>84564.069833320013</v>
      </c>
      <c r="U5" s="1198">
        <v>18329.694694449998</v>
      </c>
      <c r="V5" s="1198">
        <v>144137.40205557999</v>
      </c>
      <c r="W5" s="1198">
        <v>220480.49011109999</v>
      </c>
      <c r="X5" s="1198">
        <v>170504.81670833999</v>
      </c>
      <c r="Y5" s="1198">
        <v>271450.89379164</v>
      </c>
      <c r="Z5" s="1198">
        <v>208319.71566668001</v>
      </c>
    </row>
    <row r="6" spans="1:37">
      <c r="B6" s="1201" t="s">
        <v>1668</v>
      </c>
      <c r="C6" s="1199">
        <v>0</v>
      </c>
      <c r="D6" s="1199">
        <v>0</v>
      </c>
      <c r="E6" s="1199">
        <v>0</v>
      </c>
      <c r="F6" s="1199">
        <v>0</v>
      </c>
      <c r="G6" s="1199">
        <v>0</v>
      </c>
      <c r="H6" s="1199">
        <v>0</v>
      </c>
      <c r="I6" s="1199">
        <v>0</v>
      </c>
      <c r="J6" s="1199">
        <v>0</v>
      </c>
      <c r="K6" s="1199">
        <v>0</v>
      </c>
      <c r="L6" s="1199">
        <v>0</v>
      </c>
      <c r="M6" s="1198">
        <v>919764.79200000002</v>
      </c>
      <c r="N6" s="1198">
        <v>1071894.74</v>
      </c>
      <c r="O6" s="1198">
        <v>1093396.42</v>
      </c>
      <c r="P6" s="1198">
        <v>853279.49</v>
      </c>
      <c r="Q6" s="1198">
        <v>534874.05000000005</v>
      </c>
      <c r="R6" s="1198">
        <v>754718.36</v>
      </c>
      <c r="S6" s="1198">
        <v>593176.87</v>
      </c>
      <c r="T6" s="1198">
        <v>277217.5</v>
      </c>
      <c r="U6" s="1198">
        <v>212411.81</v>
      </c>
      <c r="V6" s="1198">
        <v>70965.8</v>
      </c>
      <c r="W6" s="1198">
        <v>135520.79999999999</v>
      </c>
      <c r="X6" s="1198">
        <v>119514.87</v>
      </c>
      <c r="Y6" s="1198">
        <v>23530.97</v>
      </c>
      <c r="Z6" s="1198">
        <v>131702.66</v>
      </c>
      <c r="AA6" s="1200"/>
      <c r="AB6" s="1200"/>
      <c r="AC6" s="1200"/>
      <c r="AD6" s="1200"/>
      <c r="AE6" s="1200"/>
      <c r="AF6" s="1200"/>
      <c r="AG6" s="1200"/>
      <c r="AH6" s="1200"/>
      <c r="AI6" s="1200"/>
      <c r="AJ6" s="1200"/>
      <c r="AK6" s="1200"/>
    </row>
    <row r="8" spans="1:37">
      <c r="B8" s="1054" t="s">
        <v>2147</v>
      </c>
    </row>
    <row r="27" spans="2:2">
      <c r="B27" s="1197" t="s">
        <v>1620</v>
      </c>
    </row>
    <row r="29" spans="2:2">
      <c r="B29" s="164" t="s">
        <v>1682</v>
      </c>
    </row>
    <row r="32" spans="2:2">
      <c r="B32" s="1055"/>
    </row>
  </sheetData>
  <phoneticPr fontId="11" type="noConversion"/>
  <hyperlinks>
    <hyperlink ref="B29" location="'Содержание '!B198" display="к содержанию"/>
  </hyperlinks>
  <pageMargins left="0.75" right="0.75" top="1" bottom="1" header="0.5" footer="0.5"/>
  <headerFooter alignWithMargins="0"/>
  <drawing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6"/>
  <dimension ref="A2:AW36"/>
  <sheetViews>
    <sheetView topLeftCell="A10" workbookViewId="0">
      <selection activeCell="B36" sqref="B36"/>
    </sheetView>
  </sheetViews>
  <sheetFormatPr defaultRowHeight="12.75"/>
  <cols>
    <col min="1" max="1" width="9.140625" style="1190"/>
    <col min="2" max="2" width="28.28515625" style="1189" customWidth="1"/>
    <col min="3" max="49" width="9.7109375" style="1189" customWidth="1"/>
    <col min="50" max="16384" width="9.140625" style="1190"/>
  </cols>
  <sheetData>
    <row r="2" spans="1:49">
      <c r="A2" s="1190" t="s">
        <v>1238</v>
      </c>
      <c r="B2" s="1188" t="s">
        <v>700</v>
      </c>
    </row>
    <row r="3" spans="1:49" ht="12.75" customHeight="1">
      <c r="B3" s="1196"/>
      <c r="C3" s="1191">
        <v>39104</v>
      </c>
      <c r="D3" s="1191">
        <v>39118</v>
      </c>
      <c r="E3" s="1191">
        <v>39132</v>
      </c>
      <c r="F3" s="1191">
        <v>39146</v>
      </c>
      <c r="G3" s="1191">
        <v>39160</v>
      </c>
      <c r="H3" s="1191">
        <v>39174</v>
      </c>
      <c r="I3" s="1191">
        <v>39188</v>
      </c>
      <c r="J3" s="1191">
        <v>39202</v>
      </c>
      <c r="K3" s="1191">
        <v>39216</v>
      </c>
      <c r="L3" s="1191">
        <v>39230</v>
      </c>
      <c r="M3" s="1191">
        <v>39244</v>
      </c>
      <c r="N3" s="1191">
        <v>39258</v>
      </c>
      <c r="O3" s="1191">
        <v>39272</v>
      </c>
      <c r="P3" s="1191">
        <v>39286</v>
      </c>
      <c r="Q3" s="1191">
        <v>39300</v>
      </c>
      <c r="R3" s="1191">
        <v>39314</v>
      </c>
      <c r="S3" s="1191">
        <v>39328</v>
      </c>
      <c r="T3" s="1191">
        <v>39342</v>
      </c>
      <c r="U3" s="1191">
        <v>39356</v>
      </c>
      <c r="V3" s="1191">
        <v>39370</v>
      </c>
      <c r="W3" s="1191">
        <v>39384</v>
      </c>
      <c r="X3" s="1191">
        <v>39398</v>
      </c>
      <c r="Y3" s="1191">
        <v>39412</v>
      </c>
      <c r="Z3" s="1191">
        <v>39426</v>
      </c>
      <c r="AA3" s="1191">
        <v>39440</v>
      </c>
      <c r="AB3" s="1191">
        <v>39454</v>
      </c>
      <c r="AC3" s="1191">
        <v>39468</v>
      </c>
      <c r="AD3" s="1191">
        <v>39482</v>
      </c>
      <c r="AE3" s="1191">
        <v>39496</v>
      </c>
      <c r="AF3" s="1191">
        <v>39510</v>
      </c>
      <c r="AG3" s="1191">
        <v>39524</v>
      </c>
      <c r="AH3" s="1191">
        <v>39538</v>
      </c>
      <c r="AI3" s="1191">
        <v>39552</v>
      </c>
      <c r="AJ3" s="1191">
        <v>39566</v>
      </c>
      <c r="AK3" s="1191">
        <v>39580</v>
      </c>
      <c r="AL3" s="1191">
        <v>39594</v>
      </c>
      <c r="AM3" s="1191">
        <v>39608</v>
      </c>
      <c r="AN3" s="1191">
        <v>39622</v>
      </c>
      <c r="AO3" s="1191">
        <v>39636</v>
      </c>
      <c r="AP3" s="1191">
        <v>39650</v>
      </c>
      <c r="AQ3" s="1191">
        <v>39664</v>
      </c>
      <c r="AR3" s="1191">
        <v>39678</v>
      </c>
      <c r="AS3" s="1191">
        <v>39692</v>
      </c>
      <c r="AT3" s="1191">
        <v>39706</v>
      </c>
      <c r="AU3" s="1191">
        <v>39720</v>
      </c>
      <c r="AV3" s="1191">
        <v>39734</v>
      </c>
      <c r="AW3" s="1191">
        <v>39748</v>
      </c>
    </row>
    <row r="4" spans="1:49">
      <c r="B4" s="1192" t="s">
        <v>701</v>
      </c>
      <c r="C4" s="1193">
        <v>660.30245328571425</v>
      </c>
      <c r="D4" s="1193">
        <v>642.46852171428566</v>
      </c>
      <c r="E4" s="1193">
        <v>622.23387957142847</v>
      </c>
      <c r="F4" s="1193">
        <v>679.70875957142869</v>
      </c>
      <c r="G4" s="1193">
        <v>681.69447435714278</v>
      </c>
      <c r="H4" s="1193">
        <v>679.57778599999995</v>
      </c>
      <c r="I4" s="1193">
        <v>685.66589292857134</v>
      </c>
      <c r="J4" s="1193">
        <v>659.80271164285705</v>
      </c>
      <c r="K4" s="1193">
        <v>676.71383828571413</v>
      </c>
      <c r="L4" s="1193">
        <v>659.27229007142853</v>
      </c>
      <c r="M4" s="1193">
        <v>716.92001749999997</v>
      </c>
      <c r="N4" s="1193">
        <v>723.60192764285705</v>
      </c>
      <c r="O4" s="1193">
        <v>763.08581764285691</v>
      </c>
      <c r="P4" s="1193">
        <v>751.94629228571409</v>
      </c>
      <c r="Q4" s="1193">
        <v>749.93786592857134</v>
      </c>
      <c r="R4" s="1193">
        <v>758.60959599999978</v>
      </c>
      <c r="S4" s="1193">
        <v>830.90984900000012</v>
      </c>
      <c r="T4" s="1193">
        <v>866.38688378571419</v>
      </c>
      <c r="U4" s="1193">
        <v>840.10576678571431</v>
      </c>
      <c r="V4" s="1193">
        <v>846.90758557142851</v>
      </c>
      <c r="W4" s="1193">
        <v>852.18491442857146</v>
      </c>
      <c r="X4" s="1193">
        <v>794.38659028571442</v>
      </c>
      <c r="Y4" s="1193">
        <v>802.5416877857142</v>
      </c>
      <c r="Z4" s="1193">
        <v>814.58580142714288</v>
      </c>
      <c r="AA4" s="1193">
        <v>813.09562642857168</v>
      </c>
      <c r="AB4" s="1193">
        <v>778.99755992857149</v>
      </c>
      <c r="AC4" s="1193">
        <v>770.42111935714308</v>
      </c>
      <c r="AD4" s="1193">
        <v>820.52988478571422</v>
      </c>
      <c r="AE4" s="1193">
        <v>832.88813828571449</v>
      </c>
      <c r="AF4" s="1193">
        <v>800.80363992857144</v>
      </c>
      <c r="AG4" s="1193">
        <v>813.41916428571449</v>
      </c>
      <c r="AH4" s="1193">
        <v>806.10052564285729</v>
      </c>
      <c r="AI4" s="1193">
        <v>788.36375157142857</v>
      </c>
      <c r="AJ4" s="1193">
        <v>751.63716014285717</v>
      </c>
      <c r="AK4" s="1193">
        <v>789.39156985714283</v>
      </c>
      <c r="AL4" s="1193">
        <v>790.61664564285718</v>
      </c>
      <c r="AM4" s="1193">
        <v>805.46231135714254</v>
      </c>
      <c r="AN4" s="1193">
        <v>766.23912142857171</v>
      </c>
      <c r="AO4" s="1193">
        <v>774.39668342857135</v>
      </c>
      <c r="AP4" s="1193">
        <v>749.38474585714278</v>
      </c>
      <c r="AQ4" s="1193">
        <v>793.75855564285735</v>
      </c>
      <c r="AR4" s="1193">
        <v>683.83707478571432</v>
      </c>
      <c r="AS4" s="1193">
        <v>705.40753142857147</v>
      </c>
      <c r="AT4" s="1193">
        <v>683.62518007142853</v>
      </c>
      <c r="AU4" s="1193">
        <v>688.92380478571431</v>
      </c>
      <c r="AV4" s="1193">
        <v>694.95743649999986</v>
      </c>
      <c r="AW4" s="1193">
        <v>666.36950392857125</v>
      </c>
    </row>
    <row r="5" spans="1:49">
      <c r="B5" s="1192" t="s">
        <v>702</v>
      </c>
      <c r="C5" s="1193">
        <v>539.60220625857141</v>
      </c>
      <c r="D5" s="1193">
        <v>535.5856388200001</v>
      </c>
      <c r="E5" s="1193">
        <v>559.2045132157142</v>
      </c>
      <c r="F5" s="1193">
        <v>571.8772541814285</v>
      </c>
      <c r="G5" s="1193">
        <v>585.37227144571443</v>
      </c>
      <c r="H5" s="1193">
        <v>586.31321129714297</v>
      </c>
      <c r="I5" s="1193">
        <v>608.6841178085715</v>
      </c>
      <c r="J5" s="1193">
        <v>606.56536644571452</v>
      </c>
      <c r="K5" s="1193">
        <v>599.81679525714287</v>
      </c>
      <c r="L5" s="1193">
        <v>614.17138215571435</v>
      </c>
      <c r="M5" s="1193">
        <v>634.16298643999994</v>
      </c>
      <c r="N5" s="1193">
        <v>644.37454455142858</v>
      </c>
      <c r="O5" s="1193">
        <v>673.85847739142866</v>
      </c>
      <c r="P5" s="1193">
        <v>671.8230498342856</v>
      </c>
      <c r="Q5" s="1193">
        <v>683.72446979999995</v>
      </c>
      <c r="R5" s="1193">
        <v>702.83967301285725</v>
      </c>
      <c r="S5" s="1193">
        <v>708.72607099428558</v>
      </c>
      <c r="T5" s="1193">
        <v>707.2614071285717</v>
      </c>
      <c r="U5" s="1193">
        <v>692.35752975142861</v>
      </c>
      <c r="V5" s="1193">
        <v>707.29669196285715</v>
      </c>
      <c r="W5" s="1193">
        <v>647.31567862285692</v>
      </c>
      <c r="X5" s="1193">
        <v>645.95684049571435</v>
      </c>
      <c r="Y5" s="1193">
        <v>652.42253512285708</v>
      </c>
      <c r="Z5" s="1193">
        <v>650.98265105142866</v>
      </c>
      <c r="AA5" s="1193">
        <v>655.69721061714279</v>
      </c>
      <c r="AB5" s="1193">
        <v>652.65444063857137</v>
      </c>
      <c r="AC5" s="1193">
        <v>658.44835552285701</v>
      </c>
      <c r="AD5" s="1193">
        <v>653.91934863142865</v>
      </c>
      <c r="AE5" s="1193">
        <v>660.36669191285728</v>
      </c>
      <c r="AF5" s="1193">
        <v>657.56812030857134</v>
      </c>
      <c r="AG5" s="1193">
        <v>665.45716620857138</v>
      </c>
      <c r="AH5" s="1193">
        <v>662.11812866428579</v>
      </c>
      <c r="AI5" s="1193">
        <v>663.87087562571423</v>
      </c>
      <c r="AJ5" s="1193">
        <v>663.4057193957143</v>
      </c>
      <c r="AK5" s="1193">
        <v>661.03941870714289</v>
      </c>
      <c r="AL5" s="1193">
        <v>665.31203389000007</v>
      </c>
      <c r="AM5" s="1193">
        <v>668.76369273285695</v>
      </c>
      <c r="AN5" s="1193">
        <v>674.69877112142865</v>
      </c>
      <c r="AO5" s="1193">
        <v>673.73775123428572</v>
      </c>
      <c r="AP5" s="1193">
        <v>680.52534544571415</v>
      </c>
      <c r="AQ5" s="1193">
        <v>679.58282034571437</v>
      </c>
      <c r="AR5" s="1193">
        <v>582.12282504000007</v>
      </c>
      <c r="AS5" s="1193">
        <v>599.33361775499998</v>
      </c>
      <c r="AT5" s="1193">
        <v>600.70230814571414</v>
      </c>
      <c r="AU5" s="1193">
        <v>601.13571266214285</v>
      </c>
      <c r="AV5" s="1193">
        <v>593.36091126571444</v>
      </c>
      <c r="AW5" s="1193">
        <v>586.00406018785736</v>
      </c>
    </row>
    <row r="6" spans="1:49">
      <c r="B6" s="1192" t="s">
        <v>703</v>
      </c>
      <c r="C6" s="1193">
        <v>120.70024702714284</v>
      </c>
      <c r="D6" s="1193">
        <v>106.88288289428556</v>
      </c>
      <c r="E6" s="1193">
        <v>63.029366355714274</v>
      </c>
      <c r="F6" s="1193">
        <v>107.83150539000019</v>
      </c>
      <c r="G6" s="1193">
        <v>96.322202911428349</v>
      </c>
      <c r="H6" s="1193">
        <v>93.264574702856976</v>
      </c>
      <c r="I6" s="1193">
        <v>76.981775119999838</v>
      </c>
      <c r="J6" s="1193">
        <v>53.237345197142531</v>
      </c>
      <c r="K6" s="1193">
        <v>76.897043028571261</v>
      </c>
      <c r="L6" s="1193">
        <v>45.100907915714174</v>
      </c>
      <c r="M6" s="1193">
        <v>82.757031060000031</v>
      </c>
      <c r="N6" s="1193">
        <v>79.227383091428464</v>
      </c>
      <c r="O6" s="1193">
        <v>89.227340251428245</v>
      </c>
      <c r="P6" s="1193">
        <v>80.123242451428496</v>
      </c>
      <c r="Q6" s="1193">
        <v>66.213396128571389</v>
      </c>
      <c r="R6" s="1193">
        <v>55.769922987142536</v>
      </c>
      <c r="S6" s="1193">
        <v>122.18377800571454</v>
      </c>
      <c r="T6" s="1193">
        <v>159.12547665714249</v>
      </c>
      <c r="U6" s="1193">
        <v>147.74823703428569</v>
      </c>
      <c r="V6" s="1193">
        <v>139.61089360857136</v>
      </c>
      <c r="W6" s="1193">
        <v>204.86923580571454</v>
      </c>
      <c r="X6" s="1193">
        <v>148.42974979000007</v>
      </c>
      <c r="Y6" s="1193">
        <v>150.11915266285712</v>
      </c>
      <c r="Z6" s="1193">
        <v>163.60315037571422</v>
      </c>
      <c r="AA6" s="1193">
        <v>157.39841581142889</v>
      </c>
      <c r="AB6" s="1193">
        <v>126.34311929000012</v>
      </c>
      <c r="AC6" s="1193">
        <v>111.97276383428607</v>
      </c>
      <c r="AD6" s="1193">
        <v>166.61053615428557</v>
      </c>
      <c r="AE6" s="1193">
        <v>172.52144637285721</v>
      </c>
      <c r="AF6" s="1193">
        <v>143.2355196200001</v>
      </c>
      <c r="AG6" s="1193">
        <v>147.96199807714311</v>
      </c>
      <c r="AH6" s="1193">
        <v>143.9823969785715</v>
      </c>
      <c r="AI6" s="1193">
        <v>124.49287594571433</v>
      </c>
      <c r="AJ6" s="1193">
        <v>88.231440747142869</v>
      </c>
      <c r="AK6" s="1193">
        <v>128.35215114999994</v>
      </c>
      <c r="AL6" s="1193">
        <v>125.30461175285711</v>
      </c>
      <c r="AM6" s="1193">
        <v>136.69861862428559</v>
      </c>
      <c r="AN6" s="1193">
        <v>91.540350307143058</v>
      </c>
      <c r="AO6" s="1193">
        <v>100.65893219428563</v>
      </c>
      <c r="AP6" s="1193">
        <v>68.859400411428624</v>
      </c>
      <c r="AQ6" s="1193">
        <v>114.17573529714298</v>
      </c>
      <c r="AR6" s="1193">
        <v>101.71424974571426</v>
      </c>
      <c r="AS6" s="1193">
        <v>106.0739136735715</v>
      </c>
      <c r="AT6" s="1193">
        <v>82.922871925714389</v>
      </c>
      <c r="AU6" s="1193">
        <v>87.78809212357146</v>
      </c>
      <c r="AV6" s="1193">
        <v>101.59652523428542</v>
      </c>
      <c r="AW6" s="1193">
        <v>80.365443740713886</v>
      </c>
    </row>
    <row r="7" spans="1:49">
      <c r="B7" s="1192" t="s">
        <v>704</v>
      </c>
      <c r="C7" s="1194">
        <v>0.22368375374896932</v>
      </c>
      <c r="D7" s="1194">
        <v>0.19956263788134695</v>
      </c>
      <c r="E7" s="1194">
        <v>0.11271254946291998</v>
      </c>
      <c r="F7" s="1194">
        <v>0.18855708039017505</v>
      </c>
      <c r="G7" s="1194">
        <v>0.16454862590866839</v>
      </c>
      <c r="H7" s="1194">
        <v>0.15906954321653616</v>
      </c>
      <c r="I7" s="1194">
        <v>0.12647245569205121</v>
      </c>
      <c r="J7" s="1194">
        <v>8.7768521155595997E-2</v>
      </c>
      <c r="K7" s="1194">
        <v>0.12820088339741356</v>
      </c>
      <c r="L7" s="1194">
        <v>7.3433750295254702E-2</v>
      </c>
      <c r="M7" s="1194">
        <v>0.13049804676329832</v>
      </c>
      <c r="N7" s="1194">
        <v>0.12295237880103005</v>
      </c>
      <c r="O7" s="1194">
        <v>0.13241258104644749</v>
      </c>
      <c r="P7" s="1194">
        <v>0.1192624195778814</v>
      </c>
      <c r="Q7" s="1194">
        <v>9.6842220884590893E-2</v>
      </c>
      <c r="R7" s="1194">
        <v>7.9349423671651959E-2</v>
      </c>
      <c r="S7" s="1194">
        <v>0.17239915816036025</v>
      </c>
      <c r="T7" s="1194">
        <v>0.22498820811272593</v>
      </c>
      <c r="U7" s="1194">
        <v>0.21339875813487652</v>
      </c>
      <c r="V7" s="1194">
        <v>0.19738660620782722</v>
      </c>
      <c r="W7" s="1194">
        <v>0.31649045832099598</v>
      </c>
      <c r="X7" s="1194">
        <v>0.22978276640912024</v>
      </c>
      <c r="Y7" s="1194">
        <v>0.23009498381993859</v>
      </c>
      <c r="Z7" s="1194">
        <v>0.25131722037672138</v>
      </c>
      <c r="AA7" s="1194">
        <v>0.24004740795417653</v>
      </c>
      <c r="AB7" s="1194">
        <v>0.19358348219677055</v>
      </c>
      <c r="AC7" s="1194">
        <v>0.17005549925836075</v>
      </c>
      <c r="AD7" s="1194">
        <v>0.25478759193007605</v>
      </c>
      <c r="AE7" s="1194">
        <v>0.26125098144051051</v>
      </c>
      <c r="AF7" s="1194">
        <v>0.21782613115852575</v>
      </c>
      <c r="AG7" s="1194">
        <v>0.22234638920511379</v>
      </c>
      <c r="AH7" s="1194">
        <v>0.21745726441448185</v>
      </c>
      <c r="AI7" s="1194">
        <v>0.18752573808630602</v>
      </c>
      <c r="AJ7" s="1194">
        <v>0.13299770889450799</v>
      </c>
      <c r="AK7" s="1194">
        <v>0.19416716691574967</v>
      </c>
      <c r="AL7" s="1194">
        <v>0.18833961415099618</v>
      </c>
      <c r="AM7" s="1194">
        <v>0.20440496412967046</v>
      </c>
      <c r="AN7" s="1194">
        <v>0.1356758811861955</v>
      </c>
      <c r="AO7" s="1194">
        <v>0.14940372869099103</v>
      </c>
      <c r="AP7" s="1194">
        <v>0.10118565145627126</v>
      </c>
      <c r="AQ7" s="1194">
        <v>0.1680085662540145</v>
      </c>
      <c r="AR7" s="1194">
        <v>0.17472987721916772</v>
      </c>
      <c r="AS7" s="1194">
        <v>0.17698642380667051</v>
      </c>
      <c r="AT7" s="1194">
        <v>0.13804320509719023</v>
      </c>
      <c r="AU7" s="1194">
        <v>0.14603705997569158</v>
      </c>
      <c r="AV7" s="1194">
        <v>0.1712221403623759</v>
      </c>
      <c r="AW7" s="1194">
        <v>0.13714144525713842</v>
      </c>
    </row>
    <row r="9" spans="1:49">
      <c r="B9" s="1188" t="s">
        <v>700</v>
      </c>
      <c r="AU9" s="1419"/>
    </row>
    <row r="10" spans="1:49">
      <c r="AU10" s="1419"/>
    </row>
    <row r="11" spans="1:49">
      <c r="AU11" s="1419"/>
    </row>
    <row r="34" spans="2:2">
      <c r="B34" s="1195" t="s">
        <v>1620</v>
      </c>
    </row>
    <row r="36" spans="2:2">
      <c r="B36" s="164" t="s">
        <v>1682</v>
      </c>
    </row>
  </sheetData>
  <phoneticPr fontId="11" type="noConversion"/>
  <hyperlinks>
    <hyperlink ref="B36" location="'Содержание '!B199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7"/>
  <dimension ref="A2:J41"/>
  <sheetViews>
    <sheetView topLeftCell="A4" workbookViewId="0">
      <selection activeCell="J36" sqref="J36"/>
    </sheetView>
  </sheetViews>
  <sheetFormatPr defaultRowHeight="12.75"/>
  <cols>
    <col min="1" max="1" width="9.140625" style="1175"/>
    <col min="2" max="2" width="36" style="1175" customWidth="1"/>
    <col min="3" max="3" width="5.5703125" style="1175" bestFit="1" customWidth="1"/>
    <col min="4" max="6" width="9.28515625" style="1175" bestFit="1" customWidth="1"/>
    <col min="7" max="7" width="5.7109375" style="1175" bestFit="1" customWidth="1"/>
    <col min="8" max="10" width="9.28515625" style="1175" bestFit="1" customWidth="1"/>
    <col min="11" max="16384" width="9.140625" style="1175"/>
  </cols>
  <sheetData>
    <row r="2" spans="1:10">
      <c r="A2" s="1175" t="s">
        <v>1238</v>
      </c>
      <c r="B2" s="1176" t="s">
        <v>705</v>
      </c>
    </row>
    <row r="3" spans="1:10" s="1176" customFormat="1">
      <c r="B3" s="1177"/>
      <c r="C3" s="1177">
        <v>2006</v>
      </c>
      <c r="D3" s="1177" t="s">
        <v>706</v>
      </c>
      <c r="E3" s="1177" t="s">
        <v>707</v>
      </c>
      <c r="F3" s="1177" t="s">
        <v>708</v>
      </c>
      <c r="G3" s="1177">
        <v>2007</v>
      </c>
      <c r="H3" s="1177" t="s">
        <v>709</v>
      </c>
      <c r="I3" s="1177" t="s">
        <v>710</v>
      </c>
      <c r="J3" s="1177" t="s">
        <v>711</v>
      </c>
    </row>
    <row r="4" spans="1:10">
      <c r="B4" s="1178" t="s">
        <v>2268</v>
      </c>
      <c r="C4" s="1179">
        <v>46.418242999999997</v>
      </c>
      <c r="D4" s="1179">
        <v>47.978535999999998</v>
      </c>
      <c r="E4" s="1180">
        <v>51.485520999999999</v>
      </c>
      <c r="F4" s="1180">
        <v>52.321111999999999</v>
      </c>
      <c r="G4" s="1180">
        <v>58.730677</v>
      </c>
      <c r="H4" s="1180">
        <v>62.992614000000003</v>
      </c>
      <c r="I4" s="1180">
        <v>65.203151000000005</v>
      </c>
      <c r="J4" s="1180">
        <v>65.129510999999994</v>
      </c>
    </row>
    <row r="5" spans="1:10">
      <c r="B5" s="1178" t="s">
        <v>2269</v>
      </c>
      <c r="C5" s="1181">
        <v>3.0894999999999999E-2</v>
      </c>
      <c r="D5" s="1181">
        <v>0.41373900000000002</v>
      </c>
      <c r="E5" s="1180">
        <v>0.30825599999999997</v>
      </c>
      <c r="F5" s="1180">
        <v>0.61474499999999999</v>
      </c>
      <c r="G5" s="1180">
        <v>0.72233000000000003</v>
      </c>
      <c r="H5" s="1180">
        <v>1.0835330000000001</v>
      </c>
      <c r="I5" s="1180">
        <v>0.62313600000000002</v>
      </c>
      <c r="J5" s="1180">
        <v>1.0626340000000001</v>
      </c>
    </row>
    <row r="6" spans="1:10">
      <c r="B6" s="1178" t="s">
        <v>712</v>
      </c>
      <c r="C6" s="1181">
        <v>0.15681899999999999</v>
      </c>
      <c r="D6" s="1181">
        <v>0.14237900000000001</v>
      </c>
      <c r="E6" s="1180">
        <v>0.14546899999999999</v>
      </c>
      <c r="F6" s="1180">
        <v>0.18481500000000001</v>
      </c>
      <c r="G6" s="1180">
        <v>0.19856099999999999</v>
      </c>
      <c r="H6" s="1180">
        <v>0.216199</v>
      </c>
      <c r="I6" s="1180">
        <v>0.165462</v>
      </c>
      <c r="J6" s="1180">
        <v>9.5189999999999997E-3</v>
      </c>
    </row>
    <row r="7" spans="1:10">
      <c r="B7" s="1178" t="s">
        <v>713</v>
      </c>
      <c r="C7" s="1182">
        <v>46.605956999999997</v>
      </c>
      <c r="D7" s="1182">
        <v>48.534653999999996</v>
      </c>
      <c r="E7" s="1182">
        <v>51.939245999999997</v>
      </c>
      <c r="F7" s="1182">
        <v>53.120671999999999</v>
      </c>
      <c r="G7" s="1182">
        <v>59.651567999999997</v>
      </c>
      <c r="H7" s="1182">
        <v>64.292346000000009</v>
      </c>
      <c r="I7" s="1182">
        <v>65.991749000000013</v>
      </c>
      <c r="J7" s="1182">
        <v>66.201663999999994</v>
      </c>
    </row>
    <row r="8" spans="1:10">
      <c r="B8" s="1178" t="s">
        <v>714</v>
      </c>
      <c r="C8" s="1181">
        <v>0.1609265</v>
      </c>
      <c r="D8" s="1181">
        <v>0.22767985000000002</v>
      </c>
      <c r="E8" s="1183">
        <v>0.19987960000000002</v>
      </c>
      <c r="F8" s="1180">
        <v>0.26855115000000002</v>
      </c>
      <c r="G8" s="1181">
        <v>0.28104670000000004</v>
      </c>
      <c r="H8" s="1180">
        <v>0.33683059999999998</v>
      </c>
      <c r="I8" s="1180">
        <v>0.23908599999999999</v>
      </c>
      <c r="J8" s="1180">
        <v>0.15039</v>
      </c>
    </row>
    <row r="9" spans="1:10">
      <c r="B9" s="1178" t="s">
        <v>715</v>
      </c>
      <c r="C9" s="1181">
        <v>85.240160000000003</v>
      </c>
      <c r="D9" s="1181">
        <v>88.173719000000006</v>
      </c>
      <c r="E9" s="1180">
        <v>94.361457000000001</v>
      </c>
      <c r="F9" s="1180">
        <v>98.909925999999999</v>
      </c>
      <c r="G9" s="1180">
        <v>118.889944</v>
      </c>
      <c r="H9" s="1180">
        <v>131.58043499999999</v>
      </c>
      <c r="I9" s="1180">
        <v>136.98114899999999</v>
      </c>
      <c r="J9" s="1181">
        <v>138.891516</v>
      </c>
    </row>
    <row r="10" spans="1:10">
      <c r="B10" s="1178" t="s">
        <v>716</v>
      </c>
      <c r="C10" s="1184">
        <v>0.54455837483176939</v>
      </c>
      <c r="D10" s="1184">
        <v>0.54413646769282797</v>
      </c>
      <c r="E10" s="1184">
        <v>0.5456202419595958</v>
      </c>
      <c r="F10" s="1184">
        <v>0.52897736471868351</v>
      </c>
      <c r="G10" s="1184">
        <v>0.49399196453486427</v>
      </c>
      <c r="H10" s="1184">
        <v>0.47873845378304158</v>
      </c>
      <c r="I10" s="1184">
        <v>0.47600090578886889</v>
      </c>
      <c r="J10" s="1184">
        <v>0.46892360941614314</v>
      </c>
    </row>
    <row r="11" spans="1:10">
      <c r="B11" s="1178" t="s">
        <v>717</v>
      </c>
      <c r="C11" s="1185">
        <v>3.4529169736821413E-3</v>
      </c>
      <c r="D11" s="1185">
        <v>4.6910780490986926E-3</v>
      </c>
      <c r="E11" s="1185">
        <v>3.8483346485237778E-3</v>
      </c>
      <c r="F11" s="1185">
        <v>5.0554923326271177E-3</v>
      </c>
      <c r="G11" s="1185">
        <v>4.7114721276061014E-3</v>
      </c>
      <c r="H11" s="1185">
        <v>5.2390466510585871E-3</v>
      </c>
      <c r="I11" s="1185">
        <v>3.6229680774182839E-3</v>
      </c>
      <c r="J11" s="1185">
        <v>2.271695164641179E-3</v>
      </c>
    </row>
    <row r="12" spans="1:10">
      <c r="B12" s="1178" t="s">
        <v>718</v>
      </c>
      <c r="C12" s="1180">
        <v>0.18296993134</v>
      </c>
      <c r="D12" s="1180">
        <v>0.34616645873000002</v>
      </c>
      <c r="E12" s="1180">
        <v>0.38999054181000004</v>
      </c>
      <c r="F12" s="1180">
        <v>0.23686257330999996</v>
      </c>
      <c r="G12" s="1180">
        <v>0.35999244961999993</v>
      </c>
      <c r="H12" s="1180">
        <v>0.83912425318000006</v>
      </c>
      <c r="I12" s="1180">
        <v>1.1322462656300001</v>
      </c>
      <c r="J12" s="1180">
        <v>1.1145145676299999</v>
      </c>
    </row>
    <row r="13" spans="1:10">
      <c r="C13" s="1187"/>
      <c r="D13" s="1187"/>
      <c r="E13" s="1187"/>
      <c r="F13" s="1187"/>
      <c r="G13" s="1187"/>
      <c r="H13" s="1187"/>
      <c r="I13" s="1187"/>
      <c r="J13" s="1187"/>
    </row>
    <row r="14" spans="1:10">
      <c r="B14" s="1176" t="s">
        <v>705</v>
      </c>
    </row>
    <row r="39" spans="2:2">
      <c r="B39" s="1186" t="s">
        <v>719</v>
      </c>
    </row>
    <row r="41" spans="2:2">
      <c r="B41" s="164" t="s">
        <v>1682</v>
      </c>
    </row>
  </sheetData>
  <phoneticPr fontId="11" type="noConversion"/>
  <hyperlinks>
    <hyperlink ref="B41" location="'Содержание '!B200" display="к содержанию"/>
  </hyperlinks>
  <pageMargins left="0.75" right="0.75" top="1" bottom="1" header="0.5" footer="0.5"/>
  <pageSetup paperSize="9" orientation="portrait" verticalDpi="200" r:id="rId1"/>
  <headerFooter alignWithMargins="0"/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L20"/>
  <sheetViews>
    <sheetView zoomScaleNormal="112" workbookViewId="0">
      <selection activeCell="L2" sqref="L2"/>
    </sheetView>
  </sheetViews>
  <sheetFormatPr defaultColWidth="8" defaultRowHeight="12.75"/>
  <cols>
    <col min="1" max="1" width="9.140625" style="134" customWidth="1"/>
    <col min="2" max="2" width="31.7109375" style="134" customWidth="1"/>
    <col min="3" max="16384" width="8" style="134"/>
  </cols>
  <sheetData>
    <row r="1" spans="1:12" s="133" customFormat="1"/>
    <row r="2" spans="1:12" s="133" customFormat="1">
      <c r="A2" s="133" t="s">
        <v>1215</v>
      </c>
      <c r="B2" s="88" t="s">
        <v>610</v>
      </c>
      <c r="L2" s="88" t="s">
        <v>610</v>
      </c>
    </row>
    <row r="3" spans="1:12">
      <c r="B3" s="97"/>
      <c r="C3" s="135"/>
    </row>
    <row r="4" spans="1:12">
      <c r="B4" s="116" t="s">
        <v>228</v>
      </c>
      <c r="C4" s="126" t="s">
        <v>150</v>
      </c>
      <c r="D4" s="126" t="s">
        <v>149</v>
      </c>
      <c r="E4" s="126" t="s">
        <v>151</v>
      </c>
      <c r="F4" s="126" t="s">
        <v>1216</v>
      </c>
      <c r="G4" s="134" t="s">
        <v>1202</v>
      </c>
    </row>
    <row r="5" spans="1:12">
      <c r="B5" s="127" t="s">
        <v>1584</v>
      </c>
      <c r="C5" s="128">
        <v>30.619109828770235</v>
      </c>
      <c r="D5" s="128">
        <v>100.24973304566529</v>
      </c>
      <c r="E5" s="128">
        <v>-3.2513860462610902</v>
      </c>
      <c r="F5" s="128">
        <v>94.167151511003127</v>
      </c>
    </row>
    <row r="6" spans="1:12">
      <c r="B6" s="127" t="s">
        <v>206</v>
      </c>
      <c r="C6" s="128">
        <v>36.142432989094097</v>
      </c>
      <c r="D6" s="128">
        <v>79.216776519720028</v>
      </c>
      <c r="E6" s="128">
        <v>-2.9139474381226305</v>
      </c>
      <c r="F6" s="128">
        <v>108.90146370475424</v>
      </c>
    </row>
    <row r="7" spans="1:12">
      <c r="B7" s="127" t="s">
        <v>205</v>
      </c>
      <c r="C7" s="128">
        <v>37.401064078800886</v>
      </c>
      <c r="D7" s="128">
        <v>217.57346592097426</v>
      </c>
      <c r="E7" s="128">
        <v>-22.876422577133358</v>
      </c>
      <c r="F7" s="128">
        <v>92.598298169476607</v>
      </c>
    </row>
    <row r="8" spans="1:12">
      <c r="B8" s="127" t="s">
        <v>224</v>
      </c>
      <c r="C8" s="128">
        <v>19.559855814835895</v>
      </c>
      <c r="D8" s="128">
        <v>64.552154995605022</v>
      </c>
      <c r="E8" s="128">
        <v>6.4458984326167199</v>
      </c>
      <c r="F8" s="128">
        <v>551.85838991270612</v>
      </c>
    </row>
    <row r="9" spans="1:12">
      <c r="B9" s="127" t="s">
        <v>1581</v>
      </c>
      <c r="C9" s="128">
        <v>28.165537366832567</v>
      </c>
      <c r="D9" s="128">
        <v>115.8399011703511</v>
      </c>
      <c r="E9" s="128">
        <v>-6.5535615246426788</v>
      </c>
      <c r="F9" s="128">
        <v>125.7920022708725</v>
      </c>
    </row>
    <row r="10" spans="1:12">
      <c r="B10" s="127" t="s">
        <v>197</v>
      </c>
      <c r="C10" s="128">
        <v>14.69295538823984</v>
      </c>
      <c r="D10" s="129">
        <v>113.31514427836133</v>
      </c>
      <c r="E10" s="128">
        <v>-3.3440523639316133</v>
      </c>
      <c r="F10" s="128">
        <v>99.651054457796135</v>
      </c>
    </row>
    <row r="11" spans="1:12">
      <c r="B11" s="127" t="s">
        <v>775</v>
      </c>
      <c r="C11" s="128">
        <v>37.277222960930203</v>
      </c>
      <c r="D11" s="128">
        <v>88.496657104099398</v>
      </c>
      <c r="E11" s="128">
        <v>-15.480917706259698</v>
      </c>
      <c r="F11" s="128">
        <v>49.370919782216369</v>
      </c>
    </row>
    <row r="12" spans="1:12">
      <c r="B12" s="127" t="s">
        <v>204</v>
      </c>
      <c r="C12" s="128">
        <v>35.910189890105961</v>
      </c>
      <c r="D12" s="128">
        <v>163.12345420921443</v>
      </c>
      <c r="E12" s="128">
        <v>-22.254412907721584</v>
      </c>
      <c r="F12" s="128">
        <v>34.796833970106903</v>
      </c>
    </row>
    <row r="13" spans="1:12">
      <c r="B13" s="127" t="s">
        <v>203</v>
      </c>
      <c r="C13" s="128">
        <v>36.660845267202234</v>
      </c>
      <c r="D13" s="128">
        <v>122.32794828300784</v>
      </c>
      <c r="E13" s="128">
        <v>-13.967946061193883</v>
      </c>
      <c r="F13" s="128">
        <v>39.911775914634148</v>
      </c>
    </row>
    <row r="14" spans="1:12">
      <c r="B14" s="130" t="s">
        <v>1218</v>
      </c>
      <c r="C14" s="131">
        <v>10.678947917566376</v>
      </c>
      <c r="D14" s="131">
        <v>86.875776224951693</v>
      </c>
      <c r="E14" s="132">
        <v>1.4960380994345599</v>
      </c>
      <c r="F14" s="131">
        <v>177.58113654412853</v>
      </c>
    </row>
    <row r="17" spans="2:2">
      <c r="B17" s="77" t="s">
        <v>2256</v>
      </c>
    </row>
    <row r="18" spans="2:2">
      <c r="B18" s="77" t="s">
        <v>2257</v>
      </c>
    </row>
    <row r="20" spans="2:2">
      <c r="B20" s="164" t="s">
        <v>1682</v>
      </c>
    </row>
  </sheetData>
  <phoneticPr fontId="4" type="noConversion"/>
  <hyperlinks>
    <hyperlink ref="B20" location="'Содержание '!B20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1245"/>
  <sheetViews>
    <sheetView zoomScaleNormal="100" workbookViewId="0">
      <selection activeCell="B2" sqref="B2"/>
    </sheetView>
  </sheetViews>
  <sheetFormatPr defaultRowHeight="12.75"/>
  <cols>
    <col min="1" max="1" width="9.140625" style="3"/>
    <col min="2" max="2" width="12.7109375" style="3" bestFit="1" customWidth="1"/>
    <col min="3" max="3" width="10.42578125" style="3" bestFit="1" customWidth="1"/>
    <col min="4" max="4" width="11.85546875" style="3" bestFit="1" customWidth="1"/>
    <col min="5" max="5" width="7" style="3" bestFit="1" customWidth="1"/>
    <col min="6" max="6" width="6.42578125" style="3" bestFit="1" customWidth="1"/>
    <col min="7" max="16384" width="9.140625" style="3"/>
  </cols>
  <sheetData>
    <row r="1" spans="1:6">
      <c r="B1" s="51"/>
    </row>
    <row r="2" spans="1:6">
      <c r="A2" s="12" t="s">
        <v>1238</v>
      </c>
      <c r="B2" s="70" t="s">
        <v>1239</v>
      </c>
      <c r="F2" s="70" t="s">
        <v>1239</v>
      </c>
    </row>
    <row r="3" spans="1:6">
      <c r="B3" s="53"/>
    </row>
    <row r="4" spans="1:6" ht="63.75">
      <c r="B4" s="54" t="s">
        <v>214</v>
      </c>
      <c r="C4" s="54" t="s">
        <v>187</v>
      </c>
      <c r="D4" s="54" t="s">
        <v>1548</v>
      </c>
    </row>
    <row r="5" spans="1:6">
      <c r="B5" s="7">
        <v>38719</v>
      </c>
      <c r="C5" s="6">
        <v>331.83</v>
      </c>
      <c r="D5" s="6">
        <v>327.5</v>
      </c>
    </row>
    <row r="6" spans="1:6">
      <c r="B6" s="7">
        <v>38720</v>
      </c>
      <c r="C6" s="6">
        <v>336.37</v>
      </c>
      <c r="D6" s="6">
        <v>339.5</v>
      </c>
    </row>
    <row r="7" spans="1:6">
      <c r="B7" s="7">
        <v>38721</v>
      </c>
      <c r="C7" s="6">
        <v>338.49299999999999</v>
      </c>
      <c r="D7" s="6">
        <v>344.5</v>
      </c>
    </row>
    <row r="8" spans="1:6">
      <c r="B8" s="7">
        <v>38722</v>
      </c>
      <c r="C8" s="6">
        <v>335.803</v>
      </c>
      <c r="D8" s="6">
        <v>337.5</v>
      </c>
    </row>
    <row r="9" spans="1:6">
      <c r="B9" s="7">
        <v>38723</v>
      </c>
      <c r="C9" s="6">
        <v>339.46600000000001</v>
      </c>
      <c r="D9" s="6">
        <v>328.5</v>
      </c>
    </row>
    <row r="10" spans="1:6">
      <c r="B10" s="7">
        <v>38726</v>
      </c>
      <c r="C10" s="6">
        <v>337.32900000000001</v>
      </c>
      <c r="D10" s="6">
        <v>323.5</v>
      </c>
    </row>
    <row r="11" spans="1:6">
      <c r="B11" s="7">
        <v>38727</v>
      </c>
      <c r="C11" s="6">
        <v>336.45100000000002</v>
      </c>
      <c r="D11" s="6">
        <v>327.5</v>
      </c>
    </row>
    <row r="12" spans="1:6">
      <c r="B12" s="7">
        <v>38728</v>
      </c>
      <c r="C12" s="6">
        <v>335.71100000000001</v>
      </c>
      <c r="D12" s="6">
        <v>332</v>
      </c>
    </row>
    <row r="13" spans="1:6">
      <c r="B13" s="7">
        <v>38729</v>
      </c>
      <c r="C13" s="6">
        <v>334.71</v>
      </c>
      <c r="D13" s="6">
        <v>343</v>
      </c>
    </row>
    <row r="14" spans="1:6">
      <c r="B14" s="7">
        <v>38730</v>
      </c>
      <c r="C14" s="6">
        <v>336.84100000000001</v>
      </c>
      <c r="D14" s="6">
        <v>339.5</v>
      </c>
    </row>
    <row r="15" spans="1:6">
      <c r="B15" s="7">
        <v>38733</v>
      </c>
      <c r="C15" s="6">
        <v>336.84</v>
      </c>
      <c r="D15" s="6">
        <v>339.5</v>
      </c>
    </row>
    <row r="16" spans="1:6">
      <c r="B16" s="7">
        <v>38734</v>
      </c>
      <c r="C16" s="6">
        <v>342.45</v>
      </c>
      <c r="D16" s="6">
        <v>333.5</v>
      </c>
      <c r="F16" s="71" t="s">
        <v>914</v>
      </c>
    </row>
    <row r="17" spans="2:6">
      <c r="B17" s="7">
        <v>38735</v>
      </c>
      <c r="C17" s="6">
        <v>338.80200000000002</v>
      </c>
      <c r="D17" s="6">
        <v>327.5</v>
      </c>
    </row>
    <row r="18" spans="2:6">
      <c r="B18" s="7">
        <v>38736</v>
      </c>
      <c r="C18" s="6">
        <v>341.33800000000002</v>
      </c>
      <c r="D18" s="6">
        <v>331.5</v>
      </c>
      <c r="F18" s="164" t="s">
        <v>1682</v>
      </c>
    </row>
    <row r="19" spans="2:6">
      <c r="B19" s="7">
        <v>38737</v>
      </c>
      <c r="C19" s="6">
        <v>345.15100000000001</v>
      </c>
      <c r="D19" s="6">
        <v>332.5</v>
      </c>
    </row>
    <row r="20" spans="2:6">
      <c r="B20" s="7">
        <v>38740</v>
      </c>
      <c r="C20" s="6">
        <v>344.77800000000002</v>
      </c>
      <c r="D20" s="6">
        <v>332.5</v>
      </c>
    </row>
    <row r="21" spans="2:6">
      <c r="B21" s="7">
        <v>38741</v>
      </c>
      <c r="C21" s="6">
        <v>343.71899999999999</v>
      </c>
      <c r="D21" s="6">
        <v>343.5</v>
      </c>
    </row>
    <row r="22" spans="2:6">
      <c r="B22" s="7">
        <v>38742</v>
      </c>
      <c r="C22" s="6">
        <v>342.51900000000001</v>
      </c>
      <c r="D22" s="6">
        <v>347.5</v>
      </c>
      <c r="F22" s="163"/>
    </row>
    <row r="23" spans="2:6">
      <c r="B23" s="7">
        <v>38743</v>
      </c>
      <c r="C23" s="6">
        <v>343.46300000000002</v>
      </c>
      <c r="D23" s="6">
        <v>345.5</v>
      </c>
    </row>
    <row r="24" spans="2:6">
      <c r="B24" s="7">
        <v>38744</v>
      </c>
      <c r="C24" s="6">
        <v>346.95499999999998</v>
      </c>
      <c r="D24" s="6">
        <v>342.5</v>
      </c>
    </row>
    <row r="25" spans="2:6">
      <c r="B25" s="7">
        <v>38747</v>
      </c>
      <c r="C25" s="6">
        <v>350.06099999999998</v>
      </c>
      <c r="D25" s="6">
        <v>342.5</v>
      </c>
    </row>
    <row r="26" spans="2:6">
      <c r="B26" s="7">
        <v>38748</v>
      </c>
      <c r="C26" s="6">
        <v>348.661</v>
      </c>
      <c r="D26" s="6">
        <v>339.5</v>
      </c>
    </row>
    <row r="27" spans="2:6">
      <c r="B27" s="7">
        <v>38749</v>
      </c>
      <c r="C27" s="6">
        <v>344.589</v>
      </c>
      <c r="D27" s="6">
        <v>334.5</v>
      </c>
    </row>
    <row r="28" spans="2:6">
      <c r="B28" s="7">
        <v>38750</v>
      </c>
      <c r="C28" s="6">
        <v>343.13799999999998</v>
      </c>
      <c r="D28" s="6">
        <v>340.5</v>
      </c>
    </row>
    <row r="29" spans="2:6">
      <c r="B29" s="7">
        <v>38751</v>
      </c>
      <c r="C29" s="6">
        <v>345.89600000000002</v>
      </c>
      <c r="D29" s="6">
        <v>346.5</v>
      </c>
    </row>
    <row r="30" spans="2:6">
      <c r="B30" s="7">
        <v>38754</v>
      </c>
      <c r="C30" s="6">
        <v>343.25400000000002</v>
      </c>
      <c r="D30" s="6">
        <v>345.5</v>
      </c>
    </row>
    <row r="31" spans="2:6">
      <c r="B31" s="7">
        <v>38755</v>
      </c>
      <c r="C31" s="6">
        <v>336.42899999999997</v>
      </c>
      <c r="D31" s="6">
        <v>340.5</v>
      </c>
    </row>
    <row r="32" spans="2:6">
      <c r="B32" s="7">
        <v>38756</v>
      </c>
      <c r="C32" s="6">
        <v>336.07</v>
      </c>
      <c r="D32" s="6">
        <v>344.5</v>
      </c>
    </row>
    <row r="33" spans="2:4">
      <c r="B33" s="7">
        <v>38757</v>
      </c>
      <c r="C33" s="6">
        <v>336.95800000000003</v>
      </c>
      <c r="D33" s="6">
        <v>348.5</v>
      </c>
    </row>
    <row r="34" spans="2:4">
      <c r="B34" s="7">
        <v>38758</v>
      </c>
      <c r="C34" s="6">
        <v>331.59899999999999</v>
      </c>
      <c r="D34" s="6">
        <v>342.5</v>
      </c>
    </row>
    <row r="35" spans="2:4">
      <c r="B35" s="7">
        <v>38761</v>
      </c>
      <c r="C35" s="6">
        <v>327.57</v>
      </c>
      <c r="D35" s="6">
        <v>339</v>
      </c>
    </row>
    <row r="36" spans="2:4">
      <c r="B36" s="7">
        <v>38762</v>
      </c>
      <c r="C36" s="6">
        <v>325.05099999999999</v>
      </c>
      <c r="D36" s="6">
        <v>343.5</v>
      </c>
    </row>
    <row r="37" spans="2:4">
      <c r="B37" s="7">
        <v>38763</v>
      </c>
      <c r="C37" s="6">
        <v>320.75</v>
      </c>
      <c r="D37" s="6">
        <v>350.5</v>
      </c>
    </row>
    <row r="38" spans="2:4">
      <c r="B38" s="7">
        <v>38764</v>
      </c>
      <c r="C38" s="6">
        <v>322.59699999999998</v>
      </c>
      <c r="D38" s="6">
        <v>356.5</v>
      </c>
    </row>
    <row r="39" spans="2:4">
      <c r="B39" s="7">
        <v>38765</v>
      </c>
      <c r="C39" s="6">
        <v>326.14999999999998</v>
      </c>
      <c r="D39" s="6">
        <v>365.5</v>
      </c>
    </row>
    <row r="40" spans="2:4">
      <c r="B40" s="7">
        <v>38768</v>
      </c>
      <c r="C40" s="6">
        <v>326.14999999999998</v>
      </c>
      <c r="D40" s="6">
        <v>365.5</v>
      </c>
    </row>
    <row r="41" spans="2:4">
      <c r="B41" s="7">
        <v>38769</v>
      </c>
      <c r="C41" s="6">
        <v>330.26100000000002</v>
      </c>
      <c r="D41" s="6">
        <v>368.5</v>
      </c>
    </row>
    <row r="42" spans="2:4">
      <c r="B42" s="7">
        <v>38770</v>
      </c>
      <c r="C42" s="6">
        <v>326.029</v>
      </c>
      <c r="D42" s="6">
        <v>363.5</v>
      </c>
    </row>
    <row r="43" spans="2:4">
      <c r="B43" s="7">
        <v>38771</v>
      </c>
      <c r="C43" s="6">
        <v>324.11399999999998</v>
      </c>
      <c r="D43" s="6">
        <v>365.5</v>
      </c>
    </row>
    <row r="44" spans="2:4">
      <c r="B44" s="7">
        <v>38772</v>
      </c>
      <c r="C44" s="6">
        <v>328.90100000000001</v>
      </c>
      <c r="D44" s="6">
        <v>365.5</v>
      </c>
    </row>
    <row r="45" spans="2:4">
      <c r="B45" s="7">
        <v>38775</v>
      </c>
      <c r="C45" s="6">
        <v>320.99400000000003</v>
      </c>
      <c r="D45" s="6">
        <v>366.5</v>
      </c>
    </row>
    <row r="46" spans="2:4">
      <c r="B46" s="7">
        <v>38776</v>
      </c>
      <c r="C46" s="6">
        <v>324.35599999999999</v>
      </c>
      <c r="D46" s="6">
        <v>363.5</v>
      </c>
    </row>
    <row r="47" spans="2:4">
      <c r="B47" s="7">
        <v>38777</v>
      </c>
      <c r="C47" s="6">
        <v>324.84300000000002</v>
      </c>
      <c r="D47" s="6">
        <v>360.5</v>
      </c>
    </row>
    <row r="48" spans="2:4">
      <c r="B48" s="7">
        <v>38778</v>
      </c>
      <c r="C48" s="6">
        <v>329.21300000000002</v>
      </c>
      <c r="D48" s="6">
        <v>362.5</v>
      </c>
    </row>
    <row r="49" spans="2:4">
      <c r="B49" s="7">
        <v>38779</v>
      </c>
      <c r="C49" s="6">
        <v>331.339</v>
      </c>
      <c r="D49" s="6">
        <v>367.5</v>
      </c>
    </row>
    <row r="50" spans="2:4">
      <c r="B50" s="7">
        <v>38782</v>
      </c>
      <c r="C50" s="6">
        <v>325.25099999999998</v>
      </c>
      <c r="D50" s="6">
        <v>360.5</v>
      </c>
    </row>
    <row r="51" spans="2:4">
      <c r="B51" s="7">
        <v>38783</v>
      </c>
      <c r="C51" s="6">
        <v>321.44499999999999</v>
      </c>
      <c r="D51" s="6">
        <v>363.5</v>
      </c>
    </row>
    <row r="52" spans="2:4">
      <c r="B52" s="7">
        <v>38784</v>
      </c>
      <c r="C52" s="6">
        <v>317.87299999999999</v>
      </c>
      <c r="D52" s="6">
        <v>359.5</v>
      </c>
    </row>
    <row r="53" spans="2:4">
      <c r="B53" s="7">
        <v>38785</v>
      </c>
      <c r="C53" s="6">
        <v>319.93400000000003</v>
      </c>
      <c r="D53" s="6">
        <v>354.5</v>
      </c>
    </row>
    <row r="54" spans="2:4">
      <c r="B54" s="7">
        <v>38786</v>
      </c>
      <c r="C54" s="6">
        <v>319.423</v>
      </c>
      <c r="D54" s="6">
        <v>354.5</v>
      </c>
    </row>
    <row r="55" spans="2:4">
      <c r="B55" s="7">
        <v>38789</v>
      </c>
      <c r="C55" s="6">
        <v>322.98700000000002</v>
      </c>
      <c r="D55" s="6">
        <v>354.5</v>
      </c>
    </row>
    <row r="56" spans="2:4">
      <c r="B56" s="7">
        <v>38790</v>
      </c>
      <c r="C56" s="6">
        <v>326.97300000000001</v>
      </c>
      <c r="D56" s="6">
        <v>338.5</v>
      </c>
    </row>
    <row r="57" spans="2:4">
      <c r="B57" s="7">
        <v>38791</v>
      </c>
      <c r="C57" s="6">
        <v>325.63099999999997</v>
      </c>
      <c r="D57" s="6">
        <v>335.5</v>
      </c>
    </row>
    <row r="58" spans="2:4">
      <c r="B58" s="7">
        <v>38792</v>
      </c>
      <c r="C58" s="6">
        <v>327.54899999999998</v>
      </c>
      <c r="D58" s="6">
        <v>325.5</v>
      </c>
    </row>
    <row r="59" spans="2:4">
      <c r="B59" s="7">
        <v>38793</v>
      </c>
      <c r="C59" s="6">
        <v>325.827</v>
      </c>
      <c r="D59" s="6">
        <v>336.5</v>
      </c>
    </row>
    <row r="60" spans="2:4">
      <c r="B60" s="7">
        <v>38796</v>
      </c>
      <c r="C60" s="6">
        <v>320.64400000000001</v>
      </c>
      <c r="D60" s="6">
        <v>331.5</v>
      </c>
    </row>
    <row r="61" spans="2:4">
      <c r="B61" s="7">
        <v>38797</v>
      </c>
      <c r="C61" s="6">
        <v>322.76900000000001</v>
      </c>
      <c r="D61" s="6">
        <v>340.5</v>
      </c>
    </row>
    <row r="62" spans="2:4">
      <c r="B62" s="7">
        <v>38798</v>
      </c>
      <c r="C62" s="6">
        <v>320.27199999999999</v>
      </c>
      <c r="D62" s="6">
        <v>337.5</v>
      </c>
    </row>
    <row r="63" spans="2:4">
      <c r="B63" s="7">
        <v>38799</v>
      </c>
      <c r="C63" s="6">
        <v>325.94400000000002</v>
      </c>
      <c r="D63" s="6">
        <v>332.5</v>
      </c>
    </row>
    <row r="64" spans="2:4">
      <c r="B64" s="7">
        <v>38800</v>
      </c>
      <c r="C64" s="6">
        <v>326.97500000000002</v>
      </c>
      <c r="D64" s="6">
        <v>330.5</v>
      </c>
    </row>
    <row r="65" spans="2:4">
      <c r="B65" s="7">
        <v>38803</v>
      </c>
      <c r="C65" s="6">
        <v>327.71100000000001</v>
      </c>
      <c r="D65" s="6">
        <v>329.5</v>
      </c>
    </row>
    <row r="66" spans="2:4">
      <c r="B66" s="7">
        <v>38804</v>
      </c>
      <c r="C66" s="6">
        <v>331.66199999999998</v>
      </c>
      <c r="D66" s="6">
        <v>330.5</v>
      </c>
    </row>
    <row r="67" spans="2:4">
      <c r="B67" s="7">
        <v>38805</v>
      </c>
      <c r="C67" s="6">
        <v>332.91899999999998</v>
      </c>
      <c r="D67" s="6">
        <v>330.5</v>
      </c>
    </row>
    <row r="68" spans="2:4">
      <c r="B68" s="7">
        <v>38806</v>
      </c>
      <c r="C68" s="6">
        <v>337.31299999999999</v>
      </c>
      <c r="D68" s="6">
        <v>332.5</v>
      </c>
    </row>
    <row r="69" spans="2:4">
      <c r="B69" s="7">
        <v>38807</v>
      </c>
      <c r="C69" s="6">
        <v>333.18099999999998</v>
      </c>
      <c r="D69" s="6">
        <v>330.5</v>
      </c>
    </row>
    <row r="70" spans="2:4">
      <c r="B70" s="7">
        <v>38810</v>
      </c>
      <c r="C70" s="6">
        <v>335.60700000000003</v>
      </c>
      <c r="D70" s="6">
        <v>325.5</v>
      </c>
    </row>
    <row r="71" spans="2:4">
      <c r="B71" s="7">
        <v>38811</v>
      </c>
      <c r="C71" s="6">
        <v>332.43299999999999</v>
      </c>
      <c r="D71" s="6">
        <v>330.5</v>
      </c>
    </row>
    <row r="72" spans="2:4">
      <c r="B72" s="7">
        <v>38812</v>
      </c>
      <c r="C72" s="6">
        <v>336.11500000000001</v>
      </c>
      <c r="D72" s="6">
        <v>335.5</v>
      </c>
    </row>
    <row r="73" spans="2:4">
      <c r="B73" s="7">
        <v>38813</v>
      </c>
      <c r="C73" s="6">
        <v>339.346</v>
      </c>
      <c r="D73" s="6">
        <v>341.5</v>
      </c>
    </row>
    <row r="74" spans="2:4">
      <c r="B74" s="7">
        <v>38814</v>
      </c>
      <c r="C74" s="6">
        <v>337.18299999999999</v>
      </c>
      <c r="D74" s="6">
        <v>340.5</v>
      </c>
    </row>
    <row r="75" spans="2:4">
      <c r="B75" s="7">
        <v>38817</v>
      </c>
      <c r="C75" s="6">
        <v>339.98899999999998</v>
      </c>
      <c r="D75" s="6">
        <v>351.5</v>
      </c>
    </row>
    <row r="76" spans="2:4">
      <c r="B76" s="7">
        <v>38818</v>
      </c>
      <c r="C76" s="6">
        <v>340.47500000000002</v>
      </c>
      <c r="D76" s="6">
        <v>357.5</v>
      </c>
    </row>
    <row r="77" spans="2:4">
      <c r="B77" s="7">
        <v>38819</v>
      </c>
      <c r="C77" s="6">
        <v>340.63200000000001</v>
      </c>
      <c r="D77" s="6">
        <v>350.5</v>
      </c>
    </row>
    <row r="78" spans="2:4">
      <c r="B78" s="7">
        <v>38820</v>
      </c>
      <c r="C78" s="6">
        <v>342.31700000000001</v>
      </c>
      <c r="D78" s="6">
        <v>347.5</v>
      </c>
    </row>
    <row r="79" spans="2:4">
      <c r="B79" s="7">
        <v>38821</v>
      </c>
      <c r="C79" s="6">
        <v>342.31700000000001</v>
      </c>
      <c r="D79" s="6">
        <v>347.5</v>
      </c>
    </row>
    <row r="80" spans="2:4">
      <c r="B80" s="7">
        <v>38824</v>
      </c>
      <c r="C80" s="6">
        <v>348.45800000000003</v>
      </c>
      <c r="D80" s="6">
        <v>339.5</v>
      </c>
    </row>
    <row r="81" spans="2:4">
      <c r="B81" s="7">
        <v>38825</v>
      </c>
      <c r="C81" s="6">
        <v>354.89100000000002</v>
      </c>
      <c r="D81" s="6">
        <v>347.5</v>
      </c>
    </row>
    <row r="82" spans="2:4">
      <c r="B82" s="7">
        <v>38826</v>
      </c>
      <c r="C82" s="6">
        <v>357.29500000000002</v>
      </c>
      <c r="D82" s="6">
        <v>349.5</v>
      </c>
    </row>
    <row r="83" spans="2:4">
      <c r="B83" s="7">
        <v>38827</v>
      </c>
      <c r="C83" s="6">
        <v>353.94200000000001</v>
      </c>
      <c r="D83" s="6">
        <v>350.5</v>
      </c>
    </row>
    <row r="84" spans="2:4">
      <c r="B84" s="7">
        <v>38828</v>
      </c>
      <c r="C84" s="6">
        <v>358.59</v>
      </c>
      <c r="D84" s="6">
        <v>350.5</v>
      </c>
    </row>
    <row r="85" spans="2:4">
      <c r="B85" s="7">
        <v>38831</v>
      </c>
      <c r="C85" s="6">
        <v>352.56299999999999</v>
      </c>
      <c r="D85" s="6">
        <v>347.5</v>
      </c>
    </row>
    <row r="86" spans="2:4">
      <c r="B86" s="7">
        <v>38832</v>
      </c>
      <c r="C86" s="6">
        <v>352.93200000000002</v>
      </c>
      <c r="D86" s="6">
        <v>346.5</v>
      </c>
    </row>
    <row r="87" spans="2:4">
      <c r="B87" s="7">
        <v>38833</v>
      </c>
      <c r="C87" s="6">
        <v>352.56599999999997</v>
      </c>
      <c r="D87" s="6">
        <v>352.5</v>
      </c>
    </row>
    <row r="88" spans="2:4">
      <c r="B88" s="7">
        <v>38834</v>
      </c>
      <c r="C88" s="6">
        <v>345.68799999999999</v>
      </c>
      <c r="D88" s="6">
        <v>346.5</v>
      </c>
    </row>
    <row r="89" spans="2:4">
      <c r="B89" s="7">
        <v>38835</v>
      </c>
      <c r="C89" s="6">
        <v>349.88600000000002</v>
      </c>
      <c r="D89" s="6">
        <v>347.5</v>
      </c>
    </row>
    <row r="90" spans="2:4">
      <c r="B90" s="7">
        <v>38838</v>
      </c>
      <c r="C90" s="6">
        <v>355.22399999999999</v>
      </c>
      <c r="D90" s="6">
        <v>353.5</v>
      </c>
    </row>
    <row r="91" spans="2:4">
      <c r="B91" s="7">
        <v>38839</v>
      </c>
      <c r="C91" s="6">
        <v>357.017</v>
      </c>
      <c r="D91" s="6">
        <v>353.5</v>
      </c>
    </row>
    <row r="92" spans="2:4">
      <c r="B92" s="7">
        <v>38840</v>
      </c>
      <c r="C92" s="6">
        <v>352.19600000000003</v>
      </c>
      <c r="D92" s="6">
        <v>353.5</v>
      </c>
    </row>
    <row r="93" spans="2:4">
      <c r="B93" s="7">
        <v>38841</v>
      </c>
      <c r="C93" s="6">
        <v>349.88799999999998</v>
      </c>
      <c r="D93" s="6">
        <v>350.5</v>
      </c>
    </row>
    <row r="94" spans="2:4">
      <c r="B94" s="7">
        <v>38842</v>
      </c>
      <c r="C94" s="6">
        <v>351.92</v>
      </c>
      <c r="D94" s="6">
        <v>360.5</v>
      </c>
    </row>
    <row r="95" spans="2:4">
      <c r="B95" s="7">
        <v>38845</v>
      </c>
      <c r="C95" s="6">
        <v>350.35399999999998</v>
      </c>
      <c r="D95" s="6">
        <v>364.5</v>
      </c>
    </row>
    <row r="96" spans="2:4">
      <c r="B96" s="7">
        <v>38846</v>
      </c>
      <c r="C96" s="6">
        <v>354.93299999999999</v>
      </c>
      <c r="D96" s="6">
        <v>370.5</v>
      </c>
    </row>
    <row r="97" spans="2:4">
      <c r="B97" s="7">
        <v>38847</v>
      </c>
      <c r="C97" s="6">
        <v>360.21499999999997</v>
      </c>
      <c r="D97" s="6">
        <v>372.5</v>
      </c>
    </row>
    <row r="98" spans="2:4">
      <c r="B98" s="7">
        <v>38848</v>
      </c>
      <c r="C98" s="6">
        <v>365.34899999999999</v>
      </c>
      <c r="D98" s="6">
        <v>377.5</v>
      </c>
    </row>
    <row r="99" spans="2:4">
      <c r="B99" s="7">
        <v>38849</v>
      </c>
      <c r="C99" s="6">
        <v>361.74599999999998</v>
      </c>
      <c r="D99" s="6">
        <v>384.5</v>
      </c>
    </row>
    <row r="100" spans="2:4">
      <c r="B100" s="7">
        <v>38852</v>
      </c>
      <c r="C100" s="6">
        <v>352.05799999999999</v>
      </c>
      <c r="D100" s="6">
        <v>381.5</v>
      </c>
    </row>
    <row r="101" spans="2:4">
      <c r="B101" s="7">
        <v>38853</v>
      </c>
      <c r="C101" s="6">
        <v>353.20400000000001</v>
      </c>
      <c r="D101" s="6">
        <v>375.5</v>
      </c>
    </row>
    <row r="102" spans="2:4">
      <c r="B102" s="7">
        <v>38854</v>
      </c>
      <c r="C102" s="6">
        <v>349.375</v>
      </c>
      <c r="D102" s="6">
        <v>377.5</v>
      </c>
    </row>
    <row r="103" spans="2:4">
      <c r="B103" s="7">
        <v>38855</v>
      </c>
      <c r="C103" s="6">
        <v>348.654</v>
      </c>
      <c r="D103" s="6">
        <v>373.5</v>
      </c>
    </row>
    <row r="104" spans="2:4">
      <c r="B104" s="7">
        <v>38856</v>
      </c>
      <c r="C104" s="6">
        <v>342.28699999999998</v>
      </c>
      <c r="D104" s="6">
        <v>370.5</v>
      </c>
    </row>
    <row r="105" spans="2:4">
      <c r="B105" s="7">
        <v>38859</v>
      </c>
      <c r="C105" s="6">
        <v>344.26</v>
      </c>
      <c r="D105" s="6">
        <v>380.5</v>
      </c>
    </row>
    <row r="106" spans="2:4">
      <c r="B106" s="7">
        <v>38860</v>
      </c>
      <c r="C106" s="6">
        <v>352.31299999999999</v>
      </c>
      <c r="D106" s="6">
        <v>354.5</v>
      </c>
    </row>
    <row r="107" spans="2:4">
      <c r="B107" s="7">
        <v>38861</v>
      </c>
      <c r="C107" s="6">
        <v>342.50799999999998</v>
      </c>
      <c r="D107" s="6">
        <v>359.5</v>
      </c>
    </row>
    <row r="108" spans="2:4">
      <c r="B108" s="7">
        <v>38862</v>
      </c>
      <c r="C108" s="6">
        <v>346.34500000000003</v>
      </c>
      <c r="D108" s="6">
        <v>374.5</v>
      </c>
    </row>
    <row r="109" spans="2:4">
      <c r="B109" s="7">
        <v>38863</v>
      </c>
      <c r="C109" s="6">
        <v>347.81700000000001</v>
      </c>
      <c r="D109" s="6">
        <v>378.5</v>
      </c>
    </row>
    <row r="110" spans="2:4">
      <c r="B110" s="7">
        <v>38866</v>
      </c>
      <c r="C110" s="6">
        <v>347.81700000000001</v>
      </c>
      <c r="D110" s="6">
        <v>378.5</v>
      </c>
    </row>
    <row r="111" spans="2:4">
      <c r="B111" s="7">
        <v>38867</v>
      </c>
      <c r="C111" s="6">
        <v>347.88299999999998</v>
      </c>
      <c r="D111" s="6">
        <v>374.5</v>
      </c>
    </row>
    <row r="112" spans="2:4">
      <c r="B112" s="7">
        <v>38868</v>
      </c>
      <c r="C112" s="6">
        <v>344.86799999999999</v>
      </c>
      <c r="D112" s="6">
        <v>363.5</v>
      </c>
    </row>
    <row r="113" spans="2:4">
      <c r="B113" s="7">
        <v>38869</v>
      </c>
      <c r="C113" s="6">
        <v>343.12299999999999</v>
      </c>
      <c r="D113" s="6">
        <v>363.5</v>
      </c>
    </row>
    <row r="114" spans="2:4">
      <c r="B114" s="7">
        <v>38870</v>
      </c>
      <c r="C114" s="6">
        <v>350.05399999999997</v>
      </c>
      <c r="D114" s="6">
        <v>375.5</v>
      </c>
    </row>
    <row r="115" spans="2:4">
      <c r="B115" s="7">
        <v>38873</v>
      </c>
      <c r="C115" s="6">
        <v>348.77600000000001</v>
      </c>
      <c r="D115" s="6">
        <v>362.5</v>
      </c>
    </row>
    <row r="116" spans="2:4">
      <c r="B116" s="7">
        <v>38874</v>
      </c>
      <c r="C116" s="6">
        <v>344.78100000000001</v>
      </c>
      <c r="D116" s="6">
        <v>346.5</v>
      </c>
    </row>
    <row r="117" spans="2:4">
      <c r="B117" s="7">
        <v>38875</v>
      </c>
      <c r="C117" s="6">
        <v>343.22300000000001</v>
      </c>
      <c r="D117" s="6">
        <v>349.5</v>
      </c>
    </row>
    <row r="118" spans="2:4">
      <c r="B118" s="7">
        <v>38876</v>
      </c>
      <c r="C118" s="6">
        <v>339.23399999999998</v>
      </c>
      <c r="D118" s="6">
        <v>348.5</v>
      </c>
    </row>
    <row r="119" spans="2:4">
      <c r="B119" s="7">
        <v>38877</v>
      </c>
      <c r="C119" s="6">
        <v>340.09300000000002</v>
      </c>
      <c r="D119" s="6">
        <v>336.5</v>
      </c>
    </row>
    <row r="120" spans="2:4">
      <c r="B120" s="7">
        <v>38880</v>
      </c>
      <c r="C120" s="6">
        <v>338.39499999999998</v>
      </c>
      <c r="D120" s="6">
        <v>366.5</v>
      </c>
    </row>
    <row r="121" spans="2:4">
      <c r="B121" s="7">
        <v>38881</v>
      </c>
      <c r="C121" s="6">
        <v>330.22500000000002</v>
      </c>
      <c r="D121" s="6">
        <v>327.5</v>
      </c>
    </row>
    <row r="122" spans="2:4">
      <c r="B122" s="7">
        <v>38882</v>
      </c>
      <c r="C122" s="6">
        <v>332.03</v>
      </c>
      <c r="D122" s="6">
        <v>320.5</v>
      </c>
    </row>
    <row r="123" spans="2:4">
      <c r="B123" s="7">
        <v>38883</v>
      </c>
      <c r="C123" s="6">
        <v>337.55799999999999</v>
      </c>
      <c r="D123" s="6">
        <v>327.5</v>
      </c>
    </row>
    <row r="124" spans="2:4">
      <c r="B124" s="7">
        <v>38884</v>
      </c>
      <c r="C124" s="6">
        <v>339.221</v>
      </c>
      <c r="D124" s="6">
        <v>324.5</v>
      </c>
    </row>
    <row r="125" spans="2:4">
      <c r="B125" s="7">
        <v>38887</v>
      </c>
      <c r="C125" s="6">
        <v>333.56599999999997</v>
      </c>
      <c r="D125" s="6">
        <v>324.5</v>
      </c>
    </row>
    <row r="126" spans="2:4">
      <c r="B126" s="7">
        <v>38888</v>
      </c>
      <c r="C126" s="6">
        <v>333.096</v>
      </c>
      <c r="D126" s="6">
        <v>331.5</v>
      </c>
    </row>
    <row r="127" spans="2:4">
      <c r="B127" s="7">
        <v>38889</v>
      </c>
      <c r="C127" s="6">
        <v>336.74700000000001</v>
      </c>
      <c r="D127" s="6">
        <v>336.5</v>
      </c>
    </row>
    <row r="128" spans="2:4">
      <c r="B128" s="7">
        <v>38890</v>
      </c>
      <c r="C128" s="6">
        <v>336.15800000000002</v>
      </c>
      <c r="D128" s="6">
        <v>331.5</v>
      </c>
    </row>
    <row r="129" spans="2:4">
      <c r="B129" s="7">
        <v>38891</v>
      </c>
      <c r="C129" s="6">
        <v>335.03699999999998</v>
      </c>
      <c r="D129" s="6">
        <v>328.5</v>
      </c>
    </row>
    <row r="130" spans="2:4">
      <c r="B130" s="7">
        <v>38894</v>
      </c>
      <c r="C130" s="6">
        <v>337.36500000000001</v>
      </c>
      <c r="D130" s="6">
        <v>334.5</v>
      </c>
    </row>
    <row r="131" spans="2:4">
      <c r="B131" s="7">
        <v>38895</v>
      </c>
      <c r="C131" s="6">
        <v>337.06900000000002</v>
      </c>
      <c r="D131" s="6">
        <v>349.5</v>
      </c>
    </row>
    <row r="132" spans="2:4">
      <c r="B132" s="7">
        <v>38896</v>
      </c>
      <c r="C132" s="6">
        <v>338.19299999999998</v>
      </c>
      <c r="D132" s="6">
        <v>343.5</v>
      </c>
    </row>
    <row r="133" spans="2:4">
      <c r="B133" s="7">
        <v>38897</v>
      </c>
      <c r="C133" s="6">
        <v>342.30099999999999</v>
      </c>
      <c r="D133" s="6">
        <v>339.5</v>
      </c>
    </row>
    <row r="134" spans="2:4">
      <c r="B134" s="7">
        <v>38898</v>
      </c>
      <c r="C134" s="6">
        <v>346.38799999999998</v>
      </c>
      <c r="D134" s="6">
        <v>340.5</v>
      </c>
    </row>
    <row r="135" spans="2:4">
      <c r="B135" s="7">
        <v>38901</v>
      </c>
      <c r="C135" s="6">
        <v>348.13</v>
      </c>
      <c r="D135" s="6">
        <v>343.5</v>
      </c>
    </row>
    <row r="136" spans="2:4">
      <c r="B136" s="7">
        <v>38902</v>
      </c>
      <c r="C136" s="6">
        <v>348.13</v>
      </c>
      <c r="D136" s="6">
        <v>343.5</v>
      </c>
    </row>
    <row r="137" spans="2:4">
      <c r="B137" s="7">
        <v>38903</v>
      </c>
      <c r="C137" s="6">
        <v>349.86</v>
      </c>
      <c r="D137" s="6">
        <v>346.5</v>
      </c>
    </row>
    <row r="138" spans="2:4">
      <c r="B138" s="7">
        <v>38904</v>
      </c>
      <c r="C138" s="6">
        <v>352.86200000000002</v>
      </c>
      <c r="D138" s="6">
        <v>341.5</v>
      </c>
    </row>
    <row r="139" spans="2:4">
      <c r="B139" s="7">
        <v>38905</v>
      </c>
      <c r="C139" s="6">
        <v>348.04700000000003</v>
      </c>
      <c r="D139" s="6">
        <v>336.5</v>
      </c>
    </row>
    <row r="140" spans="2:4">
      <c r="B140" s="7">
        <v>38908</v>
      </c>
      <c r="C140" s="6">
        <v>346.673</v>
      </c>
      <c r="D140" s="6">
        <v>344.75</v>
      </c>
    </row>
    <row r="141" spans="2:4">
      <c r="B141" s="7">
        <v>38909</v>
      </c>
      <c r="C141" s="6">
        <v>350.27800000000002</v>
      </c>
      <c r="D141" s="6">
        <v>343.5</v>
      </c>
    </row>
    <row r="142" spans="2:4">
      <c r="B142" s="7">
        <v>38910</v>
      </c>
      <c r="C142" s="6">
        <v>352.62200000000001</v>
      </c>
      <c r="D142" s="6">
        <v>346.5</v>
      </c>
    </row>
    <row r="143" spans="2:4">
      <c r="B143" s="7">
        <v>38911</v>
      </c>
      <c r="C143" s="6">
        <v>355.91500000000002</v>
      </c>
      <c r="D143" s="6">
        <v>327.5</v>
      </c>
    </row>
    <row r="144" spans="2:4">
      <c r="B144" s="7">
        <v>38912</v>
      </c>
      <c r="C144" s="6">
        <v>357.214</v>
      </c>
      <c r="D144" s="6">
        <v>329.5</v>
      </c>
    </row>
    <row r="145" spans="2:4">
      <c r="B145" s="7">
        <v>38915</v>
      </c>
      <c r="C145" s="6">
        <v>347.31099999999998</v>
      </c>
      <c r="D145" s="6">
        <v>324.5</v>
      </c>
    </row>
    <row r="146" spans="2:4">
      <c r="B146" s="7">
        <v>38916</v>
      </c>
      <c r="C146" s="6">
        <v>341.85300000000001</v>
      </c>
      <c r="D146" s="6">
        <v>329.5</v>
      </c>
    </row>
    <row r="147" spans="2:4">
      <c r="B147" s="7">
        <v>38917</v>
      </c>
      <c r="C147" s="6">
        <v>342.90899999999999</v>
      </c>
      <c r="D147" s="6">
        <v>324.5</v>
      </c>
    </row>
    <row r="148" spans="2:4">
      <c r="B148" s="7">
        <v>38918</v>
      </c>
      <c r="C148" s="6">
        <v>340.51900000000001</v>
      </c>
      <c r="D148" s="6">
        <v>324.5</v>
      </c>
    </row>
    <row r="149" spans="2:4">
      <c r="B149" s="7">
        <v>38919</v>
      </c>
      <c r="C149" s="6">
        <v>339.61399999999998</v>
      </c>
      <c r="D149" s="6">
        <v>325.5</v>
      </c>
    </row>
    <row r="150" spans="2:4">
      <c r="B150" s="7">
        <v>38922</v>
      </c>
      <c r="C150" s="6">
        <v>342.71199999999999</v>
      </c>
      <c r="D150" s="6">
        <v>333.5</v>
      </c>
    </row>
    <row r="151" spans="2:4">
      <c r="B151" s="7">
        <v>38923</v>
      </c>
      <c r="C151" s="6">
        <v>340.74400000000003</v>
      </c>
      <c r="D151" s="6">
        <v>333.5</v>
      </c>
    </row>
    <row r="152" spans="2:4">
      <c r="B152" s="7">
        <v>38924</v>
      </c>
      <c r="C152" s="6">
        <v>341.95</v>
      </c>
      <c r="D152" s="6">
        <v>312.5</v>
      </c>
    </row>
    <row r="153" spans="2:4">
      <c r="B153" s="7">
        <v>38925</v>
      </c>
      <c r="C153" s="6">
        <v>344.38299999999998</v>
      </c>
      <c r="D153" s="6">
        <v>318.5</v>
      </c>
    </row>
    <row r="154" spans="2:4">
      <c r="B154" s="7">
        <v>38926</v>
      </c>
      <c r="C154" s="6">
        <v>343.82900000000001</v>
      </c>
      <c r="D154" s="6">
        <v>321.5</v>
      </c>
    </row>
    <row r="155" spans="2:4">
      <c r="B155" s="7">
        <v>38929</v>
      </c>
      <c r="C155" s="6">
        <v>349.83300000000003</v>
      </c>
      <c r="D155" s="6">
        <v>330.5</v>
      </c>
    </row>
    <row r="156" spans="2:4">
      <c r="B156" s="7">
        <v>38930</v>
      </c>
      <c r="C156" s="6">
        <v>349.55799999999999</v>
      </c>
      <c r="D156" s="6">
        <v>330.5</v>
      </c>
    </row>
    <row r="157" spans="2:4">
      <c r="B157" s="7">
        <v>38931</v>
      </c>
      <c r="C157" s="6">
        <v>353.69400000000002</v>
      </c>
      <c r="D157" s="6">
        <v>341.5</v>
      </c>
    </row>
    <row r="158" spans="2:4">
      <c r="B158" s="7">
        <v>38932</v>
      </c>
      <c r="C158" s="6">
        <v>349.93400000000003</v>
      </c>
      <c r="D158" s="6">
        <v>329.5</v>
      </c>
    </row>
    <row r="159" spans="2:4">
      <c r="B159" s="7">
        <v>38933</v>
      </c>
      <c r="C159" s="6">
        <v>350.04899999999998</v>
      </c>
      <c r="D159" s="6">
        <v>330.5</v>
      </c>
    </row>
    <row r="160" spans="2:4">
      <c r="B160" s="7">
        <v>38936</v>
      </c>
      <c r="C160" s="6">
        <v>351.947</v>
      </c>
      <c r="D160" s="6">
        <v>328.5</v>
      </c>
    </row>
    <row r="161" spans="2:4">
      <c r="B161" s="7">
        <v>38937</v>
      </c>
      <c r="C161" s="6">
        <v>350.73399999999998</v>
      </c>
      <c r="D161" s="6">
        <v>319.5</v>
      </c>
    </row>
    <row r="162" spans="2:4">
      <c r="B162" s="7">
        <v>38938</v>
      </c>
      <c r="C162" s="6">
        <v>353.69600000000003</v>
      </c>
      <c r="D162" s="6">
        <v>329.5</v>
      </c>
    </row>
    <row r="163" spans="2:4">
      <c r="B163" s="7">
        <v>38939</v>
      </c>
      <c r="C163" s="6">
        <v>348.03100000000001</v>
      </c>
      <c r="D163" s="6">
        <v>327.5</v>
      </c>
    </row>
    <row r="164" spans="2:4">
      <c r="B164" s="7">
        <v>38940</v>
      </c>
      <c r="C164" s="6">
        <v>344.529</v>
      </c>
      <c r="D164" s="6">
        <v>316.5</v>
      </c>
    </row>
    <row r="165" spans="2:4">
      <c r="B165" s="7">
        <v>38943</v>
      </c>
      <c r="C165" s="6">
        <v>338.81599999999997</v>
      </c>
      <c r="D165" s="6">
        <v>318.5</v>
      </c>
    </row>
    <row r="166" spans="2:4">
      <c r="B166" s="7">
        <v>38944</v>
      </c>
      <c r="C166" s="6">
        <v>338.75900000000001</v>
      </c>
      <c r="D166" s="6">
        <v>324.5</v>
      </c>
    </row>
    <row r="167" spans="2:4">
      <c r="B167" s="7">
        <v>38945</v>
      </c>
      <c r="C167" s="6">
        <v>337.53699999999998</v>
      </c>
      <c r="D167" s="6">
        <v>319.5</v>
      </c>
    </row>
    <row r="168" spans="2:4">
      <c r="B168" s="7">
        <v>38946</v>
      </c>
      <c r="C168" s="6">
        <v>331.69099999999997</v>
      </c>
      <c r="D168" s="6">
        <v>310.5</v>
      </c>
    </row>
    <row r="169" spans="2:4">
      <c r="B169" s="7">
        <v>38947</v>
      </c>
      <c r="C169" s="6">
        <v>332.32299999999998</v>
      </c>
      <c r="D169" s="6">
        <v>311.5</v>
      </c>
    </row>
    <row r="170" spans="2:4">
      <c r="B170" s="7">
        <v>38950</v>
      </c>
      <c r="C170" s="6">
        <v>335.49700000000001</v>
      </c>
      <c r="D170" s="6">
        <v>311.5</v>
      </c>
    </row>
    <row r="171" spans="2:4">
      <c r="B171" s="7">
        <v>38951</v>
      </c>
      <c r="C171" s="6">
        <v>336.67099999999999</v>
      </c>
      <c r="D171" s="6">
        <v>309.5</v>
      </c>
    </row>
    <row r="172" spans="2:4">
      <c r="B172" s="7">
        <v>38952</v>
      </c>
      <c r="C172" s="6">
        <v>334.71100000000001</v>
      </c>
      <c r="D172" s="6">
        <v>315.5</v>
      </c>
    </row>
    <row r="173" spans="2:4">
      <c r="B173" s="7">
        <v>38953</v>
      </c>
      <c r="C173" s="6">
        <v>336.11599999999999</v>
      </c>
      <c r="D173" s="6">
        <v>325.5</v>
      </c>
    </row>
    <row r="174" spans="2:4">
      <c r="B174" s="7">
        <v>38954</v>
      </c>
      <c r="C174" s="6">
        <v>336.262</v>
      </c>
      <c r="D174" s="6">
        <v>334.5</v>
      </c>
    </row>
    <row r="175" spans="2:4">
      <c r="B175" s="7">
        <v>38957</v>
      </c>
      <c r="C175" s="6">
        <v>329.69099999999997</v>
      </c>
      <c r="D175" s="6">
        <v>342.5</v>
      </c>
    </row>
    <row r="176" spans="2:4">
      <c r="B176" s="7">
        <v>38958</v>
      </c>
      <c r="C176" s="6">
        <v>327.733</v>
      </c>
      <c r="D176" s="6">
        <v>338.5</v>
      </c>
    </row>
    <row r="177" spans="2:4">
      <c r="B177" s="7">
        <v>38959</v>
      </c>
      <c r="C177" s="6">
        <v>327.09500000000003</v>
      </c>
      <c r="D177" s="6">
        <v>360.5</v>
      </c>
    </row>
    <row r="178" spans="2:4">
      <c r="B178" s="7">
        <v>38960</v>
      </c>
      <c r="C178" s="6">
        <v>329.02499999999998</v>
      </c>
      <c r="D178" s="6">
        <v>363.5</v>
      </c>
    </row>
    <row r="179" spans="2:4">
      <c r="B179" s="7">
        <v>38961</v>
      </c>
      <c r="C179" s="6">
        <v>325.41500000000002</v>
      </c>
      <c r="D179" s="6">
        <v>363.5</v>
      </c>
    </row>
    <row r="180" spans="2:4">
      <c r="B180" s="7">
        <v>38964</v>
      </c>
      <c r="C180" s="6">
        <v>325.41500000000002</v>
      </c>
      <c r="D180" s="6">
        <v>363.5</v>
      </c>
    </row>
    <row r="181" spans="2:4">
      <c r="B181" s="7">
        <v>38965</v>
      </c>
      <c r="C181" s="6">
        <v>327.03399999999999</v>
      </c>
      <c r="D181" s="6">
        <v>371.5</v>
      </c>
    </row>
    <row r="182" spans="2:4">
      <c r="B182" s="7">
        <v>38966</v>
      </c>
      <c r="C182" s="6">
        <v>325.43400000000003</v>
      </c>
      <c r="D182" s="6">
        <v>363.5</v>
      </c>
    </row>
    <row r="183" spans="2:4">
      <c r="B183" s="7">
        <v>38967</v>
      </c>
      <c r="C183" s="6">
        <v>323.608</v>
      </c>
      <c r="D183" s="6">
        <v>369.5</v>
      </c>
    </row>
    <row r="184" spans="2:4">
      <c r="B184" s="7">
        <v>38968</v>
      </c>
      <c r="C184" s="6">
        <v>320.387</v>
      </c>
      <c r="D184" s="6">
        <v>369.5</v>
      </c>
    </row>
    <row r="185" spans="2:4">
      <c r="B185" s="7">
        <v>38971</v>
      </c>
      <c r="C185" s="6">
        <v>313.73399999999998</v>
      </c>
      <c r="D185" s="6">
        <v>365.5</v>
      </c>
    </row>
    <row r="186" spans="2:4">
      <c r="B186" s="7">
        <v>38972</v>
      </c>
      <c r="C186" s="6">
        <v>310.70600000000002</v>
      </c>
      <c r="D186" s="6">
        <v>357.5</v>
      </c>
    </row>
    <row r="187" spans="2:4">
      <c r="B187" s="7">
        <v>38973</v>
      </c>
      <c r="C187" s="6">
        <v>311.27100000000002</v>
      </c>
      <c r="D187" s="6">
        <v>353.5</v>
      </c>
    </row>
    <row r="188" spans="2:4">
      <c r="B188" s="7">
        <v>38974</v>
      </c>
      <c r="C188" s="6">
        <v>307.04700000000003</v>
      </c>
      <c r="D188" s="6">
        <v>349.5</v>
      </c>
    </row>
    <row r="189" spans="2:4">
      <c r="B189" s="7">
        <v>38975</v>
      </c>
      <c r="C189" s="6">
        <v>307.04300000000001</v>
      </c>
      <c r="D189" s="6">
        <v>351.5</v>
      </c>
    </row>
    <row r="190" spans="2:4">
      <c r="B190" s="7">
        <v>38978</v>
      </c>
      <c r="C190" s="6">
        <v>308.01499999999999</v>
      </c>
      <c r="D190" s="6">
        <v>355.5</v>
      </c>
    </row>
    <row r="191" spans="2:4">
      <c r="B191" s="7">
        <v>38979</v>
      </c>
      <c r="C191" s="6">
        <v>303.04300000000001</v>
      </c>
      <c r="D191" s="6">
        <v>368.5</v>
      </c>
    </row>
    <row r="192" spans="2:4">
      <c r="B192" s="7">
        <v>38980</v>
      </c>
      <c r="C192" s="6">
        <v>300.666</v>
      </c>
      <c r="D192" s="6">
        <v>370.5</v>
      </c>
    </row>
    <row r="193" spans="2:4">
      <c r="B193" s="7">
        <v>38981</v>
      </c>
      <c r="C193" s="6">
        <v>304.35000000000002</v>
      </c>
      <c r="D193" s="6">
        <v>384.5</v>
      </c>
    </row>
    <row r="194" spans="2:4">
      <c r="B194" s="7">
        <v>38982</v>
      </c>
      <c r="C194" s="6">
        <v>300.863</v>
      </c>
      <c r="D194" s="6">
        <v>381.5</v>
      </c>
    </row>
    <row r="195" spans="2:4">
      <c r="B195" s="7">
        <v>38985</v>
      </c>
      <c r="C195" s="6">
        <v>300.70699999999999</v>
      </c>
      <c r="D195" s="6">
        <v>383.5</v>
      </c>
    </row>
    <row r="196" spans="2:4">
      <c r="B196" s="7">
        <v>38986</v>
      </c>
      <c r="C196" s="6">
        <v>301.709</v>
      </c>
      <c r="D196" s="6">
        <v>392.5</v>
      </c>
    </row>
    <row r="197" spans="2:4">
      <c r="B197" s="7">
        <v>38987</v>
      </c>
      <c r="C197" s="6">
        <v>304.322</v>
      </c>
      <c r="D197" s="6">
        <v>397.5</v>
      </c>
    </row>
    <row r="198" spans="2:4">
      <c r="B198" s="7">
        <v>38988</v>
      </c>
      <c r="C198" s="6">
        <v>305.13499999999999</v>
      </c>
      <c r="D198" s="6">
        <v>422.5</v>
      </c>
    </row>
    <row r="199" spans="2:4">
      <c r="B199" s="7">
        <v>38989</v>
      </c>
      <c r="C199" s="6">
        <v>305.58300000000003</v>
      </c>
      <c r="D199" s="6">
        <v>422.5</v>
      </c>
    </row>
    <row r="200" spans="2:4">
      <c r="B200" s="7">
        <v>38992</v>
      </c>
      <c r="C200" s="6">
        <v>301.35700000000003</v>
      </c>
      <c r="D200" s="6">
        <v>441.5</v>
      </c>
    </row>
    <row r="201" spans="2:4">
      <c r="B201" s="7">
        <v>38993</v>
      </c>
      <c r="C201" s="6">
        <v>295.13200000000001</v>
      </c>
      <c r="D201" s="6">
        <v>410.5</v>
      </c>
    </row>
    <row r="202" spans="2:4">
      <c r="B202" s="7">
        <v>38994</v>
      </c>
      <c r="C202" s="6">
        <v>297.16000000000003</v>
      </c>
      <c r="D202" s="6">
        <v>435.5</v>
      </c>
    </row>
    <row r="203" spans="2:4">
      <c r="B203" s="7">
        <v>38995</v>
      </c>
      <c r="C203" s="6">
        <v>300.58699999999999</v>
      </c>
      <c r="D203" s="6">
        <v>428.5</v>
      </c>
    </row>
    <row r="204" spans="2:4">
      <c r="B204" s="7">
        <v>38996</v>
      </c>
      <c r="C204" s="6">
        <v>300.20299999999997</v>
      </c>
      <c r="D204" s="6">
        <v>430.5</v>
      </c>
    </row>
    <row r="205" spans="2:4">
      <c r="B205" s="7">
        <v>38999</v>
      </c>
      <c r="C205" s="6">
        <v>303.55700000000002</v>
      </c>
      <c r="D205" s="6">
        <v>460.5</v>
      </c>
    </row>
    <row r="206" spans="2:4">
      <c r="B206" s="7">
        <v>39000</v>
      </c>
      <c r="C206" s="6">
        <v>299.39800000000002</v>
      </c>
      <c r="D206" s="6">
        <v>459.5</v>
      </c>
    </row>
    <row r="207" spans="2:4">
      <c r="B207" s="7">
        <v>39001</v>
      </c>
      <c r="C207" s="6">
        <v>297.80500000000001</v>
      </c>
      <c r="D207" s="6">
        <v>491.5</v>
      </c>
    </row>
    <row r="208" spans="2:4">
      <c r="B208" s="7">
        <v>39002</v>
      </c>
      <c r="C208" s="6">
        <v>299.73</v>
      </c>
      <c r="D208" s="6">
        <v>476.5</v>
      </c>
    </row>
    <row r="209" spans="2:4">
      <c r="B209" s="7">
        <v>39003</v>
      </c>
      <c r="C209" s="6">
        <v>303.392</v>
      </c>
      <c r="D209" s="6">
        <v>491.5</v>
      </c>
    </row>
    <row r="210" spans="2:4">
      <c r="B210" s="7">
        <v>39006</v>
      </c>
      <c r="C210" s="6">
        <v>308.55599999999998</v>
      </c>
      <c r="D210" s="6">
        <v>508.5</v>
      </c>
    </row>
    <row r="211" spans="2:4">
      <c r="B211" s="7">
        <v>39007</v>
      </c>
      <c r="C211" s="6">
        <v>308.16300000000001</v>
      </c>
      <c r="D211" s="6">
        <v>496.5</v>
      </c>
    </row>
    <row r="212" spans="2:4">
      <c r="B212" s="7">
        <v>39008</v>
      </c>
      <c r="C212" s="6">
        <v>304.51799999999997</v>
      </c>
      <c r="D212" s="6">
        <v>487.5</v>
      </c>
    </row>
    <row r="213" spans="2:4">
      <c r="B213" s="7">
        <v>39009</v>
      </c>
      <c r="C213" s="6">
        <v>307.97000000000003</v>
      </c>
      <c r="D213" s="6">
        <v>490.5</v>
      </c>
    </row>
    <row r="214" spans="2:4">
      <c r="B214" s="7">
        <v>39010</v>
      </c>
      <c r="C214" s="6">
        <v>305.73599999999999</v>
      </c>
      <c r="D214" s="6">
        <v>486.5</v>
      </c>
    </row>
    <row r="215" spans="2:4">
      <c r="B215" s="7">
        <v>39013</v>
      </c>
      <c r="C215" s="6">
        <v>306.10300000000001</v>
      </c>
      <c r="D215" s="6">
        <v>501.5</v>
      </c>
    </row>
    <row r="216" spans="2:4">
      <c r="B216" s="7">
        <v>39014</v>
      </c>
      <c r="C216" s="6">
        <v>307.54300000000001</v>
      </c>
      <c r="D216" s="6">
        <v>507.5</v>
      </c>
    </row>
    <row r="217" spans="2:4">
      <c r="B217" s="7">
        <v>39015</v>
      </c>
      <c r="C217" s="6">
        <v>312.77</v>
      </c>
      <c r="D217" s="6">
        <v>501.5</v>
      </c>
    </row>
    <row r="218" spans="2:4">
      <c r="B218" s="7">
        <v>39016</v>
      </c>
      <c r="C218" s="6">
        <v>311.77699999999999</v>
      </c>
      <c r="D218" s="6">
        <v>494.5</v>
      </c>
    </row>
    <row r="219" spans="2:4">
      <c r="B219" s="7">
        <v>39017</v>
      </c>
      <c r="C219" s="6">
        <v>312.37299999999999</v>
      </c>
      <c r="D219" s="6">
        <v>491.5</v>
      </c>
    </row>
    <row r="220" spans="2:4">
      <c r="B220" s="7">
        <v>39020</v>
      </c>
      <c r="C220" s="6">
        <v>306.21600000000001</v>
      </c>
      <c r="D220" s="6">
        <v>478.5</v>
      </c>
    </row>
    <row r="221" spans="2:4">
      <c r="B221" s="7">
        <v>39021</v>
      </c>
      <c r="C221" s="6">
        <v>305.87400000000002</v>
      </c>
      <c r="D221" s="6">
        <v>462.5</v>
      </c>
    </row>
    <row r="222" spans="2:4">
      <c r="B222" s="7">
        <v>39022</v>
      </c>
      <c r="C222" s="6">
        <v>306.35199999999998</v>
      </c>
      <c r="D222" s="6">
        <v>467.5</v>
      </c>
    </row>
    <row r="223" spans="2:4">
      <c r="B223" s="7">
        <v>39023</v>
      </c>
      <c r="C223" s="6">
        <v>307.63799999999998</v>
      </c>
      <c r="D223" s="6">
        <v>471.5</v>
      </c>
    </row>
    <row r="224" spans="2:4">
      <c r="B224" s="7">
        <v>39024</v>
      </c>
      <c r="C224" s="6">
        <v>309.911</v>
      </c>
      <c r="D224" s="6">
        <v>470.5</v>
      </c>
    </row>
    <row r="225" spans="2:4">
      <c r="B225" s="7">
        <v>39027</v>
      </c>
      <c r="C225" s="6">
        <v>311.72199999999998</v>
      </c>
      <c r="D225" s="6">
        <v>470.5</v>
      </c>
    </row>
    <row r="226" spans="2:4">
      <c r="B226" s="7">
        <v>39028</v>
      </c>
      <c r="C226" s="6">
        <v>311.25299999999999</v>
      </c>
      <c r="D226" s="6">
        <v>474.5</v>
      </c>
    </row>
    <row r="227" spans="2:4">
      <c r="B227" s="7">
        <v>39029</v>
      </c>
      <c r="C227" s="6">
        <v>313.23200000000003</v>
      </c>
      <c r="D227" s="6">
        <v>481.5</v>
      </c>
    </row>
    <row r="228" spans="2:4">
      <c r="B228" s="7">
        <v>39030</v>
      </c>
      <c r="C228" s="6">
        <v>317.93200000000002</v>
      </c>
      <c r="D228" s="6">
        <v>465.5</v>
      </c>
    </row>
    <row r="229" spans="2:4">
      <c r="B229" s="7">
        <v>39031</v>
      </c>
      <c r="C229" s="6">
        <v>310.73500000000001</v>
      </c>
      <c r="D229" s="6">
        <v>465.5</v>
      </c>
    </row>
    <row r="230" spans="2:4">
      <c r="B230" s="7">
        <v>39034</v>
      </c>
      <c r="C230" s="6">
        <v>308.029</v>
      </c>
      <c r="D230" s="6">
        <v>454.4</v>
      </c>
    </row>
    <row r="231" spans="2:4">
      <c r="B231" s="7">
        <v>39035</v>
      </c>
      <c r="C231" s="6">
        <v>308.42899999999997</v>
      </c>
      <c r="D231" s="6">
        <v>466.5</v>
      </c>
    </row>
    <row r="232" spans="2:4">
      <c r="B232" s="7">
        <v>39036</v>
      </c>
      <c r="C232" s="6">
        <v>310.84899999999999</v>
      </c>
      <c r="D232" s="6">
        <v>461.5</v>
      </c>
    </row>
    <row r="233" spans="2:4">
      <c r="B233" s="7">
        <v>39037</v>
      </c>
      <c r="C233" s="6">
        <v>304.84899999999999</v>
      </c>
      <c r="D233" s="6">
        <v>448.5</v>
      </c>
    </row>
    <row r="234" spans="2:4">
      <c r="B234" s="7">
        <v>39038</v>
      </c>
      <c r="C234" s="6">
        <v>305.78699999999998</v>
      </c>
      <c r="D234" s="6">
        <v>454.5</v>
      </c>
    </row>
    <row r="235" spans="2:4">
      <c r="B235" s="7">
        <v>39041</v>
      </c>
      <c r="C235" s="6">
        <v>306.30099999999999</v>
      </c>
      <c r="D235" s="6">
        <v>454.5</v>
      </c>
    </row>
    <row r="236" spans="2:4">
      <c r="B236" s="7">
        <v>39042</v>
      </c>
      <c r="C236" s="6">
        <v>310.32</v>
      </c>
      <c r="D236" s="6">
        <v>459.5</v>
      </c>
    </row>
    <row r="237" spans="2:4">
      <c r="B237" s="7">
        <v>39043</v>
      </c>
      <c r="C237" s="6">
        <v>307.71800000000002</v>
      </c>
      <c r="D237" s="6">
        <v>466.5</v>
      </c>
    </row>
    <row r="238" spans="2:4">
      <c r="B238" s="7">
        <v>39044</v>
      </c>
      <c r="C238" s="6">
        <v>307.71800000000002</v>
      </c>
      <c r="D238" s="6">
        <v>466.5</v>
      </c>
    </row>
    <row r="239" spans="2:4">
      <c r="B239" s="7">
        <v>39045</v>
      </c>
      <c r="C239" s="6">
        <v>308.97000000000003</v>
      </c>
      <c r="D239" s="6">
        <v>466.5</v>
      </c>
    </row>
    <row r="240" spans="2:4">
      <c r="B240" s="7">
        <v>39048</v>
      </c>
      <c r="C240" s="6">
        <v>313.00799999999998</v>
      </c>
      <c r="D240" s="6">
        <v>472.5</v>
      </c>
    </row>
    <row r="241" spans="2:4">
      <c r="B241" s="7">
        <v>39049</v>
      </c>
      <c r="C241" s="6">
        <v>314.96600000000001</v>
      </c>
      <c r="D241" s="6">
        <v>472.5</v>
      </c>
    </row>
    <row r="242" spans="2:4">
      <c r="B242" s="7">
        <v>39050</v>
      </c>
      <c r="C242" s="6">
        <v>318.16699999999997</v>
      </c>
      <c r="D242" s="6">
        <v>476.5</v>
      </c>
    </row>
    <row r="243" spans="2:4">
      <c r="B243" s="7">
        <v>39051</v>
      </c>
      <c r="C243" s="6">
        <v>321.53399999999999</v>
      </c>
      <c r="D243" s="6">
        <v>489.5</v>
      </c>
    </row>
    <row r="244" spans="2:4">
      <c r="B244" s="7">
        <v>39052</v>
      </c>
      <c r="C244" s="6">
        <v>321.233</v>
      </c>
      <c r="D244" s="6">
        <v>499.5</v>
      </c>
    </row>
    <row r="245" spans="2:4">
      <c r="B245" s="7">
        <v>39055</v>
      </c>
      <c r="C245" s="6">
        <v>315.38299999999998</v>
      </c>
      <c r="D245" s="6">
        <v>496.5</v>
      </c>
    </row>
    <row r="246" spans="2:4">
      <c r="B246" s="7">
        <v>39056</v>
      </c>
      <c r="C246" s="6">
        <v>316.42599999999999</v>
      </c>
      <c r="D246" s="6">
        <v>500.5</v>
      </c>
    </row>
    <row r="247" spans="2:4">
      <c r="B247" s="7">
        <v>39057</v>
      </c>
      <c r="C247" s="6">
        <v>313.06200000000001</v>
      </c>
      <c r="D247" s="6">
        <v>477.5</v>
      </c>
    </row>
    <row r="248" spans="2:4">
      <c r="B248" s="7">
        <v>39058</v>
      </c>
      <c r="C248" s="6">
        <v>313.084</v>
      </c>
      <c r="D248" s="6">
        <v>473.5</v>
      </c>
    </row>
    <row r="249" spans="2:4">
      <c r="B249" s="7">
        <v>39059</v>
      </c>
      <c r="C249" s="6">
        <v>312.38</v>
      </c>
      <c r="D249" s="6">
        <v>464.5</v>
      </c>
    </row>
    <row r="250" spans="2:4">
      <c r="B250" s="7">
        <v>39062</v>
      </c>
      <c r="C250" s="6">
        <v>312.08</v>
      </c>
      <c r="D250" s="6">
        <v>469.5</v>
      </c>
    </row>
    <row r="251" spans="2:4">
      <c r="B251" s="7">
        <v>39063</v>
      </c>
      <c r="C251" s="6">
        <v>310.83</v>
      </c>
      <c r="D251" s="6">
        <v>484.5</v>
      </c>
    </row>
    <row r="252" spans="2:4">
      <c r="B252" s="7">
        <v>39064</v>
      </c>
      <c r="C252" s="6">
        <v>311.55</v>
      </c>
      <c r="D252" s="6">
        <v>471.5</v>
      </c>
    </row>
    <row r="253" spans="2:4">
      <c r="B253" s="7">
        <v>39065</v>
      </c>
      <c r="C253" s="6">
        <v>314.39999999999998</v>
      </c>
      <c r="D253" s="6">
        <v>472.5</v>
      </c>
    </row>
    <row r="254" spans="2:4">
      <c r="B254" s="7">
        <v>39066</v>
      </c>
      <c r="C254" s="6">
        <v>313.33999999999997</v>
      </c>
      <c r="D254" s="6">
        <v>476.5</v>
      </c>
    </row>
    <row r="255" spans="2:4">
      <c r="B255" s="7">
        <v>39069</v>
      </c>
      <c r="C255" s="6">
        <v>310.39</v>
      </c>
      <c r="D255" s="6">
        <v>470.5</v>
      </c>
    </row>
    <row r="256" spans="2:4">
      <c r="B256" s="7">
        <v>39070</v>
      </c>
      <c r="C256" s="6">
        <v>312.45999999999998</v>
      </c>
      <c r="D256" s="6">
        <v>466.5</v>
      </c>
    </row>
    <row r="257" spans="2:4">
      <c r="B257" s="7">
        <v>39071</v>
      </c>
      <c r="C257" s="6">
        <v>311.012</v>
      </c>
      <c r="D257" s="6">
        <v>466.5</v>
      </c>
    </row>
    <row r="258" spans="2:4">
      <c r="B258" s="7">
        <v>39072</v>
      </c>
      <c r="C258" s="6">
        <v>309.10599999999999</v>
      </c>
      <c r="D258" s="6">
        <v>475.5</v>
      </c>
    </row>
    <row r="259" spans="2:4">
      <c r="B259" s="7">
        <v>39073</v>
      </c>
      <c r="C259" s="6">
        <v>308.85700000000003</v>
      </c>
      <c r="D259" s="6">
        <v>486.5</v>
      </c>
    </row>
    <row r="260" spans="2:4">
      <c r="B260" s="7">
        <v>39076</v>
      </c>
      <c r="C260" s="6">
        <v>308.85700000000003</v>
      </c>
      <c r="D260" s="6">
        <v>486.5</v>
      </c>
    </row>
    <row r="261" spans="2:4">
      <c r="B261" s="7">
        <v>39077</v>
      </c>
      <c r="C261" s="6">
        <v>306.45</v>
      </c>
      <c r="D261" s="6">
        <v>489.5</v>
      </c>
    </row>
    <row r="262" spans="2:4">
      <c r="B262" s="7">
        <v>39078</v>
      </c>
      <c r="C262" s="6">
        <v>306.04000000000002</v>
      </c>
      <c r="D262" s="6">
        <v>481.5</v>
      </c>
    </row>
    <row r="263" spans="2:4">
      <c r="B263" s="7">
        <v>39079</v>
      </c>
      <c r="C263" s="6">
        <v>306.70999999999998</v>
      </c>
      <c r="D263" s="6">
        <v>478.5</v>
      </c>
    </row>
    <row r="264" spans="2:4">
      <c r="B264" s="7">
        <v>39080</v>
      </c>
      <c r="C264" s="6">
        <v>307.25900000000001</v>
      </c>
      <c r="D264" s="6">
        <v>475.5</v>
      </c>
    </row>
    <row r="265" spans="2:4">
      <c r="B265" s="7">
        <v>39083</v>
      </c>
      <c r="C265" s="6">
        <v>307.25900000000001</v>
      </c>
      <c r="D265" s="6">
        <v>475.5</v>
      </c>
    </row>
    <row r="266" spans="2:4">
      <c r="B266" s="7">
        <v>39084</v>
      </c>
      <c r="C266" s="6">
        <v>307.25900000000001</v>
      </c>
      <c r="D266" s="6">
        <v>475.5</v>
      </c>
    </row>
    <row r="267" spans="2:4">
      <c r="B267" s="7">
        <v>39085</v>
      </c>
      <c r="C267" s="6">
        <v>298.49</v>
      </c>
      <c r="D267" s="6">
        <v>442.5</v>
      </c>
    </row>
    <row r="268" spans="2:4">
      <c r="B268" s="7">
        <v>39086</v>
      </c>
      <c r="C268" s="6">
        <v>292.61</v>
      </c>
      <c r="D268" s="6">
        <v>440.5</v>
      </c>
    </row>
    <row r="269" spans="2:4">
      <c r="B269" s="7">
        <v>39087</v>
      </c>
      <c r="C269" s="6">
        <v>291.10599999999999</v>
      </c>
      <c r="D269" s="6">
        <v>445.5</v>
      </c>
    </row>
    <row r="270" spans="2:4">
      <c r="B270" s="7">
        <v>39090</v>
      </c>
      <c r="C270" s="6">
        <v>290.73500000000001</v>
      </c>
      <c r="D270" s="6">
        <v>441.5</v>
      </c>
    </row>
    <row r="271" spans="2:4">
      <c r="B271" s="7">
        <v>39091</v>
      </c>
      <c r="C271" s="6">
        <v>289.51</v>
      </c>
      <c r="D271" s="6">
        <v>433.5</v>
      </c>
    </row>
    <row r="272" spans="2:4">
      <c r="B272" s="7">
        <v>39092</v>
      </c>
      <c r="C272" s="6">
        <v>289.32600000000002</v>
      </c>
      <c r="D272" s="6">
        <v>426.5</v>
      </c>
    </row>
    <row r="273" spans="2:4">
      <c r="B273" s="7">
        <v>39093</v>
      </c>
      <c r="C273" s="6">
        <v>286.05599999999998</v>
      </c>
      <c r="D273" s="6">
        <v>418.5</v>
      </c>
    </row>
    <row r="274" spans="2:4">
      <c r="B274" s="7">
        <v>39094</v>
      </c>
      <c r="C274" s="6">
        <v>290.62</v>
      </c>
      <c r="D274" s="6">
        <v>434.5</v>
      </c>
    </row>
    <row r="275" spans="2:4">
      <c r="B275" s="7">
        <v>39097</v>
      </c>
      <c r="C275" s="6">
        <v>290.62</v>
      </c>
      <c r="D275" s="6">
        <v>434.5</v>
      </c>
    </row>
    <row r="276" spans="2:4">
      <c r="B276" s="7">
        <v>39098</v>
      </c>
      <c r="C276" s="6">
        <v>287.20999999999998</v>
      </c>
      <c r="D276" s="6">
        <v>418.5</v>
      </c>
    </row>
    <row r="277" spans="2:4">
      <c r="B277" s="7">
        <v>39099</v>
      </c>
      <c r="C277" s="6">
        <v>289.08999999999997</v>
      </c>
      <c r="D277" s="6">
        <v>436.5</v>
      </c>
    </row>
    <row r="278" spans="2:4">
      <c r="B278" s="7">
        <v>39100</v>
      </c>
      <c r="C278" s="6">
        <v>285.88</v>
      </c>
      <c r="D278" s="6">
        <v>434.5</v>
      </c>
    </row>
    <row r="279" spans="2:4">
      <c r="B279" s="7">
        <v>39101</v>
      </c>
      <c r="C279" s="6">
        <v>290.48</v>
      </c>
      <c r="D279" s="6">
        <v>436.5</v>
      </c>
    </row>
    <row r="280" spans="2:4">
      <c r="B280" s="7">
        <v>39104</v>
      </c>
      <c r="C280" s="6">
        <v>289.98200000000003</v>
      </c>
      <c r="D280" s="6">
        <v>434.5</v>
      </c>
    </row>
    <row r="281" spans="2:4">
      <c r="B281" s="7">
        <v>39105</v>
      </c>
      <c r="C281" s="6">
        <v>296.64600000000002</v>
      </c>
      <c r="D281" s="6">
        <v>451.5</v>
      </c>
    </row>
    <row r="282" spans="2:4">
      <c r="B282" s="7">
        <v>39106</v>
      </c>
      <c r="C282" s="6">
        <v>296.09100000000001</v>
      </c>
      <c r="D282" s="6">
        <v>438.5</v>
      </c>
    </row>
    <row r="283" spans="2:4">
      <c r="B283" s="7">
        <v>39107</v>
      </c>
      <c r="C283" s="6">
        <v>293.48899999999998</v>
      </c>
      <c r="D283" s="6">
        <v>438.5</v>
      </c>
    </row>
    <row r="284" spans="2:4">
      <c r="B284" s="7">
        <v>39108</v>
      </c>
      <c r="C284" s="6">
        <v>295.86099999999999</v>
      </c>
      <c r="D284" s="6">
        <v>433.5</v>
      </c>
    </row>
    <row r="285" spans="2:4">
      <c r="B285" s="7">
        <v>39111</v>
      </c>
      <c r="C285" s="6">
        <v>290.91699999999997</v>
      </c>
      <c r="D285" s="6">
        <v>423.5</v>
      </c>
    </row>
    <row r="286" spans="2:4">
      <c r="B286" s="7">
        <v>39112</v>
      </c>
      <c r="C286" s="6">
        <v>298.30399999999997</v>
      </c>
      <c r="D286" s="6">
        <v>424.5</v>
      </c>
    </row>
    <row r="287" spans="2:4">
      <c r="B287" s="7">
        <v>39113</v>
      </c>
      <c r="C287" s="6">
        <v>301.21499999999997</v>
      </c>
      <c r="D287" s="6">
        <v>432.5</v>
      </c>
    </row>
    <row r="288" spans="2:4">
      <c r="B288" s="7">
        <v>39114</v>
      </c>
      <c r="C288" s="6">
        <v>299.22000000000003</v>
      </c>
      <c r="D288" s="6">
        <v>427.5</v>
      </c>
    </row>
    <row r="289" spans="2:4">
      <c r="B289" s="7">
        <v>39115</v>
      </c>
      <c r="C289" s="6">
        <v>301.32499999999999</v>
      </c>
      <c r="D289" s="6">
        <v>428.5</v>
      </c>
    </row>
    <row r="290" spans="2:4">
      <c r="B290" s="7">
        <v>39118</v>
      </c>
      <c r="C290" s="6">
        <v>301.18900000000002</v>
      </c>
      <c r="D290" s="6">
        <v>426.5</v>
      </c>
    </row>
    <row r="291" spans="2:4">
      <c r="B291" s="7">
        <v>39119</v>
      </c>
      <c r="C291" s="6">
        <v>301.06900000000002</v>
      </c>
      <c r="D291" s="6">
        <v>420.5</v>
      </c>
    </row>
    <row r="292" spans="2:4">
      <c r="B292" s="7">
        <v>39120</v>
      </c>
      <c r="C292" s="6">
        <v>298.86599999999999</v>
      </c>
      <c r="D292" s="6">
        <v>421.5</v>
      </c>
    </row>
    <row r="293" spans="2:4">
      <c r="B293" s="7">
        <v>39121</v>
      </c>
      <c r="C293" s="6">
        <v>303.44600000000003</v>
      </c>
      <c r="D293" s="6">
        <v>423.5</v>
      </c>
    </row>
    <row r="294" spans="2:4">
      <c r="B294" s="7">
        <v>39122</v>
      </c>
      <c r="C294" s="6">
        <v>305.18599999999998</v>
      </c>
      <c r="D294" s="6">
        <v>424.5</v>
      </c>
    </row>
    <row r="295" spans="2:4">
      <c r="B295" s="7">
        <v>39125</v>
      </c>
      <c r="C295" s="6">
        <v>299.69200000000001</v>
      </c>
      <c r="D295" s="6">
        <v>422.5</v>
      </c>
    </row>
    <row r="296" spans="2:4">
      <c r="B296" s="7">
        <v>39126</v>
      </c>
      <c r="C296" s="6">
        <v>304.48500000000001</v>
      </c>
      <c r="D296" s="6">
        <v>422.5</v>
      </c>
    </row>
    <row r="297" spans="2:4">
      <c r="B297" s="7">
        <v>39127</v>
      </c>
      <c r="C297" s="6">
        <v>301.923</v>
      </c>
      <c r="D297" s="6">
        <v>420.5</v>
      </c>
    </row>
    <row r="298" spans="2:4">
      <c r="B298" s="7">
        <v>39128</v>
      </c>
      <c r="C298" s="6">
        <v>303.79599999999999</v>
      </c>
      <c r="D298" s="6">
        <v>422.5</v>
      </c>
    </row>
    <row r="299" spans="2:4">
      <c r="B299" s="7">
        <v>39129</v>
      </c>
      <c r="C299" s="6">
        <v>306.70600000000002</v>
      </c>
      <c r="D299" s="6">
        <v>437.5</v>
      </c>
    </row>
    <row r="300" spans="2:4">
      <c r="B300" s="7">
        <v>39132</v>
      </c>
      <c r="C300" s="6">
        <v>306.70600000000002</v>
      </c>
      <c r="D300" s="6">
        <v>437.5</v>
      </c>
    </row>
    <row r="301" spans="2:4">
      <c r="B301" s="7">
        <v>39133</v>
      </c>
      <c r="C301" s="6">
        <v>303.46100000000001</v>
      </c>
      <c r="D301" s="6">
        <v>434.5</v>
      </c>
    </row>
    <row r="302" spans="2:4">
      <c r="B302" s="7">
        <v>39134</v>
      </c>
      <c r="C302" s="6">
        <v>308.36</v>
      </c>
      <c r="D302" s="6">
        <v>445.5</v>
      </c>
    </row>
    <row r="303" spans="2:4">
      <c r="B303" s="7">
        <v>39135</v>
      </c>
      <c r="C303" s="6">
        <v>312.85399999999998</v>
      </c>
      <c r="D303" s="6">
        <v>459.5</v>
      </c>
    </row>
    <row r="304" spans="2:4">
      <c r="B304" s="7">
        <v>39136</v>
      </c>
      <c r="C304" s="6">
        <v>314.62599999999998</v>
      </c>
      <c r="D304" s="6">
        <v>453.5</v>
      </c>
    </row>
    <row r="305" spans="2:4">
      <c r="B305" s="7">
        <v>39139</v>
      </c>
      <c r="C305" s="6">
        <v>315.10500000000002</v>
      </c>
      <c r="D305" s="6">
        <v>452.5</v>
      </c>
    </row>
    <row r="306" spans="2:4">
      <c r="B306" s="7">
        <v>39140</v>
      </c>
      <c r="C306" s="6">
        <v>313.26400000000001</v>
      </c>
      <c r="D306" s="6">
        <v>443.5</v>
      </c>
    </row>
    <row r="307" spans="2:4">
      <c r="B307" s="7">
        <v>39141</v>
      </c>
      <c r="C307" s="6">
        <v>312.38600000000002</v>
      </c>
      <c r="D307" s="6">
        <v>449.5</v>
      </c>
    </row>
    <row r="308" spans="2:4">
      <c r="B308" s="7">
        <v>39142</v>
      </c>
      <c r="C308" s="6">
        <v>312.23700000000002</v>
      </c>
      <c r="D308" s="6">
        <v>440.5</v>
      </c>
    </row>
    <row r="309" spans="2:4">
      <c r="B309" s="7">
        <v>39143</v>
      </c>
      <c r="C309" s="6">
        <v>310.10599999999999</v>
      </c>
      <c r="D309" s="6">
        <v>435.5</v>
      </c>
    </row>
    <row r="310" spans="2:4">
      <c r="B310" s="7">
        <v>39146</v>
      </c>
      <c r="C310" s="6">
        <v>304.80099999999999</v>
      </c>
      <c r="D310" s="6">
        <v>442.5</v>
      </c>
    </row>
    <row r="311" spans="2:4">
      <c r="B311" s="7">
        <v>39147</v>
      </c>
      <c r="C311" s="6">
        <v>306.90300000000002</v>
      </c>
      <c r="D311" s="6">
        <v>424.5</v>
      </c>
    </row>
    <row r="312" spans="2:4">
      <c r="B312" s="7">
        <v>39148</v>
      </c>
      <c r="C312" s="6">
        <v>310.67200000000003</v>
      </c>
      <c r="D312" s="6">
        <v>435.5</v>
      </c>
    </row>
    <row r="313" spans="2:4">
      <c r="B313" s="7">
        <v>39149</v>
      </c>
      <c r="C313" s="6">
        <v>311.52499999999998</v>
      </c>
      <c r="D313" s="6">
        <v>418.5</v>
      </c>
    </row>
    <row r="314" spans="2:4">
      <c r="B314" s="7">
        <v>39150</v>
      </c>
      <c r="C314" s="6">
        <v>308.06</v>
      </c>
      <c r="D314" s="6">
        <v>419.5</v>
      </c>
    </row>
    <row r="315" spans="2:4">
      <c r="B315" s="7">
        <v>39153</v>
      </c>
      <c r="C315" s="6">
        <v>306.346</v>
      </c>
      <c r="D315" s="6">
        <v>413.5</v>
      </c>
    </row>
    <row r="316" spans="2:4">
      <c r="B316" s="7">
        <v>39154</v>
      </c>
      <c r="C316" s="6">
        <v>304.517</v>
      </c>
      <c r="D316" s="6">
        <v>399.5</v>
      </c>
    </row>
    <row r="317" spans="2:4">
      <c r="B317" s="7">
        <v>39155</v>
      </c>
      <c r="C317" s="6">
        <v>304.06299999999999</v>
      </c>
      <c r="D317" s="6">
        <v>395.5</v>
      </c>
    </row>
    <row r="318" spans="2:4">
      <c r="B318" s="7">
        <v>39156</v>
      </c>
      <c r="C318" s="6">
        <v>304.10700000000003</v>
      </c>
      <c r="D318" s="6">
        <v>388.5</v>
      </c>
    </row>
    <row r="319" spans="2:4">
      <c r="B319" s="7">
        <v>39157</v>
      </c>
      <c r="C319" s="6">
        <v>304.44299999999998</v>
      </c>
      <c r="D319" s="6">
        <v>403</v>
      </c>
    </row>
    <row r="320" spans="2:4">
      <c r="B320" s="7">
        <v>39160</v>
      </c>
      <c r="C320" s="6">
        <v>304.584</v>
      </c>
      <c r="D320" s="6">
        <v>400.5</v>
      </c>
    </row>
    <row r="321" spans="2:4">
      <c r="B321" s="7">
        <v>39161</v>
      </c>
      <c r="C321" s="6">
        <v>304.96100000000001</v>
      </c>
      <c r="D321" s="6">
        <v>408.5</v>
      </c>
    </row>
    <row r="322" spans="2:4">
      <c r="B322" s="7">
        <v>39162</v>
      </c>
      <c r="C322" s="6">
        <v>306.33100000000002</v>
      </c>
      <c r="D322" s="6">
        <v>419.5</v>
      </c>
    </row>
    <row r="323" spans="2:4">
      <c r="B323" s="7">
        <v>39163</v>
      </c>
      <c r="C323" s="6">
        <v>310.91399999999999</v>
      </c>
      <c r="D323" s="6">
        <v>420.5</v>
      </c>
    </row>
    <row r="324" spans="2:4">
      <c r="B324" s="7">
        <v>39164</v>
      </c>
      <c r="C324" s="6">
        <v>310.93900000000002</v>
      </c>
      <c r="D324" s="6">
        <v>412.5</v>
      </c>
    </row>
    <row r="325" spans="2:4">
      <c r="B325" s="7">
        <v>39167</v>
      </c>
      <c r="C325" s="6">
        <v>312.26600000000002</v>
      </c>
      <c r="D325" s="6">
        <v>410.5</v>
      </c>
    </row>
    <row r="326" spans="2:4">
      <c r="B326" s="7">
        <v>39168</v>
      </c>
      <c r="C326" s="6">
        <v>311.85399999999998</v>
      </c>
      <c r="D326" s="6">
        <v>411.5</v>
      </c>
    </row>
    <row r="327" spans="2:4">
      <c r="B327" s="7">
        <v>39169</v>
      </c>
      <c r="C327" s="6">
        <v>314.37099999999998</v>
      </c>
      <c r="D327" s="6">
        <v>416.5</v>
      </c>
    </row>
    <row r="328" spans="2:4">
      <c r="B328" s="7">
        <v>39170</v>
      </c>
      <c r="C328" s="6">
        <v>317.73</v>
      </c>
      <c r="D328" s="6">
        <v>421.5</v>
      </c>
    </row>
    <row r="329" spans="2:4">
      <c r="B329" s="7">
        <v>39171</v>
      </c>
      <c r="C329" s="6">
        <v>316.88299999999998</v>
      </c>
      <c r="D329" s="6">
        <v>400.5</v>
      </c>
    </row>
    <row r="330" spans="2:4">
      <c r="B330" s="7">
        <v>39174</v>
      </c>
      <c r="C330" s="6">
        <v>315.07299999999998</v>
      </c>
      <c r="D330" s="6">
        <v>388.5</v>
      </c>
    </row>
    <row r="331" spans="2:4">
      <c r="B331" s="7">
        <v>39175</v>
      </c>
      <c r="C331" s="6">
        <v>313.78300000000002</v>
      </c>
      <c r="D331" s="6">
        <v>380.5</v>
      </c>
    </row>
    <row r="332" spans="2:4">
      <c r="B332" s="7">
        <v>39176</v>
      </c>
      <c r="C332" s="6">
        <v>316.72300000000001</v>
      </c>
      <c r="D332" s="6">
        <v>393.5</v>
      </c>
    </row>
    <row r="333" spans="2:4">
      <c r="B333" s="7">
        <v>39177</v>
      </c>
      <c r="C333" s="6">
        <v>317.59699999999998</v>
      </c>
      <c r="D333" s="6">
        <v>406.5</v>
      </c>
    </row>
    <row r="334" spans="2:4">
      <c r="B334" s="7">
        <v>39178</v>
      </c>
      <c r="C334" s="6">
        <v>317.59699999999998</v>
      </c>
      <c r="D334" s="6">
        <v>406.5</v>
      </c>
    </row>
    <row r="335" spans="2:4">
      <c r="B335" s="7">
        <v>39181</v>
      </c>
      <c r="C335" s="6">
        <v>314.54000000000002</v>
      </c>
      <c r="D335" s="6">
        <v>409.5</v>
      </c>
    </row>
    <row r="336" spans="2:4">
      <c r="B336" s="7">
        <v>39182</v>
      </c>
      <c r="C336" s="6">
        <v>316.44299999999998</v>
      </c>
      <c r="D336" s="6">
        <v>422.5</v>
      </c>
    </row>
    <row r="337" spans="2:4">
      <c r="B337" s="7">
        <v>39183</v>
      </c>
      <c r="C337" s="6">
        <v>316.57600000000002</v>
      </c>
      <c r="D337" s="6">
        <v>420.5</v>
      </c>
    </row>
    <row r="338" spans="2:4">
      <c r="B338" s="7">
        <v>39184</v>
      </c>
      <c r="C338" s="6">
        <v>317.37400000000002</v>
      </c>
      <c r="D338" s="6">
        <v>427.5</v>
      </c>
    </row>
    <row r="339" spans="2:4">
      <c r="B339" s="7">
        <v>39185</v>
      </c>
      <c r="C339" s="6">
        <v>317.928</v>
      </c>
      <c r="D339" s="6">
        <v>448.5</v>
      </c>
    </row>
    <row r="340" spans="2:4">
      <c r="B340" s="7">
        <v>39188</v>
      </c>
      <c r="C340" s="6">
        <v>314.755</v>
      </c>
      <c r="D340" s="6">
        <v>444.5</v>
      </c>
    </row>
    <row r="341" spans="2:4">
      <c r="B341" s="7">
        <v>39189</v>
      </c>
      <c r="C341" s="6">
        <v>313.19799999999998</v>
      </c>
      <c r="D341" s="6">
        <v>450.5</v>
      </c>
    </row>
    <row r="342" spans="2:4">
      <c r="B342" s="7">
        <v>39190</v>
      </c>
      <c r="C342" s="6">
        <v>312.77100000000002</v>
      </c>
      <c r="D342" s="6">
        <v>447.5</v>
      </c>
    </row>
    <row r="343" spans="2:4">
      <c r="B343" s="7">
        <v>39191</v>
      </c>
      <c r="C343" s="6">
        <v>310.38099999999997</v>
      </c>
      <c r="D343" s="6">
        <v>471.5</v>
      </c>
    </row>
    <row r="344" spans="2:4">
      <c r="B344" s="7">
        <v>39192</v>
      </c>
      <c r="C344" s="6">
        <v>312.04500000000002</v>
      </c>
      <c r="D344" s="6">
        <v>484.5</v>
      </c>
    </row>
    <row r="345" spans="2:4">
      <c r="B345" s="7">
        <v>39195</v>
      </c>
      <c r="C345" s="6">
        <v>314.47300000000001</v>
      </c>
      <c r="D345" s="6">
        <v>477.5</v>
      </c>
    </row>
    <row r="346" spans="2:4">
      <c r="B346" s="7">
        <v>39196</v>
      </c>
      <c r="C346" s="6">
        <v>310.83600000000001</v>
      </c>
      <c r="D346" s="6">
        <v>467.5</v>
      </c>
    </row>
    <row r="347" spans="2:4">
      <c r="B347" s="7">
        <v>39197</v>
      </c>
      <c r="C347" s="6">
        <v>314.68799999999999</v>
      </c>
      <c r="D347" s="6">
        <v>490.5</v>
      </c>
    </row>
    <row r="348" spans="2:4">
      <c r="B348" s="7">
        <v>39198</v>
      </c>
      <c r="C348" s="6">
        <v>310.995</v>
      </c>
      <c r="D348" s="6">
        <v>491.5</v>
      </c>
    </row>
    <row r="349" spans="2:4">
      <c r="B349" s="7">
        <v>39199</v>
      </c>
      <c r="C349" s="6">
        <v>314.20299999999997</v>
      </c>
      <c r="D349" s="6">
        <v>485.5</v>
      </c>
    </row>
    <row r="350" spans="2:4">
      <c r="B350" s="7">
        <v>39202</v>
      </c>
      <c r="C350" s="6">
        <v>312.71199999999999</v>
      </c>
      <c r="D350" s="6">
        <v>467.5</v>
      </c>
    </row>
    <row r="351" spans="2:4">
      <c r="B351" s="7">
        <v>39203</v>
      </c>
      <c r="C351" s="6">
        <v>311.584</v>
      </c>
      <c r="D351" s="6">
        <v>472.5</v>
      </c>
    </row>
    <row r="352" spans="2:4">
      <c r="B352" s="7">
        <v>39204</v>
      </c>
      <c r="C352" s="6">
        <v>310.51600000000002</v>
      </c>
      <c r="D352" s="6">
        <v>470.5</v>
      </c>
    </row>
    <row r="353" spans="2:4">
      <c r="B353" s="7">
        <v>39205</v>
      </c>
      <c r="C353" s="6">
        <v>311.774</v>
      </c>
      <c r="D353" s="6">
        <v>471.5</v>
      </c>
    </row>
    <row r="354" spans="2:4">
      <c r="B354" s="7">
        <v>39206</v>
      </c>
      <c r="C354" s="6">
        <v>311.24400000000003</v>
      </c>
      <c r="D354" s="6">
        <v>471.5</v>
      </c>
    </row>
    <row r="355" spans="2:4">
      <c r="B355" s="7">
        <v>39209</v>
      </c>
      <c r="C355" s="6">
        <v>308.92</v>
      </c>
      <c r="D355" s="6">
        <v>470.5</v>
      </c>
    </row>
    <row r="356" spans="2:4">
      <c r="B356" s="7">
        <v>39210</v>
      </c>
      <c r="C356" s="6">
        <v>308.90300000000002</v>
      </c>
      <c r="D356" s="6">
        <v>460.5</v>
      </c>
    </row>
    <row r="357" spans="2:4">
      <c r="B357" s="7">
        <v>39211</v>
      </c>
      <c r="C357" s="6">
        <v>308.68900000000002</v>
      </c>
      <c r="D357" s="6">
        <v>461.5</v>
      </c>
    </row>
    <row r="358" spans="2:4">
      <c r="B358" s="7">
        <v>39212</v>
      </c>
      <c r="C358" s="6">
        <v>307.839</v>
      </c>
      <c r="D358" s="6">
        <v>451.5</v>
      </c>
    </row>
    <row r="359" spans="2:4">
      <c r="B359" s="7">
        <v>39213</v>
      </c>
      <c r="C359" s="6">
        <v>311.12799999999999</v>
      </c>
      <c r="D359" s="6">
        <v>478.5</v>
      </c>
    </row>
    <row r="360" spans="2:4">
      <c r="B360" s="7">
        <v>39216</v>
      </c>
      <c r="C360" s="6">
        <v>309.07299999999998</v>
      </c>
      <c r="D360" s="6">
        <v>471.5</v>
      </c>
    </row>
    <row r="361" spans="2:4">
      <c r="B361" s="7">
        <v>39217</v>
      </c>
      <c r="C361" s="6">
        <v>310.48</v>
      </c>
      <c r="D361" s="6">
        <v>476.5</v>
      </c>
    </row>
    <row r="362" spans="2:4">
      <c r="B362" s="7">
        <v>39218</v>
      </c>
      <c r="C362" s="6">
        <v>310.11599999999999</v>
      </c>
      <c r="D362" s="6">
        <v>471.5</v>
      </c>
    </row>
    <row r="363" spans="2:4">
      <c r="B363" s="7">
        <v>39219</v>
      </c>
      <c r="C363" s="6">
        <v>313.15100000000001</v>
      </c>
      <c r="D363" s="6">
        <v>456.5</v>
      </c>
    </row>
    <row r="364" spans="2:4">
      <c r="B364" s="7">
        <v>39220</v>
      </c>
      <c r="C364" s="6">
        <v>313.17200000000003</v>
      </c>
      <c r="D364" s="6">
        <v>439.5</v>
      </c>
    </row>
    <row r="365" spans="2:4">
      <c r="B365" s="7">
        <v>39223</v>
      </c>
      <c r="C365" s="6">
        <v>316.49400000000003</v>
      </c>
      <c r="D365" s="6">
        <v>446.5</v>
      </c>
    </row>
    <row r="366" spans="2:4">
      <c r="B366" s="7">
        <v>39224</v>
      </c>
      <c r="C366" s="6">
        <v>311.42500000000001</v>
      </c>
      <c r="D366" s="6">
        <v>437.5</v>
      </c>
    </row>
    <row r="367" spans="2:4">
      <c r="B367" s="7">
        <v>39225</v>
      </c>
      <c r="C367" s="6">
        <v>311.61900000000003</v>
      </c>
      <c r="D367" s="6">
        <v>431.6</v>
      </c>
    </row>
    <row r="368" spans="2:4">
      <c r="B368" s="7">
        <v>39226</v>
      </c>
      <c r="C368" s="6">
        <v>309.43799999999999</v>
      </c>
      <c r="D368" s="6">
        <v>455.5</v>
      </c>
    </row>
    <row r="369" spans="2:4">
      <c r="B369" s="7">
        <v>39227</v>
      </c>
      <c r="C369" s="6">
        <v>313.10300000000001</v>
      </c>
      <c r="D369" s="6">
        <v>464.5</v>
      </c>
    </row>
    <row r="370" spans="2:4">
      <c r="B370" s="7">
        <v>39230</v>
      </c>
      <c r="C370" s="6">
        <v>313.10300000000001</v>
      </c>
      <c r="D370" s="6">
        <v>464.5</v>
      </c>
    </row>
    <row r="371" spans="2:4">
      <c r="B371" s="7">
        <v>39231</v>
      </c>
      <c r="C371" s="6">
        <v>307.46899999999999</v>
      </c>
      <c r="D371" s="6">
        <v>454.5</v>
      </c>
    </row>
    <row r="372" spans="2:4">
      <c r="B372" s="7">
        <v>39232</v>
      </c>
      <c r="C372" s="6">
        <v>309.25099999999998</v>
      </c>
      <c r="D372" s="6">
        <v>471.5</v>
      </c>
    </row>
    <row r="373" spans="2:4">
      <c r="B373" s="7">
        <v>39233</v>
      </c>
      <c r="C373" s="6">
        <v>311.45699999999999</v>
      </c>
      <c r="D373" s="6">
        <v>474.5</v>
      </c>
    </row>
    <row r="374" spans="2:4">
      <c r="B374" s="7">
        <v>39234</v>
      </c>
      <c r="C374" s="6">
        <v>314.11799999999999</v>
      </c>
      <c r="D374" s="6">
        <v>474.5</v>
      </c>
    </row>
    <row r="375" spans="2:4">
      <c r="B375" s="7">
        <v>39237</v>
      </c>
      <c r="C375" s="6">
        <v>315.52499999999998</v>
      </c>
      <c r="D375" s="6">
        <v>475.5</v>
      </c>
    </row>
    <row r="376" spans="2:4">
      <c r="B376" s="7">
        <v>39238</v>
      </c>
      <c r="C376" s="6">
        <v>314.637</v>
      </c>
      <c r="D376" s="6">
        <v>482.5</v>
      </c>
    </row>
    <row r="377" spans="2:4">
      <c r="B377" s="7">
        <v>39239</v>
      </c>
      <c r="C377" s="6">
        <v>313.65800000000002</v>
      </c>
      <c r="D377" s="6">
        <v>475.5</v>
      </c>
    </row>
    <row r="378" spans="2:4">
      <c r="B378" s="7">
        <v>39240</v>
      </c>
      <c r="C378" s="6">
        <v>313.923</v>
      </c>
      <c r="D378" s="6">
        <v>477.5</v>
      </c>
    </row>
    <row r="379" spans="2:4">
      <c r="B379" s="7">
        <v>39241</v>
      </c>
      <c r="C379" s="6">
        <v>307.51</v>
      </c>
      <c r="D379" s="6">
        <v>474.5</v>
      </c>
    </row>
    <row r="380" spans="2:4">
      <c r="B380" s="7">
        <v>39244</v>
      </c>
      <c r="C380" s="6">
        <v>312.05500000000001</v>
      </c>
      <c r="D380" s="6">
        <v>495.5</v>
      </c>
    </row>
    <row r="381" spans="2:4">
      <c r="B381" s="7">
        <v>39245</v>
      </c>
      <c r="C381" s="6">
        <v>309.71100000000001</v>
      </c>
      <c r="D381" s="6">
        <v>504.5</v>
      </c>
    </row>
    <row r="382" spans="2:4">
      <c r="B382" s="7">
        <v>39246</v>
      </c>
      <c r="C382" s="6">
        <v>311.68200000000002</v>
      </c>
      <c r="D382" s="6">
        <v>519.5</v>
      </c>
    </row>
    <row r="383" spans="2:4">
      <c r="B383" s="7">
        <v>39247</v>
      </c>
      <c r="C383" s="6">
        <v>316.54000000000002</v>
      </c>
      <c r="D383" s="6">
        <v>541.5</v>
      </c>
    </row>
    <row r="384" spans="2:4">
      <c r="B384" s="7">
        <v>39248</v>
      </c>
      <c r="C384" s="6">
        <v>319.29500000000002</v>
      </c>
      <c r="D384" s="6">
        <v>541.5</v>
      </c>
    </row>
    <row r="385" spans="2:4">
      <c r="B385" s="7">
        <v>39251</v>
      </c>
      <c r="C385" s="6">
        <v>320.89999999999998</v>
      </c>
      <c r="D385" s="6">
        <v>535.5</v>
      </c>
    </row>
    <row r="386" spans="2:4">
      <c r="B386" s="7">
        <v>39252</v>
      </c>
      <c r="C386" s="6">
        <v>317.82</v>
      </c>
      <c r="D386" s="6">
        <v>530.5</v>
      </c>
    </row>
    <row r="387" spans="2:4">
      <c r="B387" s="7">
        <v>39253</v>
      </c>
      <c r="C387" s="6">
        <v>317.637</v>
      </c>
      <c r="D387" s="6">
        <v>547.5</v>
      </c>
    </row>
    <row r="388" spans="2:4">
      <c r="B388" s="7">
        <v>39254</v>
      </c>
      <c r="C388" s="6">
        <v>316.14999999999998</v>
      </c>
      <c r="D388" s="6">
        <v>548.5</v>
      </c>
    </row>
    <row r="389" spans="2:4">
      <c r="B389" s="7">
        <v>39255</v>
      </c>
      <c r="C389" s="6">
        <v>314.74799999999999</v>
      </c>
      <c r="D389" s="6">
        <v>538.5</v>
      </c>
    </row>
    <row r="390" spans="2:4">
      <c r="B390" s="7">
        <v>39258</v>
      </c>
      <c r="C390" s="6">
        <v>313.24299999999999</v>
      </c>
      <c r="D390" s="6">
        <v>536.5</v>
      </c>
    </row>
    <row r="391" spans="2:4">
      <c r="B391" s="7">
        <v>39259</v>
      </c>
      <c r="C391" s="6">
        <v>310.73099999999999</v>
      </c>
      <c r="D391" s="6">
        <v>553.5</v>
      </c>
    </row>
    <row r="392" spans="2:4">
      <c r="B392" s="7">
        <v>39260</v>
      </c>
      <c r="C392" s="6">
        <v>312.3</v>
      </c>
      <c r="D392" s="6">
        <v>554.5</v>
      </c>
    </row>
    <row r="393" spans="2:4">
      <c r="B393" s="7">
        <v>39261</v>
      </c>
      <c r="C393" s="6">
        <v>312.75900000000001</v>
      </c>
      <c r="D393" s="6">
        <v>565.5</v>
      </c>
    </row>
    <row r="394" spans="2:4">
      <c r="B394" s="7">
        <v>39262</v>
      </c>
      <c r="C394" s="6">
        <v>315.74400000000003</v>
      </c>
      <c r="D394" s="6">
        <v>533.5</v>
      </c>
    </row>
    <row r="395" spans="2:4">
      <c r="B395" s="7">
        <v>39265</v>
      </c>
      <c r="C395" s="6">
        <v>316.70299999999997</v>
      </c>
      <c r="D395" s="6">
        <v>524.5</v>
      </c>
    </row>
    <row r="396" spans="2:4">
      <c r="B396" s="7">
        <v>39266</v>
      </c>
      <c r="C396" s="6">
        <v>316.637</v>
      </c>
      <c r="D396" s="6">
        <v>524.5</v>
      </c>
    </row>
    <row r="397" spans="2:4">
      <c r="B397" s="7">
        <v>39267</v>
      </c>
      <c r="C397" s="6">
        <v>316.637</v>
      </c>
      <c r="D397" s="6">
        <v>524.5</v>
      </c>
    </row>
    <row r="398" spans="2:4">
      <c r="B398" s="7">
        <v>39268</v>
      </c>
      <c r="C398" s="6">
        <v>318.52</v>
      </c>
      <c r="D398" s="6">
        <v>553.5</v>
      </c>
    </row>
    <row r="399" spans="2:4">
      <c r="B399" s="7">
        <v>39269</v>
      </c>
      <c r="C399" s="6">
        <v>320.863</v>
      </c>
      <c r="D399" s="6">
        <v>558.5</v>
      </c>
    </row>
    <row r="400" spans="2:4">
      <c r="B400" s="7">
        <v>39272</v>
      </c>
      <c r="C400" s="6">
        <v>321.23</v>
      </c>
      <c r="D400" s="6">
        <v>549.5</v>
      </c>
    </row>
    <row r="401" spans="2:4">
      <c r="B401" s="7">
        <v>39273</v>
      </c>
      <c r="C401" s="6">
        <v>323.04199999999997</v>
      </c>
      <c r="D401" s="6">
        <v>549.5</v>
      </c>
    </row>
    <row r="402" spans="2:4">
      <c r="B402" s="7">
        <v>39274</v>
      </c>
      <c r="C402" s="6">
        <v>322.87</v>
      </c>
      <c r="D402" s="6">
        <v>569.5</v>
      </c>
    </row>
    <row r="403" spans="2:4">
      <c r="B403" s="7">
        <v>39275</v>
      </c>
      <c r="C403" s="6">
        <v>322.95600000000002</v>
      </c>
      <c r="D403" s="6">
        <v>562.5</v>
      </c>
    </row>
    <row r="404" spans="2:4">
      <c r="B404" s="7">
        <v>39276</v>
      </c>
      <c r="C404" s="6">
        <v>325.09300000000002</v>
      </c>
      <c r="D404" s="6">
        <v>552.5</v>
      </c>
    </row>
    <row r="405" spans="2:4">
      <c r="B405" s="7">
        <v>39279</v>
      </c>
      <c r="C405" s="6">
        <v>320.63499999999999</v>
      </c>
      <c r="D405" s="6">
        <v>533.5</v>
      </c>
    </row>
    <row r="406" spans="2:4">
      <c r="B406" s="7">
        <v>39280</v>
      </c>
      <c r="C406" s="6">
        <v>318.58699999999999</v>
      </c>
      <c r="D406" s="6">
        <v>536.5</v>
      </c>
    </row>
    <row r="407" spans="2:4">
      <c r="B407" s="7">
        <v>39281</v>
      </c>
      <c r="C407" s="6">
        <v>323.601</v>
      </c>
      <c r="D407" s="6">
        <v>564.5</v>
      </c>
    </row>
    <row r="408" spans="2:4">
      <c r="B408" s="7">
        <v>39282</v>
      </c>
      <c r="C408" s="6">
        <v>325.995</v>
      </c>
      <c r="D408" s="6">
        <v>559.5</v>
      </c>
    </row>
    <row r="409" spans="2:4">
      <c r="B409" s="7">
        <v>39283</v>
      </c>
      <c r="C409" s="6">
        <v>324.44400000000002</v>
      </c>
      <c r="D409" s="6">
        <v>550.5</v>
      </c>
    </row>
    <row r="410" spans="2:4">
      <c r="B410" s="7">
        <v>39286</v>
      </c>
      <c r="C410" s="6">
        <v>319.08999999999997</v>
      </c>
      <c r="D410" s="6">
        <v>551.5</v>
      </c>
    </row>
    <row r="411" spans="2:4">
      <c r="B411" s="7">
        <v>39287</v>
      </c>
      <c r="C411" s="6">
        <v>317.887</v>
      </c>
      <c r="D411" s="6">
        <v>581.5</v>
      </c>
    </row>
    <row r="412" spans="2:4">
      <c r="B412" s="7">
        <v>39288</v>
      </c>
      <c r="C412" s="6">
        <v>319.12799999999999</v>
      </c>
      <c r="D412" s="6">
        <v>581.5</v>
      </c>
    </row>
    <row r="413" spans="2:4">
      <c r="B413" s="7">
        <v>39289</v>
      </c>
      <c r="C413" s="6">
        <v>316.66800000000001</v>
      </c>
      <c r="D413" s="6">
        <v>592.5</v>
      </c>
    </row>
    <row r="414" spans="2:4">
      <c r="B414" s="7">
        <v>39290</v>
      </c>
      <c r="C414" s="6">
        <v>319.60700000000003</v>
      </c>
      <c r="D414" s="6">
        <v>594.5</v>
      </c>
    </row>
    <row r="415" spans="2:4">
      <c r="B415" s="7">
        <v>39293</v>
      </c>
      <c r="C415" s="6">
        <v>320.99299999999999</v>
      </c>
      <c r="D415" s="6">
        <v>577.5</v>
      </c>
    </row>
    <row r="416" spans="2:4">
      <c r="B416" s="7">
        <v>39294</v>
      </c>
      <c r="C416" s="6">
        <v>324.096</v>
      </c>
      <c r="D416" s="6">
        <v>570.5</v>
      </c>
    </row>
    <row r="417" spans="2:4">
      <c r="B417" s="7">
        <v>39295</v>
      </c>
      <c r="C417" s="6">
        <v>319.86900000000003</v>
      </c>
      <c r="D417" s="6">
        <v>572.5</v>
      </c>
    </row>
    <row r="418" spans="2:4">
      <c r="B418" s="7">
        <v>39296</v>
      </c>
      <c r="C418" s="6">
        <v>320.18</v>
      </c>
      <c r="D418" s="6">
        <v>583.5</v>
      </c>
    </row>
    <row r="419" spans="2:4">
      <c r="B419" s="7">
        <v>39297</v>
      </c>
      <c r="C419" s="6">
        <v>318.173</v>
      </c>
      <c r="D419" s="6">
        <v>579.5</v>
      </c>
    </row>
    <row r="420" spans="2:4">
      <c r="B420" s="7">
        <v>39300</v>
      </c>
      <c r="C420" s="6">
        <v>312.28899999999999</v>
      </c>
      <c r="D420" s="6">
        <v>592.5</v>
      </c>
    </row>
    <row r="421" spans="2:4">
      <c r="B421" s="7">
        <v>39301</v>
      </c>
      <c r="C421" s="6">
        <v>312.75599999999997</v>
      </c>
      <c r="D421" s="6">
        <v>595.5</v>
      </c>
    </row>
    <row r="422" spans="2:4">
      <c r="B422" s="7">
        <v>39302</v>
      </c>
      <c r="C422" s="6">
        <v>313.05200000000002</v>
      </c>
      <c r="D422" s="6">
        <v>600.5</v>
      </c>
    </row>
    <row r="423" spans="2:4">
      <c r="B423" s="7">
        <v>39303</v>
      </c>
      <c r="C423" s="6">
        <v>311.03800000000001</v>
      </c>
      <c r="D423" s="6">
        <v>595.5</v>
      </c>
    </row>
    <row r="424" spans="2:4">
      <c r="B424" s="7">
        <v>39304</v>
      </c>
      <c r="C424" s="6">
        <v>310.90800000000002</v>
      </c>
      <c r="D424" s="6">
        <v>588.5</v>
      </c>
    </row>
    <row r="425" spans="2:4">
      <c r="B425" s="7">
        <v>39307</v>
      </c>
      <c r="C425" s="6">
        <v>311.565</v>
      </c>
      <c r="D425" s="6">
        <v>590.5</v>
      </c>
    </row>
    <row r="426" spans="2:4">
      <c r="B426" s="7">
        <v>39308</v>
      </c>
      <c r="C426" s="6">
        <v>311.26600000000002</v>
      </c>
      <c r="D426" s="6">
        <v>616.5</v>
      </c>
    </row>
    <row r="427" spans="2:4">
      <c r="B427" s="7">
        <v>39309</v>
      </c>
      <c r="C427" s="6">
        <v>311.88499999999999</v>
      </c>
      <c r="D427" s="6">
        <v>603.5</v>
      </c>
    </row>
    <row r="428" spans="2:4">
      <c r="B428" s="7">
        <v>39310</v>
      </c>
      <c r="C428" s="6">
        <v>301.267</v>
      </c>
      <c r="D428" s="6">
        <v>598.5</v>
      </c>
    </row>
    <row r="429" spans="2:4">
      <c r="B429" s="7">
        <v>39311</v>
      </c>
      <c r="C429" s="6">
        <v>306.14800000000002</v>
      </c>
      <c r="D429" s="6">
        <v>599.5</v>
      </c>
    </row>
    <row r="430" spans="2:4">
      <c r="B430" s="7">
        <v>39314</v>
      </c>
      <c r="C430" s="6">
        <v>301.98599999999999</v>
      </c>
      <c r="D430" s="6">
        <v>602.5</v>
      </c>
    </row>
    <row r="431" spans="2:4">
      <c r="B431" s="7">
        <v>39315</v>
      </c>
      <c r="C431" s="6">
        <v>299.77199999999999</v>
      </c>
      <c r="D431" s="6">
        <v>621.5</v>
      </c>
    </row>
    <row r="432" spans="2:4">
      <c r="B432" s="7">
        <v>39316</v>
      </c>
      <c r="C432" s="6">
        <v>300.62599999999998</v>
      </c>
      <c r="D432" s="6">
        <v>632.5</v>
      </c>
    </row>
    <row r="433" spans="2:4">
      <c r="B433" s="7">
        <v>39317</v>
      </c>
      <c r="C433" s="6">
        <v>303.10300000000001</v>
      </c>
      <c r="D433" s="6">
        <v>625.5</v>
      </c>
    </row>
    <row r="434" spans="2:4">
      <c r="B434" s="7">
        <v>39318</v>
      </c>
      <c r="C434" s="6">
        <v>305.63900000000001</v>
      </c>
      <c r="D434" s="6">
        <v>635.5</v>
      </c>
    </row>
    <row r="435" spans="2:4">
      <c r="B435" s="7">
        <v>39321</v>
      </c>
      <c r="C435" s="6">
        <v>305.59100000000001</v>
      </c>
      <c r="D435" s="6">
        <v>626.5</v>
      </c>
    </row>
    <row r="436" spans="2:4">
      <c r="B436" s="7">
        <v>39322</v>
      </c>
      <c r="C436" s="6">
        <v>304.43700000000001</v>
      </c>
      <c r="D436" s="6">
        <v>625.5</v>
      </c>
    </row>
    <row r="437" spans="2:4">
      <c r="B437" s="7">
        <v>39323</v>
      </c>
      <c r="C437" s="6">
        <v>306.83</v>
      </c>
      <c r="D437" s="6">
        <v>656.5</v>
      </c>
    </row>
    <row r="438" spans="2:4">
      <c r="B438" s="7">
        <v>39324</v>
      </c>
      <c r="C438" s="6">
        <v>307.21100000000001</v>
      </c>
      <c r="D438" s="6">
        <v>689.5</v>
      </c>
    </row>
    <row r="439" spans="2:4">
      <c r="B439" s="7">
        <v>39325</v>
      </c>
      <c r="C439" s="6">
        <v>308.76</v>
      </c>
      <c r="D439" s="6">
        <v>683.5</v>
      </c>
    </row>
    <row r="440" spans="2:4">
      <c r="B440" s="7">
        <v>39328</v>
      </c>
      <c r="C440" s="6">
        <v>308.76</v>
      </c>
      <c r="D440" s="6">
        <v>683.5</v>
      </c>
    </row>
    <row r="441" spans="2:4">
      <c r="B441" s="7">
        <v>39329</v>
      </c>
      <c r="C441" s="6">
        <v>311.202</v>
      </c>
      <c r="D441" s="6">
        <v>705.5</v>
      </c>
    </row>
    <row r="442" spans="2:4">
      <c r="B442" s="7">
        <v>39330</v>
      </c>
      <c r="C442" s="6">
        <v>310.92500000000001</v>
      </c>
      <c r="D442" s="6">
        <v>735.5</v>
      </c>
    </row>
    <row r="443" spans="2:4">
      <c r="B443" s="7">
        <v>39331</v>
      </c>
      <c r="C443" s="6">
        <v>311.755</v>
      </c>
      <c r="D443" s="6">
        <v>735.5</v>
      </c>
    </row>
    <row r="444" spans="2:4">
      <c r="B444" s="7">
        <v>39332</v>
      </c>
      <c r="C444" s="6">
        <v>312.32400000000001</v>
      </c>
      <c r="D444" s="6">
        <v>755.5</v>
      </c>
    </row>
    <row r="445" spans="2:4">
      <c r="B445" s="7">
        <v>39335</v>
      </c>
      <c r="C445" s="6">
        <v>314.77999999999997</v>
      </c>
      <c r="D445" s="6">
        <v>787.5</v>
      </c>
    </row>
    <row r="446" spans="2:4">
      <c r="B446" s="7">
        <v>39336</v>
      </c>
      <c r="C446" s="6">
        <v>316.97000000000003</v>
      </c>
      <c r="D446" s="6">
        <v>820.5</v>
      </c>
    </row>
    <row r="447" spans="2:4">
      <c r="B447" s="7">
        <v>39337</v>
      </c>
      <c r="C447" s="6">
        <v>321.18700000000001</v>
      </c>
      <c r="D447" s="6">
        <v>786.5</v>
      </c>
    </row>
    <row r="448" spans="2:4">
      <c r="B448" s="7">
        <v>39338</v>
      </c>
      <c r="C448" s="6">
        <v>320.31700000000001</v>
      </c>
      <c r="D448" s="6">
        <v>774.5</v>
      </c>
    </row>
    <row r="449" spans="2:4">
      <c r="B449" s="7">
        <v>39339</v>
      </c>
      <c r="C449" s="6">
        <v>320.91899999999998</v>
      </c>
      <c r="D449" s="6">
        <v>775.5</v>
      </c>
    </row>
    <row r="450" spans="2:4">
      <c r="B450" s="7">
        <v>39342</v>
      </c>
      <c r="C450" s="6">
        <v>324.86799999999999</v>
      </c>
      <c r="D450" s="6">
        <v>809.5</v>
      </c>
    </row>
    <row r="451" spans="2:4">
      <c r="B451" s="7">
        <v>39343</v>
      </c>
      <c r="C451" s="6">
        <v>326.791</v>
      </c>
      <c r="D451" s="6">
        <v>805.5</v>
      </c>
    </row>
    <row r="452" spans="2:4">
      <c r="B452" s="7">
        <v>39344</v>
      </c>
      <c r="C452" s="6">
        <v>329.56700000000001</v>
      </c>
      <c r="D452" s="6">
        <v>784.5</v>
      </c>
    </row>
    <row r="453" spans="2:4">
      <c r="B453" s="7">
        <v>39345</v>
      </c>
      <c r="C453" s="6">
        <v>333.322</v>
      </c>
      <c r="D453" s="6">
        <v>789.5</v>
      </c>
    </row>
    <row r="454" spans="2:4">
      <c r="B454" s="7">
        <v>39346</v>
      </c>
      <c r="C454" s="6">
        <v>333.15199999999999</v>
      </c>
      <c r="D454" s="6">
        <v>813.5</v>
      </c>
    </row>
    <row r="455" spans="2:4">
      <c r="B455" s="7">
        <v>39349</v>
      </c>
      <c r="C455" s="6">
        <v>333.74599999999998</v>
      </c>
      <c r="D455" s="6">
        <v>832.5</v>
      </c>
    </row>
    <row r="456" spans="2:4">
      <c r="B456" s="7">
        <v>39350</v>
      </c>
      <c r="C456" s="6">
        <v>331.69200000000001</v>
      </c>
      <c r="D456" s="6">
        <v>843.5</v>
      </c>
    </row>
    <row r="457" spans="2:4">
      <c r="B457" s="7">
        <v>39351</v>
      </c>
      <c r="C457" s="6">
        <v>331.92200000000003</v>
      </c>
      <c r="D457" s="6">
        <v>873.5</v>
      </c>
    </row>
    <row r="458" spans="2:4">
      <c r="B458" s="7">
        <v>39352</v>
      </c>
      <c r="C458" s="6">
        <v>336.71199999999999</v>
      </c>
      <c r="D458" s="6">
        <v>880.5</v>
      </c>
    </row>
    <row r="459" spans="2:4">
      <c r="B459" s="7">
        <v>39353</v>
      </c>
      <c r="C459" s="6">
        <v>333.67099999999999</v>
      </c>
      <c r="D459" s="6">
        <v>886.5</v>
      </c>
    </row>
    <row r="460" spans="2:4">
      <c r="B460" s="7">
        <v>39356</v>
      </c>
      <c r="C460" s="6">
        <v>332.32400000000001</v>
      </c>
      <c r="D460" s="6">
        <v>910.5</v>
      </c>
    </row>
    <row r="461" spans="2:4">
      <c r="B461" s="7">
        <v>39357</v>
      </c>
      <c r="C461" s="6">
        <v>328.61500000000001</v>
      </c>
      <c r="D461" s="6">
        <v>868.5</v>
      </c>
    </row>
    <row r="462" spans="2:4">
      <c r="B462" s="7">
        <v>39358</v>
      </c>
      <c r="C462" s="6">
        <v>328.22800000000001</v>
      </c>
      <c r="D462" s="6">
        <v>880.5</v>
      </c>
    </row>
    <row r="463" spans="2:4">
      <c r="B463" s="7">
        <v>39359</v>
      </c>
      <c r="C463" s="6">
        <v>330.23500000000001</v>
      </c>
      <c r="D463" s="6">
        <v>855.5</v>
      </c>
    </row>
    <row r="464" spans="2:4">
      <c r="B464" s="7">
        <v>39360</v>
      </c>
      <c r="C464" s="6">
        <v>329.21</v>
      </c>
      <c r="D464" s="6">
        <v>834.5</v>
      </c>
    </row>
    <row r="465" spans="2:4">
      <c r="B465" s="7">
        <v>39363</v>
      </c>
      <c r="C465" s="6">
        <v>323.38600000000002</v>
      </c>
      <c r="D465" s="6">
        <v>804.5</v>
      </c>
    </row>
    <row r="466" spans="2:4">
      <c r="B466" s="7">
        <v>39364</v>
      </c>
      <c r="C466" s="6">
        <v>325.88499999999999</v>
      </c>
      <c r="D466" s="6">
        <v>790.5</v>
      </c>
    </row>
    <row r="467" spans="2:4">
      <c r="B467" s="7">
        <v>39365</v>
      </c>
      <c r="C467" s="6">
        <v>329.334</v>
      </c>
      <c r="D467" s="6">
        <v>797.5</v>
      </c>
    </row>
    <row r="468" spans="2:4">
      <c r="B468" s="7">
        <v>39366</v>
      </c>
      <c r="C468" s="6">
        <v>332.60300000000001</v>
      </c>
      <c r="D468" s="6">
        <v>827.5</v>
      </c>
    </row>
    <row r="469" spans="2:4">
      <c r="B469" s="7">
        <v>39367</v>
      </c>
      <c r="C469" s="6">
        <v>333.5</v>
      </c>
      <c r="D469" s="6">
        <v>802.5</v>
      </c>
    </row>
    <row r="470" spans="2:4">
      <c r="B470" s="7">
        <v>39370</v>
      </c>
      <c r="C470" s="6">
        <v>338.14499999999998</v>
      </c>
      <c r="D470" s="6">
        <v>783.5</v>
      </c>
    </row>
    <row r="471" spans="2:4">
      <c r="B471" s="7">
        <v>39371</v>
      </c>
      <c r="C471" s="6">
        <v>339.32900000000001</v>
      </c>
      <c r="D471" s="6">
        <v>783.5</v>
      </c>
    </row>
    <row r="472" spans="2:4">
      <c r="B472" s="7">
        <v>39372</v>
      </c>
      <c r="C472" s="6">
        <v>338.81599999999997</v>
      </c>
      <c r="D472" s="6">
        <v>775.5</v>
      </c>
    </row>
    <row r="473" spans="2:4">
      <c r="B473" s="7">
        <v>39373</v>
      </c>
      <c r="C473" s="6">
        <v>342.18299999999999</v>
      </c>
      <c r="D473" s="6">
        <v>785.5</v>
      </c>
    </row>
    <row r="474" spans="2:4">
      <c r="B474" s="7">
        <v>39374</v>
      </c>
      <c r="C474" s="6">
        <v>340.11</v>
      </c>
      <c r="D474" s="6">
        <v>785.5</v>
      </c>
    </row>
    <row r="475" spans="2:4">
      <c r="B475" s="7">
        <v>39377</v>
      </c>
      <c r="C475" s="6">
        <v>336.34800000000001</v>
      </c>
      <c r="D475" s="6">
        <v>830.5</v>
      </c>
    </row>
    <row r="476" spans="2:4">
      <c r="B476" s="7">
        <v>39378</v>
      </c>
      <c r="C476" s="6">
        <v>335.34</v>
      </c>
      <c r="D476" s="6">
        <v>800.5</v>
      </c>
    </row>
    <row r="477" spans="2:4">
      <c r="B477" s="7">
        <v>39379</v>
      </c>
      <c r="C477" s="6">
        <v>336.13099999999997</v>
      </c>
      <c r="D477" s="6">
        <v>765.5</v>
      </c>
    </row>
    <row r="478" spans="2:4">
      <c r="B478" s="7">
        <v>39380</v>
      </c>
      <c r="C478" s="6">
        <v>342.32400000000001</v>
      </c>
      <c r="D478" s="6">
        <v>766.5</v>
      </c>
    </row>
    <row r="479" spans="2:4">
      <c r="B479" s="7">
        <v>39381</v>
      </c>
      <c r="C479" s="6">
        <v>345.87099999999998</v>
      </c>
      <c r="D479" s="6">
        <v>764.5</v>
      </c>
    </row>
    <row r="480" spans="2:4">
      <c r="B480" s="7">
        <v>39384</v>
      </c>
      <c r="C480" s="6">
        <v>349.435</v>
      </c>
      <c r="D480" s="6">
        <v>794.5</v>
      </c>
    </row>
    <row r="481" spans="2:4">
      <c r="B481" s="7">
        <v>39385</v>
      </c>
      <c r="C481" s="6">
        <v>344.18900000000002</v>
      </c>
      <c r="D481" s="6">
        <v>785.5</v>
      </c>
    </row>
    <row r="482" spans="2:4">
      <c r="B482" s="7">
        <v>39386</v>
      </c>
      <c r="C482" s="6">
        <v>351.00900000000001</v>
      </c>
      <c r="D482" s="6">
        <v>782.5</v>
      </c>
    </row>
    <row r="483" spans="2:4">
      <c r="B483" s="7">
        <v>39387</v>
      </c>
      <c r="C483" s="6">
        <v>349.19099999999997</v>
      </c>
      <c r="D483" s="6">
        <v>757.5</v>
      </c>
    </row>
    <row r="484" spans="2:4">
      <c r="B484" s="7">
        <v>39388</v>
      </c>
      <c r="C484" s="6">
        <v>353.57400000000001</v>
      </c>
      <c r="D484" s="6">
        <v>758.5</v>
      </c>
    </row>
    <row r="485" spans="2:4">
      <c r="B485" s="7">
        <v>39391</v>
      </c>
      <c r="C485" s="6">
        <v>349.76400000000001</v>
      </c>
      <c r="D485" s="6">
        <v>764.5</v>
      </c>
    </row>
    <row r="486" spans="2:4">
      <c r="B486" s="7">
        <v>39392</v>
      </c>
      <c r="C486" s="6">
        <v>355.62700000000001</v>
      </c>
      <c r="D486" s="6">
        <v>773.5</v>
      </c>
    </row>
    <row r="487" spans="2:4">
      <c r="B487" s="7">
        <v>39393</v>
      </c>
      <c r="C487" s="6">
        <v>354.4</v>
      </c>
      <c r="D487" s="6">
        <v>767.5</v>
      </c>
    </row>
    <row r="488" spans="2:4">
      <c r="B488" s="7">
        <v>39394</v>
      </c>
      <c r="C488" s="6">
        <v>353.85300000000001</v>
      </c>
      <c r="D488" s="6">
        <v>736.5</v>
      </c>
    </row>
    <row r="489" spans="2:4">
      <c r="B489" s="7">
        <v>39395</v>
      </c>
      <c r="C489" s="6">
        <v>354.54399999999998</v>
      </c>
      <c r="D489" s="6">
        <v>738.5</v>
      </c>
    </row>
    <row r="490" spans="2:4">
      <c r="B490" s="7">
        <v>39398</v>
      </c>
      <c r="C490" s="6">
        <v>349.51400000000001</v>
      </c>
      <c r="D490" s="6">
        <v>740.5</v>
      </c>
    </row>
    <row r="491" spans="2:4">
      <c r="B491" s="7">
        <v>39399</v>
      </c>
      <c r="C491" s="6">
        <v>345.52699999999999</v>
      </c>
      <c r="D491" s="6">
        <v>737.5</v>
      </c>
    </row>
    <row r="492" spans="2:4">
      <c r="B492" s="7">
        <v>39400</v>
      </c>
      <c r="C492" s="6">
        <v>351.46300000000002</v>
      </c>
      <c r="D492" s="6">
        <v>732.5</v>
      </c>
    </row>
    <row r="493" spans="2:4">
      <c r="B493" s="7">
        <v>39401</v>
      </c>
      <c r="C493" s="6">
        <v>346.488</v>
      </c>
      <c r="D493" s="6">
        <v>750.5</v>
      </c>
    </row>
    <row r="494" spans="2:4">
      <c r="B494" s="7">
        <v>39402</v>
      </c>
      <c r="C494" s="6">
        <v>349.43299999999999</v>
      </c>
      <c r="D494" s="6">
        <v>734.5</v>
      </c>
    </row>
    <row r="495" spans="2:4">
      <c r="B495" s="7">
        <v>39405</v>
      </c>
      <c r="C495" s="6">
        <v>346.904</v>
      </c>
      <c r="D495" s="6">
        <v>740.5</v>
      </c>
    </row>
    <row r="496" spans="2:4">
      <c r="B496" s="7">
        <v>39406</v>
      </c>
      <c r="C496" s="6">
        <v>352.56799999999998</v>
      </c>
      <c r="D496" s="6">
        <v>758.5</v>
      </c>
    </row>
    <row r="497" spans="2:4">
      <c r="B497" s="7">
        <v>39407</v>
      </c>
      <c r="C497" s="6">
        <v>350.81900000000002</v>
      </c>
      <c r="D497" s="6">
        <v>788.5</v>
      </c>
    </row>
    <row r="498" spans="2:4">
      <c r="B498" s="7">
        <v>39408</v>
      </c>
      <c r="C498" s="6">
        <v>350.81900000000002</v>
      </c>
      <c r="D498" s="6">
        <v>788.5</v>
      </c>
    </row>
    <row r="499" spans="2:4">
      <c r="B499" s="7">
        <v>39409</v>
      </c>
      <c r="C499" s="6">
        <v>354.29199999999997</v>
      </c>
      <c r="D499" s="6">
        <v>788.5</v>
      </c>
    </row>
    <row r="500" spans="2:4">
      <c r="B500" s="7">
        <v>39412</v>
      </c>
      <c r="C500" s="6">
        <v>353.36700000000002</v>
      </c>
      <c r="D500" s="6">
        <v>799.5</v>
      </c>
    </row>
    <row r="501" spans="2:4">
      <c r="B501" s="7">
        <v>39413</v>
      </c>
      <c r="C501" s="6">
        <v>347.76900000000001</v>
      </c>
      <c r="D501" s="6">
        <v>814.5</v>
      </c>
    </row>
    <row r="502" spans="2:4">
      <c r="B502" s="7">
        <v>39414</v>
      </c>
      <c r="C502" s="6">
        <v>343.77699999999999</v>
      </c>
      <c r="D502" s="6">
        <v>844.5</v>
      </c>
    </row>
    <row r="503" spans="2:4">
      <c r="B503" s="7">
        <v>39415</v>
      </c>
      <c r="C503" s="6">
        <v>343.58699999999999</v>
      </c>
      <c r="D503" s="6">
        <v>856.5</v>
      </c>
    </row>
    <row r="504" spans="2:4">
      <c r="B504" s="7">
        <v>39416</v>
      </c>
      <c r="C504" s="6">
        <v>339.84399999999999</v>
      </c>
      <c r="D504" s="6">
        <v>853.5</v>
      </c>
    </row>
    <row r="505" spans="2:4">
      <c r="B505" s="7">
        <v>39419</v>
      </c>
      <c r="C505" s="6">
        <v>339.92</v>
      </c>
      <c r="D505" s="6">
        <v>834.5</v>
      </c>
    </row>
    <row r="506" spans="2:4">
      <c r="B506" s="7">
        <v>39420</v>
      </c>
      <c r="C506" s="6">
        <v>340.08100000000002</v>
      </c>
      <c r="D506" s="6">
        <v>851.5</v>
      </c>
    </row>
    <row r="507" spans="2:4">
      <c r="B507" s="7">
        <v>39421</v>
      </c>
      <c r="C507" s="6">
        <v>339.51400000000001</v>
      </c>
      <c r="D507" s="6">
        <v>842.5</v>
      </c>
    </row>
    <row r="508" spans="2:4">
      <c r="B508" s="7">
        <v>39422</v>
      </c>
      <c r="C508" s="6">
        <v>343.11900000000003</v>
      </c>
      <c r="D508" s="6">
        <v>849.5</v>
      </c>
    </row>
    <row r="509" spans="2:4">
      <c r="B509" s="7">
        <v>39423</v>
      </c>
      <c r="C509" s="6">
        <v>342.92099999999999</v>
      </c>
      <c r="D509" s="6">
        <v>876.5</v>
      </c>
    </row>
    <row r="510" spans="2:4">
      <c r="B510" s="7">
        <v>39426</v>
      </c>
      <c r="C510" s="6">
        <v>343.452</v>
      </c>
      <c r="D510" s="6">
        <v>876.5</v>
      </c>
    </row>
    <row r="511" spans="2:4">
      <c r="B511" s="7">
        <v>39427</v>
      </c>
      <c r="C511" s="6">
        <v>346.834</v>
      </c>
      <c r="D511" s="6">
        <v>855.5</v>
      </c>
    </row>
    <row r="512" spans="2:4">
      <c r="B512" s="7">
        <v>39428</v>
      </c>
      <c r="C512" s="6">
        <v>354.08100000000002</v>
      </c>
      <c r="D512" s="6">
        <v>870.5</v>
      </c>
    </row>
    <row r="513" spans="2:4">
      <c r="B513" s="7">
        <v>39429</v>
      </c>
      <c r="C513" s="6">
        <v>349.55399999999997</v>
      </c>
      <c r="D513" s="6">
        <v>873.5</v>
      </c>
    </row>
    <row r="514" spans="2:4">
      <c r="B514" s="7">
        <v>39430</v>
      </c>
      <c r="C514" s="6">
        <v>348.60300000000001</v>
      </c>
      <c r="D514" s="6">
        <v>899.5</v>
      </c>
    </row>
    <row r="515" spans="2:4">
      <c r="B515" s="7">
        <v>39433</v>
      </c>
      <c r="C515" s="6">
        <v>347.99099999999999</v>
      </c>
      <c r="D515" s="6">
        <v>885.5</v>
      </c>
    </row>
    <row r="516" spans="2:4">
      <c r="B516" s="7">
        <v>39434</v>
      </c>
      <c r="C516" s="6">
        <v>347.05399999999997</v>
      </c>
      <c r="D516" s="6">
        <v>866.5</v>
      </c>
    </row>
    <row r="517" spans="2:4">
      <c r="B517" s="7">
        <v>39435</v>
      </c>
      <c r="C517" s="6">
        <v>350.18599999999998</v>
      </c>
      <c r="D517" s="6">
        <v>888.5</v>
      </c>
    </row>
    <row r="518" spans="2:4">
      <c r="B518" s="7">
        <v>39436</v>
      </c>
      <c r="C518" s="6">
        <v>349.63499999999999</v>
      </c>
      <c r="D518" s="6">
        <v>868.5</v>
      </c>
    </row>
    <row r="519" spans="2:4">
      <c r="B519" s="7">
        <v>39437</v>
      </c>
      <c r="C519" s="6">
        <v>354.23</v>
      </c>
      <c r="D519" s="6">
        <v>863.5</v>
      </c>
    </row>
    <row r="520" spans="2:4">
      <c r="B520" s="7">
        <v>39440</v>
      </c>
      <c r="C520" s="6">
        <v>354.74900000000002</v>
      </c>
      <c r="D520" s="6">
        <v>863.5</v>
      </c>
    </row>
    <row r="521" spans="2:4">
      <c r="B521" s="7">
        <v>39441</v>
      </c>
      <c r="C521" s="6">
        <v>354.74900000000002</v>
      </c>
      <c r="D521" s="6">
        <v>863.5</v>
      </c>
    </row>
    <row r="522" spans="2:4">
      <c r="B522" s="7">
        <v>39442</v>
      </c>
      <c r="C522" s="6">
        <v>358.33600000000001</v>
      </c>
      <c r="D522" s="6">
        <v>855.5</v>
      </c>
    </row>
    <row r="523" spans="2:4">
      <c r="B523" s="7">
        <v>39443</v>
      </c>
      <c r="C523" s="6">
        <v>359.78100000000001</v>
      </c>
      <c r="D523" s="6">
        <v>829.5</v>
      </c>
    </row>
    <row r="524" spans="2:4">
      <c r="B524" s="7">
        <v>39444</v>
      </c>
      <c r="C524" s="6">
        <v>358.50799999999998</v>
      </c>
      <c r="D524" s="6">
        <v>829.5</v>
      </c>
    </row>
    <row r="525" spans="2:4">
      <c r="B525" s="7">
        <v>39447</v>
      </c>
      <c r="C525" s="6">
        <v>358.71300000000002</v>
      </c>
      <c r="D525" s="6">
        <v>804.5</v>
      </c>
    </row>
    <row r="526" spans="2:4">
      <c r="B526" s="7">
        <v>39448</v>
      </c>
      <c r="C526" s="6">
        <v>358.71300000000002</v>
      </c>
      <c r="D526" s="6">
        <v>804.5</v>
      </c>
    </row>
    <row r="527" spans="2:4">
      <c r="B527" s="7">
        <v>39449</v>
      </c>
      <c r="C527" s="6">
        <v>366.86099999999999</v>
      </c>
      <c r="D527" s="6">
        <v>844.5</v>
      </c>
    </row>
    <row r="528" spans="2:4">
      <c r="B528" s="7">
        <v>39450</v>
      </c>
      <c r="C528" s="6">
        <v>368.608</v>
      </c>
      <c r="D528" s="6">
        <v>874.5</v>
      </c>
    </row>
    <row r="529" spans="2:4">
      <c r="B529" s="7">
        <v>39451</v>
      </c>
      <c r="C529" s="6">
        <v>366.22399999999999</v>
      </c>
      <c r="D529" s="6">
        <v>861.5</v>
      </c>
    </row>
    <row r="530" spans="2:4">
      <c r="B530" s="7">
        <v>39454</v>
      </c>
      <c r="C530" s="6">
        <v>362.32299999999998</v>
      </c>
      <c r="D530" s="6">
        <v>832.5</v>
      </c>
    </row>
    <row r="531" spans="2:4">
      <c r="B531" s="7">
        <v>39455</v>
      </c>
      <c r="C531" s="6">
        <v>368.173</v>
      </c>
      <c r="D531" s="6">
        <v>837.5</v>
      </c>
    </row>
    <row r="532" spans="2:4">
      <c r="B532" s="7">
        <v>39456</v>
      </c>
      <c r="C532" s="6">
        <v>366.57600000000002</v>
      </c>
      <c r="D532" s="6">
        <v>819.5</v>
      </c>
    </row>
    <row r="533" spans="2:4">
      <c r="B533" s="7">
        <v>39457</v>
      </c>
      <c r="C533" s="6">
        <v>363.88499999999999</v>
      </c>
      <c r="D533" s="6">
        <v>812.5</v>
      </c>
    </row>
    <row r="534" spans="2:4">
      <c r="B534" s="7">
        <v>39458</v>
      </c>
      <c r="C534" s="6">
        <v>365.14600000000002</v>
      </c>
      <c r="D534" s="6">
        <v>838.5</v>
      </c>
    </row>
    <row r="535" spans="2:4">
      <c r="B535" s="7">
        <v>39461</v>
      </c>
      <c r="C535" s="6">
        <v>370.21600000000001</v>
      </c>
      <c r="D535" s="6">
        <v>841.5</v>
      </c>
    </row>
    <row r="536" spans="2:4">
      <c r="B536" s="7">
        <v>39462</v>
      </c>
      <c r="C536" s="6">
        <v>365.57100000000003</v>
      </c>
      <c r="D536" s="6">
        <v>856.5</v>
      </c>
    </row>
    <row r="537" spans="2:4">
      <c r="B537" s="7">
        <v>39463</v>
      </c>
      <c r="C537" s="6">
        <v>361.26100000000002</v>
      </c>
      <c r="D537" s="6">
        <v>846.5</v>
      </c>
    </row>
    <row r="538" spans="2:4">
      <c r="B538" s="7">
        <v>39464</v>
      </c>
      <c r="C538" s="6">
        <v>361.411</v>
      </c>
      <c r="D538" s="6">
        <v>850.5</v>
      </c>
    </row>
    <row r="539" spans="2:4">
      <c r="B539" s="7">
        <v>39465</v>
      </c>
      <c r="C539" s="6">
        <v>360.87200000000001</v>
      </c>
      <c r="D539" s="6">
        <v>879.5</v>
      </c>
    </row>
    <row r="540" spans="2:4">
      <c r="B540" s="7">
        <v>39468</v>
      </c>
      <c r="C540" s="6">
        <v>360.87200000000001</v>
      </c>
      <c r="D540" s="6">
        <v>879.5</v>
      </c>
    </row>
    <row r="541" spans="2:4">
      <c r="B541" s="7">
        <v>39469</v>
      </c>
      <c r="C541" s="6">
        <v>356.81200000000001</v>
      </c>
      <c r="D541" s="6">
        <v>840.5</v>
      </c>
    </row>
    <row r="542" spans="2:4">
      <c r="B542" s="7">
        <v>39470</v>
      </c>
      <c r="C542" s="6">
        <v>349.24200000000002</v>
      </c>
      <c r="D542" s="6">
        <v>798.5</v>
      </c>
    </row>
    <row r="543" spans="2:4">
      <c r="B543" s="7">
        <v>39471</v>
      </c>
      <c r="C543" s="6">
        <v>357.363</v>
      </c>
      <c r="D543" s="6">
        <v>823.5</v>
      </c>
    </row>
    <row r="544" spans="2:4">
      <c r="B544" s="7">
        <v>39472</v>
      </c>
      <c r="C544" s="6">
        <v>361.64100000000002</v>
      </c>
      <c r="D544" s="6">
        <v>860.5</v>
      </c>
    </row>
    <row r="545" spans="2:4">
      <c r="B545" s="7">
        <v>39475</v>
      </c>
      <c r="C545" s="6">
        <v>364.15600000000001</v>
      </c>
      <c r="D545" s="6">
        <v>897.5</v>
      </c>
    </row>
    <row r="546" spans="2:4">
      <c r="B546" s="7">
        <v>39476</v>
      </c>
      <c r="C546" s="6">
        <v>367.19499999999999</v>
      </c>
      <c r="D546" s="6">
        <v>878.5</v>
      </c>
    </row>
    <row r="547" spans="2:4">
      <c r="B547" s="7">
        <v>39477</v>
      </c>
      <c r="C547" s="6">
        <v>368.517</v>
      </c>
      <c r="D547" s="6">
        <v>878.5</v>
      </c>
    </row>
    <row r="548" spans="2:4">
      <c r="B548" s="7">
        <v>39478</v>
      </c>
      <c r="C548" s="6">
        <v>369.46</v>
      </c>
      <c r="D548" s="6">
        <v>878.5</v>
      </c>
    </row>
    <row r="549" spans="2:4">
      <c r="B549" s="7">
        <v>39479</v>
      </c>
      <c r="C549" s="6">
        <v>364.34100000000001</v>
      </c>
      <c r="D549" s="6">
        <v>878.5</v>
      </c>
    </row>
    <row r="550" spans="2:4">
      <c r="B550" s="7">
        <v>39482</v>
      </c>
      <c r="C550" s="6">
        <v>367.846</v>
      </c>
      <c r="D550" s="6">
        <v>912.5</v>
      </c>
    </row>
    <row r="551" spans="2:4">
      <c r="B551" s="7">
        <v>39483</v>
      </c>
      <c r="C551" s="6">
        <v>363.79500000000002</v>
      </c>
      <c r="D551" s="6">
        <v>947.5</v>
      </c>
    </row>
    <row r="552" spans="2:4">
      <c r="B552" s="7">
        <v>39484</v>
      </c>
      <c r="C552" s="6">
        <v>364.10700000000003</v>
      </c>
      <c r="D552" s="6">
        <v>967.5</v>
      </c>
    </row>
    <row r="553" spans="2:4">
      <c r="B553" s="7">
        <v>39485</v>
      </c>
      <c r="C553" s="6">
        <v>367.25099999999998</v>
      </c>
      <c r="D553" s="6">
        <v>984.5</v>
      </c>
    </row>
    <row r="554" spans="2:4">
      <c r="B554" s="7">
        <v>39486</v>
      </c>
      <c r="C554" s="6">
        <v>375.66699999999997</v>
      </c>
      <c r="D554" s="6">
        <v>1014.5</v>
      </c>
    </row>
    <row r="555" spans="2:4">
      <c r="B555" s="7">
        <v>39489</v>
      </c>
      <c r="C555" s="6">
        <v>377.99099999999999</v>
      </c>
      <c r="D555" s="6">
        <v>964.5</v>
      </c>
    </row>
    <row r="556" spans="2:4">
      <c r="B556" s="7">
        <v>39490</v>
      </c>
      <c r="C556" s="6">
        <v>375.38299999999998</v>
      </c>
      <c r="D556" s="6">
        <v>923.5</v>
      </c>
    </row>
    <row r="557" spans="2:4">
      <c r="B557" s="7">
        <v>39491</v>
      </c>
      <c r="C557" s="6">
        <v>376.928</v>
      </c>
      <c r="D557" s="6">
        <v>908.5</v>
      </c>
    </row>
    <row r="558" spans="2:4">
      <c r="B558" s="7">
        <v>39492</v>
      </c>
      <c r="C558" s="6">
        <v>384.39499999999998</v>
      </c>
      <c r="D558" s="6">
        <v>938.5</v>
      </c>
    </row>
    <row r="559" spans="2:4">
      <c r="B559" s="7">
        <v>39493</v>
      </c>
      <c r="C559" s="6">
        <v>384.21899999999999</v>
      </c>
      <c r="D559" s="6">
        <v>934.5</v>
      </c>
    </row>
    <row r="560" spans="2:4">
      <c r="B560" s="7">
        <v>39496</v>
      </c>
      <c r="C560" s="6">
        <v>384.21899999999999</v>
      </c>
      <c r="D560" s="6">
        <v>934.5</v>
      </c>
    </row>
    <row r="561" spans="2:4">
      <c r="B561" s="7">
        <v>39497</v>
      </c>
      <c r="C561" s="6">
        <v>395.25099999999998</v>
      </c>
      <c r="D561" s="6">
        <v>941.5</v>
      </c>
    </row>
    <row r="562" spans="2:4">
      <c r="B562" s="7">
        <v>39498</v>
      </c>
      <c r="C562" s="6">
        <v>395.44900000000001</v>
      </c>
      <c r="D562" s="6">
        <v>919.5</v>
      </c>
    </row>
    <row r="563" spans="2:4">
      <c r="B563" s="7">
        <v>39499</v>
      </c>
      <c r="C563" s="6">
        <v>396.69799999999998</v>
      </c>
      <c r="D563" s="6">
        <v>939.5</v>
      </c>
    </row>
    <row r="564" spans="2:4">
      <c r="B564" s="7">
        <v>39500</v>
      </c>
      <c r="C564" s="6">
        <v>398.68299999999999</v>
      </c>
      <c r="D564" s="6">
        <v>959.5</v>
      </c>
    </row>
    <row r="565" spans="2:4">
      <c r="B565" s="7">
        <v>39503</v>
      </c>
      <c r="C565" s="6">
        <v>401.26499999999999</v>
      </c>
      <c r="D565" s="6">
        <v>1024.5</v>
      </c>
    </row>
    <row r="566" spans="2:4">
      <c r="B566" s="7">
        <v>39504</v>
      </c>
      <c r="C566" s="6">
        <v>405.46800000000002</v>
      </c>
      <c r="D566" s="6">
        <v>1114.5</v>
      </c>
    </row>
    <row r="567" spans="2:4">
      <c r="B567" s="7">
        <v>39505</v>
      </c>
      <c r="C567" s="6">
        <v>405.41500000000002</v>
      </c>
      <c r="D567" s="6">
        <v>1194.5</v>
      </c>
    </row>
    <row r="568" spans="2:4">
      <c r="B568" s="7">
        <v>39506</v>
      </c>
      <c r="C568" s="6">
        <v>413.59800000000001</v>
      </c>
      <c r="D568" s="6">
        <v>1038.5</v>
      </c>
    </row>
    <row r="569" spans="2:4">
      <c r="B569" s="7">
        <v>39507</v>
      </c>
      <c r="C569" s="6">
        <v>412.74900000000002</v>
      </c>
      <c r="D569" s="6">
        <v>1033.5</v>
      </c>
    </row>
    <row r="570" spans="2:4">
      <c r="B570" s="7">
        <v>39510</v>
      </c>
      <c r="C570" s="6">
        <v>416.73599999999999</v>
      </c>
      <c r="D570" s="6">
        <v>1150</v>
      </c>
    </row>
    <row r="571" spans="2:4">
      <c r="B571" s="7">
        <v>39511</v>
      </c>
      <c r="C571" s="6">
        <v>408.84500000000003</v>
      </c>
      <c r="D571" s="6">
        <v>917.5</v>
      </c>
    </row>
    <row r="572" spans="2:4">
      <c r="B572" s="7">
        <v>39512</v>
      </c>
      <c r="C572" s="6">
        <v>419.75</v>
      </c>
      <c r="D572" s="6">
        <v>934.5</v>
      </c>
    </row>
    <row r="573" spans="2:4">
      <c r="B573" s="7">
        <v>39513</v>
      </c>
      <c r="C573" s="6">
        <v>415.279</v>
      </c>
      <c r="D573" s="6">
        <v>951.5</v>
      </c>
    </row>
    <row r="574" spans="2:4">
      <c r="B574" s="7">
        <v>39514</v>
      </c>
      <c r="C574" s="6">
        <v>411.65300000000002</v>
      </c>
      <c r="D574" s="6">
        <v>924.5</v>
      </c>
    </row>
    <row r="575" spans="2:4">
      <c r="B575" s="7">
        <v>39517</v>
      </c>
      <c r="C575" s="6">
        <v>412.16199999999998</v>
      </c>
      <c r="D575" s="6">
        <v>977.5</v>
      </c>
    </row>
    <row r="576" spans="2:4">
      <c r="B576" s="7">
        <v>39518</v>
      </c>
      <c r="C576" s="6">
        <v>415.45499999999998</v>
      </c>
      <c r="D576" s="6">
        <v>1047.5</v>
      </c>
    </row>
    <row r="577" spans="2:4">
      <c r="B577" s="7">
        <v>39519</v>
      </c>
      <c r="C577" s="6">
        <v>417.49599999999998</v>
      </c>
      <c r="D577" s="6">
        <v>1048.5</v>
      </c>
    </row>
    <row r="578" spans="2:4">
      <c r="B578" s="7">
        <v>39520</v>
      </c>
      <c r="C578" s="6">
        <v>420.64400000000001</v>
      </c>
      <c r="D578" s="6">
        <v>1008.5</v>
      </c>
    </row>
    <row r="579" spans="2:4">
      <c r="B579" s="7">
        <v>39521</v>
      </c>
      <c r="C579" s="6">
        <v>416.399</v>
      </c>
      <c r="D579" s="6">
        <v>956.5</v>
      </c>
    </row>
    <row r="580" spans="2:4">
      <c r="B580" s="7">
        <v>39524</v>
      </c>
      <c r="C580" s="6">
        <v>397.15199999999999</v>
      </c>
      <c r="D580" s="6">
        <v>901.5</v>
      </c>
    </row>
    <row r="581" spans="2:4">
      <c r="B581" s="7">
        <v>39525</v>
      </c>
      <c r="C581" s="6">
        <v>404.77199999999999</v>
      </c>
      <c r="D581" s="6">
        <v>937.5</v>
      </c>
    </row>
    <row r="582" spans="2:4">
      <c r="B582" s="7">
        <v>39526</v>
      </c>
      <c r="C582" s="6">
        <v>388.298</v>
      </c>
      <c r="D582" s="6">
        <v>847.5</v>
      </c>
    </row>
    <row r="583" spans="2:4">
      <c r="B583" s="7">
        <v>39527</v>
      </c>
      <c r="C583" s="6">
        <v>381.73700000000002</v>
      </c>
      <c r="D583" s="6">
        <v>786.5</v>
      </c>
    </row>
    <row r="584" spans="2:4">
      <c r="B584" s="7">
        <v>39528</v>
      </c>
      <c r="C584" s="6">
        <v>381.73700000000002</v>
      </c>
      <c r="D584" s="6">
        <v>786.5</v>
      </c>
    </row>
    <row r="585" spans="2:4">
      <c r="B585" s="7">
        <v>39531</v>
      </c>
      <c r="C585" s="6">
        <v>383.517</v>
      </c>
      <c r="D585" s="6">
        <v>818.5</v>
      </c>
    </row>
    <row r="586" spans="2:4">
      <c r="B586" s="7">
        <v>39532</v>
      </c>
      <c r="C586" s="6">
        <v>389.76799999999997</v>
      </c>
      <c r="D586" s="6">
        <v>868.5</v>
      </c>
    </row>
    <row r="587" spans="2:4">
      <c r="B587" s="7">
        <v>39533</v>
      </c>
      <c r="C587" s="6">
        <v>397.69299999999998</v>
      </c>
      <c r="D587" s="6">
        <v>832.5</v>
      </c>
    </row>
    <row r="588" spans="2:4">
      <c r="B588" s="7">
        <v>39534</v>
      </c>
      <c r="C588" s="6">
        <v>400.31400000000002</v>
      </c>
      <c r="D588" s="6">
        <v>815.5</v>
      </c>
    </row>
    <row r="589" spans="2:4">
      <c r="B589" s="7">
        <v>39535</v>
      </c>
      <c r="C589" s="6">
        <v>394.54</v>
      </c>
      <c r="D589" s="6">
        <v>795.5</v>
      </c>
    </row>
    <row r="590" spans="2:4">
      <c r="B590" s="7">
        <v>39538</v>
      </c>
      <c r="C590" s="6">
        <v>386.89</v>
      </c>
      <c r="D590" s="6">
        <v>736.5</v>
      </c>
    </row>
    <row r="591" spans="2:4">
      <c r="B591" s="7">
        <v>39539</v>
      </c>
      <c r="C591" s="6">
        <v>384.93</v>
      </c>
      <c r="D591" s="6">
        <v>712.5</v>
      </c>
    </row>
    <row r="592" spans="2:4">
      <c r="B592" s="7">
        <v>39540</v>
      </c>
      <c r="C592" s="6">
        <v>391.38400000000001</v>
      </c>
      <c r="D592" s="6">
        <v>750.5</v>
      </c>
    </row>
    <row r="593" spans="2:4">
      <c r="B593" s="7">
        <v>39541</v>
      </c>
      <c r="C593" s="6">
        <v>390.90899999999999</v>
      </c>
      <c r="D593" s="6">
        <v>752.5</v>
      </c>
    </row>
    <row r="594" spans="2:4">
      <c r="B594" s="7">
        <v>39542</v>
      </c>
      <c r="C594" s="6">
        <v>395.09399999999999</v>
      </c>
      <c r="D594" s="6">
        <v>801.5</v>
      </c>
    </row>
    <row r="595" spans="2:4">
      <c r="B595" s="7">
        <v>39545</v>
      </c>
      <c r="C595" s="6">
        <v>401.77100000000002</v>
      </c>
      <c r="D595" s="6">
        <v>744.5</v>
      </c>
    </row>
    <row r="596" spans="2:4">
      <c r="B596" s="7">
        <v>39546</v>
      </c>
      <c r="C596" s="6">
        <v>399.06299999999999</v>
      </c>
      <c r="D596" s="6">
        <v>757.5</v>
      </c>
    </row>
    <row r="597" spans="2:4">
      <c r="B597" s="7">
        <v>39547</v>
      </c>
      <c r="C597" s="6">
        <v>408.517</v>
      </c>
      <c r="D597" s="6">
        <v>756.5</v>
      </c>
    </row>
    <row r="598" spans="2:4">
      <c r="B598" s="7">
        <v>39548</v>
      </c>
      <c r="C598" s="6">
        <v>408.53</v>
      </c>
      <c r="D598" s="6">
        <v>755.5</v>
      </c>
    </row>
    <row r="599" spans="2:4">
      <c r="B599" s="7">
        <v>39549</v>
      </c>
      <c r="C599" s="6">
        <v>407.45299999999997</v>
      </c>
      <c r="D599" s="6">
        <v>740.5</v>
      </c>
    </row>
    <row r="600" spans="2:4">
      <c r="B600" s="7">
        <v>39552</v>
      </c>
      <c r="C600" s="6">
        <v>409.91800000000001</v>
      </c>
      <c r="D600" s="6">
        <v>740.5</v>
      </c>
    </row>
    <row r="601" spans="2:4">
      <c r="B601" s="7">
        <v>39553</v>
      </c>
      <c r="C601" s="6">
        <v>415.35899999999998</v>
      </c>
      <c r="D601" s="6">
        <v>745.5</v>
      </c>
    </row>
    <row r="602" spans="2:4">
      <c r="B602" s="7">
        <v>39554</v>
      </c>
      <c r="C602" s="6">
        <v>418.75700000000001</v>
      </c>
      <c r="D602" s="6">
        <v>773.5</v>
      </c>
    </row>
    <row r="603" spans="2:4">
      <c r="B603" s="7">
        <v>39555</v>
      </c>
      <c r="C603" s="6">
        <v>419.45499999999998</v>
      </c>
      <c r="D603" s="6">
        <v>762.5</v>
      </c>
    </row>
    <row r="604" spans="2:4">
      <c r="B604" s="7">
        <v>39556</v>
      </c>
      <c r="C604" s="6">
        <v>419.36</v>
      </c>
      <c r="D604" s="6">
        <v>719.5</v>
      </c>
    </row>
    <row r="605" spans="2:4">
      <c r="B605" s="7">
        <v>39559</v>
      </c>
      <c r="C605" s="6">
        <v>415.60199999999998</v>
      </c>
      <c r="D605" s="6">
        <v>699.5</v>
      </c>
    </row>
    <row r="606" spans="2:4">
      <c r="B606" s="7">
        <v>39560</v>
      </c>
      <c r="C606" s="6">
        <v>422.10599999999999</v>
      </c>
      <c r="D606" s="6">
        <v>705.5</v>
      </c>
    </row>
    <row r="607" spans="2:4">
      <c r="B607" s="7">
        <v>39561</v>
      </c>
      <c r="C607" s="6">
        <v>421.89299999999997</v>
      </c>
      <c r="D607" s="6">
        <v>681.5</v>
      </c>
    </row>
    <row r="608" spans="2:4">
      <c r="B608" s="7">
        <v>39562</v>
      </c>
      <c r="C608" s="6">
        <v>414.88600000000002</v>
      </c>
      <c r="D608" s="6">
        <v>668.5</v>
      </c>
    </row>
    <row r="609" spans="2:4">
      <c r="B609" s="7">
        <v>39563</v>
      </c>
      <c r="C609" s="6">
        <v>417.8</v>
      </c>
      <c r="D609" s="6">
        <v>650.5</v>
      </c>
    </row>
    <row r="610" spans="2:4">
      <c r="B610" s="7">
        <v>39566</v>
      </c>
      <c r="C610" s="6">
        <v>419.36399999999998</v>
      </c>
      <c r="D610" s="6">
        <v>675.5</v>
      </c>
    </row>
    <row r="611" spans="2:4">
      <c r="B611" s="7">
        <v>39567</v>
      </c>
      <c r="C611" s="6">
        <v>411.62</v>
      </c>
      <c r="D611" s="6">
        <v>643.5</v>
      </c>
    </row>
    <row r="612" spans="2:4">
      <c r="B612" s="7">
        <v>39568</v>
      </c>
      <c r="C612" s="6">
        <v>409.27100000000002</v>
      </c>
      <c r="D612" s="6">
        <v>630.5</v>
      </c>
    </row>
    <row r="613" spans="2:4">
      <c r="B613" s="7">
        <v>39569</v>
      </c>
      <c r="C613" s="6">
        <v>400.09699999999998</v>
      </c>
      <c r="D613" s="6">
        <v>619.5</v>
      </c>
    </row>
    <row r="614" spans="2:4">
      <c r="B614" s="7">
        <v>39570</v>
      </c>
      <c r="C614" s="6">
        <v>408.12599999999998</v>
      </c>
      <c r="D614" s="6">
        <v>638.5</v>
      </c>
    </row>
    <row r="615" spans="2:4">
      <c r="B615" s="7">
        <v>39573</v>
      </c>
      <c r="C615" s="6">
        <v>413.85500000000002</v>
      </c>
      <c r="D615" s="6">
        <v>635.5</v>
      </c>
    </row>
    <row r="616" spans="2:4">
      <c r="B616" s="7">
        <v>39574</v>
      </c>
      <c r="C616" s="6">
        <v>418.53800000000001</v>
      </c>
      <c r="D616" s="6">
        <v>647.5</v>
      </c>
    </row>
    <row r="617" spans="2:4">
      <c r="B617" s="7">
        <v>39575</v>
      </c>
      <c r="C617" s="6">
        <v>420.18099999999998</v>
      </c>
      <c r="D617" s="6">
        <v>637.5</v>
      </c>
    </row>
    <row r="618" spans="2:4">
      <c r="B618" s="7">
        <v>39576</v>
      </c>
      <c r="C618" s="6">
        <v>422.07900000000001</v>
      </c>
      <c r="D618" s="6">
        <v>651.5</v>
      </c>
    </row>
    <row r="619" spans="2:4">
      <c r="B619" s="7">
        <v>39577</v>
      </c>
      <c r="C619" s="6">
        <v>427.476</v>
      </c>
      <c r="D619" s="6">
        <v>634.5</v>
      </c>
    </row>
    <row r="620" spans="2:4">
      <c r="B620" s="7">
        <v>39580</v>
      </c>
      <c r="C620" s="6">
        <v>424.80599999999998</v>
      </c>
      <c r="D620" s="6">
        <v>625.5</v>
      </c>
    </row>
    <row r="621" spans="2:4">
      <c r="B621" s="7">
        <v>39581</v>
      </c>
      <c r="C621" s="6">
        <v>424.75099999999998</v>
      </c>
      <c r="D621" s="6">
        <v>595.5</v>
      </c>
    </row>
    <row r="622" spans="2:4">
      <c r="B622" s="7">
        <v>39582</v>
      </c>
      <c r="C622" s="6">
        <v>421.99700000000001</v>
      </c>
      <c r="D622" s="6">
        <v>553.5</v>
      </c>
    </row>
    <row r="623" spans="2:4">
      <c r="B623" s="7">
        <v>39583</v>
      </c>
      <c r="C623" s="6">
        <v>421.61399999999998</v>
      </c>
      <c r="D623" s="6">
        <v>571.5</v>
      </c>
    </row>
    <row r="624" spans="2:4">
      <c r="B624" s="7">
        <v>39584</v>
      </c>
      <c r="C624" s="6">
        <v>426.42700000000002</v>
      </c>
      <c r="D624" s="6">
        <v>575.5</v>
      </c>
    </row>
    <row r="625" spans="2:4">
      <c r="B625" s="7">
        <v>39587</v>
      </c>
      <c r="C625" s="6">
        <v>423.21600000000001</v>
      </c>
      <c r="D625" s="6">
        <v>600.5</v>
      </c>
    </row>
    <row r="626" spans="2:4">
      <c r="B626" s="7">
        <v>39588</v>
      </c>
      <c r="C626" s="6">
        <v>427.226</v>
      </c>
      <c r="D626" s="6">
        <v>595.5</v>
      </c>
    </row>
    <row r="627" spans="2:4">
      <c r="B627" s="7">
        <v>39589</v>
      </c>
      <c r="C627" s="6">
        <v>434.40199999999999</v>
      </c>
      <c r="D627" s="6">
        <v>587.5</v>
      </c>
    </row>
    <row r="628" spans="2:4">
      <c r="B628" s="7">
        <v>39590</v>
      </c>
      <c r="C628" s="6">
        <v>428.76600000000002</v>
      </c>
      <c r="D628" s="6">
        <v>554.5</v>
      </c>
    </row>
    <row r="629" spans="2:4">
      <c r="B629" s="7">
        <v>39591</v>
      </c>
      <c r="C629" s="6">
        <v>431.072</v>
      </c>
      <c r="D629" s="6">
        <v>562.5</v>
      </c>
    </row>
    <row r="630" spans="2:4">
      <c r="B630" s="7">
        <v>39594</v>
      </c>
      <c r="C630" s="6">
        <v>431.072</v>
      </c>
      <c r="D630" s="6">
        <v>562.5</v>
      </c>
    </row>
    <row r="631" spans="2:4">
      <c r="B631" s="7">
        <v>39595</v>
      </c>
      <c r="C631" s="6">
        <v>425.24299999999999</v>
      </c>
      <c r="D631" s="6">
        <v>568.5</v>
      </c>
    </row>
    <row r="632" spans="2:4">
      <c r="B632" s="7">
        <v>39596</v>
      </c>
      <c r="C632" s="6">
        <v>428</v>
      </c>
      <c r="D632" s="6">
        <v>558.5</v>
      </c>
    </row>
    <row r="633" spans="2:4">
      <c r="B633" s="7">
        <v>39597</v>
      </c>
      <c r="C633" s="6">
        <v>417.87799999999999</v>
      </c>
      <c r="D633" s="6">
        <v>553.5</v>
      </c>
    </row>
    <row r="634" spans="2:4">
      <c r="B634" s="7">
        <v>39598</v>
      </c>
      <c r="C634" s="6">
        <v>422.17099999999999</v>
      </c>
      <c r="D634" s="6">
        <v>561.5</v>
      </c>
    </row>
    <row r="635" spans="2:4">
      <c r="B635" s="7">
        <v>39601</v>
      </c>
      <c r="C635" s="6">
        <v>425.76900000000001</v>
      </c>
      <c r="D635" s="6">
        <v>547.5</v>
      </c>
    </row>
    <row r="636" spans="2:4">
      <c r="B636" s="7">
        <v>39602</v>
      </c>
      <c r="C636" s="6">
        <v>419.733</v>
      </c>
      <c r="D636" s="6">
        <v>515.5</v>
      </c>
    </row>
    <row r="637" spans="2:4">
      <c r="B637" s="7">
        <v>39603</v>
      </c>
      <c r="C637" s="6">
        <v>416.75</v>
      </c>
      <c r="D637" s="6">
        <v>522.5</v>
      </c>
    </row>
    <row r="638" spans="2:4">
      <c r="B638" s="7">
        <v>39604</v>
      </c>
      <c r="C638" s="6">
        <v>426.15499999999997</v>
      </c>
      <c r="D638" s="6">
        <v>555.5</v>
      </c>
    </row>
    <row r="639" spans="2:4">
      <c r="B639" s="7">
        <v>39605</v>
      </c>
      <c r="C639" s="6">
        <v>441.51100000000002</v>
      </c>
      <c r="D639" s="6">
        <v>580.5</v>
      </c>
    </row>
    <row r="640" spans="2:4">
      <c r="B640" s="7">
        <v>39608</v>
      </c>
      <c r="C640" s="6">
        <v>435.28899999999999</v>
      </c>
      <c r="D640" s="6">
        <v>558.5</v>
      </c>
    </row>
    <row r="641" spans="2:4">
      <c r="B641" s="7">
        <v>39609</v>
      </c>
      <c r="C641" s="6">
        <v>432.52</v>
      </c>
      <c r="D641" s="6">
        <v>578.5</v>
      </c>
    </row>
    <row r="642" spans="2:4">
      <c r="B642" s="7">
        <v>39610</v>
      </c>
      <c r="C642" s="6">
        <v>444.21899999999999</v>
      </c>
      <c r="D642" s="6">
        <v>638.5</v>
      </c>
    </row>
    <row r="643" spans="2:4">
      <c r="B643" s="7">
        <v>39611</v>
      </c>
      <c r="C643" s="6">
        <v>445.22699999999998</v>
      </c>
      <c r="D643" s="6">
        <v>620.5</v>
      </c>
    </row>
    <row r="644" spans="2:4">
      <c r="B644" s="7">
        <v>39612</v>
      </c>
      <c r="C644" s="6">
        <v>445.87299999999999</v>
      </c>
      <c r="D644" s="6">
        <v>651.5</v>
      </c>
    </row>
    <row r="645" spans="2:4">
      <c r="B645" s="7">
        <v>39615</v>
      </c>
      <c r="C645" s="6">
        <v>449.77</v>
      </c>
      <c r="D645" s="6">
        <v>646.5</v>
      </c>
    </row>
    <row r="646" spans="2:4">
      <c r="B646" s="7">
        <v>39616</v>
      </c>
      <c r="C646" s="6">
        <v>451.17899999999997</v>
      </c>
      <c r="D646" s="6">
        <v>667.5</v>
      </c>
    </row>
    <row r="647" spans="2:4">
      <c r="B647" s="7">
        <v>39617</v>
      </c>
      <c r="C647" s="6">
        <v>456.81900000000002</v>
      </c>
      <c r="D647" s="6">
        <v>673.5</v>
      </c>
    </row>
    <row r="648" spans="2:4">
      <c r="B648" s="7">
        <v>39618</v>
      </c>
      <c r="C648" s="6">
        <v>449.13200000000001</v>
      </c>
      <c r="D648" s="6">
        <v>650.5</v>
      </c>
    </row>
    <row r="649" spans="2:4">
      <c r="B649" s="7">
        <v>39619</v>
      </c>
      <c r="C649" s="6">
        <v>455.38400000000001</v>
      </c>
      <c r="D649" s="6">
        <v>641.5</v>
      </c>
    </row>
    <row r="650" spans="2:4">
      <c r="B650" s="7">
        <v>39622</v>
      </c>
      <c r="C650" s="6">
        <v>455.38299999999998</v>
      </c>
      <c r="D650" s="6">
        <v>641.5</v>
      </c>
    </row>
    <row r="651" spans="2:4">
      <c r="B651" s="7">
        <v>39623</v>
      </c>
      <c r="C651" s="6">
        <v>454.60599999999999</v>
      </c>
      <c r="D651" s="6">
        <v>651.5</v>
      </c>
    </row>
    <row r="652" spans="2:4">
      <c r="B652" s="7">
        <v>39624</v>
      </c>
      <c r="C652" s="6">
        <v>452.14499999999998</v>
      </c>
      <c r="D652" s="6">
        <v>676.5</v>
      </c>
    </row>
    <row r="653" spans="2:4">
      <c r="B653" s="7">
        <v>39625</v>
      </c>
      <c r="C653" s="6">
        <v>463.27499999999998</v>
      </c>
      <c r="D653" s="6">
        <v>693.5</v>
      </c>
    </row>
    <row r="654" spans="2:4">
      <c r="B654" s="7">
        <v>39626</v>
      </c>
      <c r="C654" s="6">
        <v>464.40199999999999</v>
      </c>
      <c r="D654" s="6">
        <v>665.5</v>
      </c>
    </row>
    <row r="655" spans="2:4">
      <c r="B655" s="7">
        <v>39629</v>
      </c>
      <c r="C655" s="6">
        <v>462.73899999999998</v>
      </c>
      <c r="D655" s="6">
        <v>610.5</v>
      </c>
    </row>
    <row r="656" spans="2:4">
      <c r="B656" s="7">
        <v>39630</v>
      </c>
      <c r="C656" s="6">
        <v>467.57100000000003</v>
      </c>
      <c r="D656" s="6">
        <v>619.5</v>
      </c>
    </row>
    <row r="657" spans="2:4">
      <c r="B657" s="7">
        <v>39631</v>
      </c>
      <c r="C657" s="6">
        <v>473.51799999999997</v>
      </c>
      <c r="D657" s="6">
        <v>624.5</v>
      </c>
    </row>
    <row r="658" spans="2:4">
      <c r="B658" s="7">
        <v>39632</v>
      </c>
      <c r="C658" s="6">
        <v>472.36099999999999</v>
      </c>
      <c r="D658" s="6">
        <v>622.5</v>
      </c>
    </row>
    <row r="659" spans="2:4">
      <c r="B659" s="7">
        <v>39633</v>
      </c>
      <c r="C659" s="6">
        <v>472.36099999999999</v>
      </c>
      <c r="D659" s="6">
        <v>622.5</v>
      </c>
    </row>
    <row r="660" spans="2:4">
      <c r="B660" s="7">
        <v>39636</v>
      </c>
      <c r="C660" s="6">
        <v>459.03800000000001</v>
      </c>
      <c r="D660" s="6">
        <v>575.5</v>
      </c>
    </row>
    <row r="661" spans="2:4">
      <c r="B661" s="7">
        <v>39637</v>
      </c>
      <c r="C661" s="6">
        <v>448.05200000000002</v>
      </c>
      <c r="D661" s="6">
        <v>591.5</v>
      </c>
    </row>
    <row r="662" spans="2:4">
      <c r="B662" s="7">
        <v>39638</v>
      </c>
      <c r="C662" s="6">
        <v>449.61599999999999</v>
      </c>
      <c r="D662" s="6">
        <v>600.5</v>
      </c>
    </row>
    <row r="663" spans="2:4">
      <c r="B663" s="7">
        <v>39639</v>
      </c>
      <c r="C663" s="6">
        <v>457.48599999999999</v>
      </c>
      <c r="D663" s="6">
        <v>597.5</v>
      </c>
    </row>
    <row r="664" spans="2:4">
      <c r="B664" s="7">
        <v>39640</v>
      </c>
      <c r="C664" s="6">
        <v>461.43400000000003</v>
      </c>
      <c r="D664" s="6">
        <v>615.5</v>
      </c>
    </row>
    <row r="665" spans="2:4">
      <c r="B665" s="7">
        <v>39643</v>
      </c>
      <c r="C665" s="6">
        <v>458.72699999999998</v>
      </c>
      <c r="D665" s="6">
        <v>607.5</v>
      </c>
    </row>
    <row r="666" spans="2:4">
      <c r="B666" s="7">
        <v>39644</v>
      </c>
      <c r="C666" s="6">
        <v>449.49400000000003</v>
      </c>
      <c r="D666" s="6">
        <v>610.5</v>
      </c>
    </row>
    <row r="667" spans="2:4">
      <c r="B667" s="7">
        <v>39645</v>
      </c>
      <c r="C667" s="6">
        <v>444.57499999999999</v>
      </c>
      <c r="D667" s="6">
        <v>628.5</v>
      </c>
    </row>
    <row r="668" spans="2:4">
      <c r="B668" s="7">
        <v>39646</v>
      </c>
      <c r="C668" s="6">
        <v>432.59899999999999</v>
      </c>
      <c r="D668" s="6">
        <v>589.5</v>
      </c>
    </row>
    <row r="669" spans="2:4">
      <c r="B669" s="7">
        <v>39647</v>
      </c>
      <c r="C669" s="6">
        <v>427.17399999999998</v>
      </c>
      <c r="D669" s="6">
        <v>583.5</v>
      </c>
    </row>
    <row r="670" spans="2:4">
      <c r="B670" s="7">
        <v>39650</v>
      </c>
      <c r="C670" s="6">
        <v>428.47</v>
      </c>
      <c r="D670" s="6">
        <v>555.5</v>
      </c>
    </row>
    <row r="671" spans="2:4">
      <c r="B671" s="7">
        <v>39651</v>
      </c>
      <c r="C671" s="6">
        <v>421.15899999999999</v>
      </c>
      <c r="D671" s="6">
        <v>561.5</v>
      </c>
    </row>
    <row r="672" spans="2:4">
      <c r="B672" s="7">
        <v>39652</v>
      </c>
      <c r="C672" s="6">
        <v>414.15300000000002</v>
      </c>
      <c r="D672" s="6">
        <v>547.5</v>
      </c>
    </row>
    <row r="673" spans="2:4">
      <c r="B673" s="7">
        <v>39653</v>
      </c>
      <c r="C673" s="6">
        <v>412.89699999999999</v>
      </c>
      <c r="D673" s="6">
        <v>547.5</v>
      </c>
    </row>
    <row r="674" spans="2:4">
      <c r="B674" s="7">
        <v>39654</v>
      </c>
      <c r="C674" s="6">
        <v>412.22199999999998</v>
      </c>
      <c r="D674" s="6">
        <v>595.5</v>
      </c>
    </row>
    <row r="675" spans="2:4">
      <c r="B675" s="7">
        <v>39657</v>
      </c>
      <c r="C675" s="6">
        <v>413.75400000000002</v>
      </c>
      <c r="D675" s="6">
        <v>582.5</v>
      </c>
    </row>
    <row r="676" spans="2:4">
      <c r="B676" s="7">
        <v>39658</v>
      </c>
      <c r="C676" s="6">
        <v>411.52</v>
      </c>
      <c r="D676" s="6">
        <v>581.5</v>
      </c>
    </row>
    <row r="677" spans="2:4">
      <c r="B677" s="7">
        <v>39659</v>
      </c>
      <c r="C677" s="6">
        <v>418.00299999999999</v>
      </c>
      <c r="D677" s="6">
        <v>587.5</v>
      </c>
    </row>
    <row r="678" spans="2:4">
      <c r="B678" s="7">
        <v>39660</v>
      </c>
      <c r="C678" s="6">
        <v>416.39800000000002</v>
      </c>
      <c r="D678" s="6">
        <v>583.5</v>
      </c>
    </row>
    <row r="679" spans="2:4">
      <c r="B679" s="7">
        <v>39661</v>
      </c>
      <c r="C679" s="6">
        <v>416.02499999999998</v>
      </c>
      <c r="D679" s="6">
        <v>583.5</v>
      </c>
    </row>
    <row r="680" spans="2:4">
      <c r="B680" s="7">
        <v>39664</v>
      </c>
      <c r="C680" s="6">
        <v>401.97800000000001</v>
      </c>
      <c r="D680" s="6">
        <v>553.5</v>
      </c>
    </row>
    <row r="681" spans="2:4">
      <c r="B681" s="7">
        <v>39665</v>
      </c>
      <c r="C681" s="6">
        <v>398.411</v>
      </c>
      <c r="D681" s="6">
        <v>592.5</v>
      </c>
    </row>
    <row r="682" spans="2:4">
      <c r="B682" s="7">
        <v>39666</v>
      </c>
      <c r="C682" s="6">
        <v>397.24400000000003</v>
      </c>
      <c r="D682" s="6">
        <v>583.5</v>
      </c>
    </row>
    <row r="683" spans="2:4">
      <c r="B683" s="7">
        <v>39667</v>
      </c>
      <c r="C683" s="6">
        <v>399.54300000000001</v>
      </c>
      <c r="D683" s="6">
        <v>621.5</v>
      </c>
    </row>
    <row r="684" spans="2:4">
      <c r="B684" s="7">
        <v>39668</v>
      </c>
      <c r="C684" s="6">
        <v>387.416</v>
      </c>
      <c r="D684" s="6">
        <v>579.5</v>
      </c>
    </row>
    <row r="685" spans="2:4">
      <c r="B685" s="7">
        <v>39671</v>
      </c>
      <c r="C685" s="6">
        <v>385.12599999999998</v>
      </c>
      <c r="D685" s="6">
        <v>608.5</v>
      </c>
    </row>
    <row r="686" spans="2:4">
      <c r="B686" s="7">
        <v>39672</v>
      </c>
      <c r="C686" s="6">
        <v>384</v>
      </c>
      <c r="D686" s="6">
        <v>594.5</v>
      </c>
    </row>
    <row r="687" spans="2:4">
      <c r="B687" s="7">
        <v>39673</v>
      </c>
      <c r="C687" s="6">
        <v>393.15600000000001</v>
      </c>
      <c r="D687" s="6">
        <v>654.5</v>
      </c>
    </row>
    <row r="688" spans="2:4">
      <c r="B688" s="7">
        <v>39674</v>
      </c>
      <c r="C688" s="6">
        <v>389.44499999999999</v>
      </c>
      <c r="D688" s="6">
        <v>662.5</v>
      </c>
    </row>
    <row r="689" spans="2:4">
      <c r="B689" s="7">
        <v>39675</v>
      </c>
      <c r="C689" s="6">
        <v>382.30099999999999</v>
      </c>
      <c r="D689" s="6">
        <v>621.5</v>
      </c>
    </row>
    <row r="690" spans="2:4">
      <c r="B690" s="7">
        <v>39678</v>
      </c>
      <c r="C690" s="6">
        <v>384.35</v>
      </c>
      <c r="D690" s="6">
        <v>656.5</v>
      </c>
    </row>
    <row r="691" spans="2:4">
      <c r="B691" s="7">
        <v>39679</v>
      </c>
      <c r="C691" s="6">
        <v>388.51299999999998</v>
      </c>
      <c r="D691" s="6">
        <v>629.5</v>
      </c>
    </row>
    <row r="692" spans="2:4">
      <c r="B692" s="7">
        <v>39680</v>
      </c>
      <c r="C692" s="6">
        <v>391.334</v>
      </c>
      <c r="D692" s="6">
        <v>654.5</v>
      </c>
    </row>
    <row r="693" spans="2:4">
      <c r="B693" s="7">
        <v>39681</v>
      </c>
      <c r="C693" s="6">
        <v>405.91699999999997</v>
      </c>
      <c r="D693" s="6">
        <v>666.5</v>
      </c>
    </row>
    <row r="694" spans="2:4">
      <c r="B694" s="7">
        <v>39682</v>
      </c>
      <c r="C694" s="6">
        <v>394.79899999999998</v>
      </c>
      <c r="D694" s="6">
        <v>624.5</v>
      </c>
    </row>
    <row r="695" spans="2:4">
      <c r="B695" s="7">
        <v>39685</v>
      </c>
      <c r="C695" s="6">
        <v>395.12599999999998</v>
      </c>
      <c r="D695" s="6">
        <v>588.5</v>
      </c>
    </row>
    <row r="696" spans="2:4">
      <c r="B696" s="7">
        <v>39686</v>
      </c>
      <c r="C696" s="6">
        <v>398.13200000000001</v>
      </c>
      <c r="D696" s="6">
        <v>580.5</v>
      </c>
    </row>
    <row r="697" spans="2:4">
      <c r="B697" s="7">
        <v>39687</v>
      </c>
      <c r="C697" s="6">
        <v>401.02100000000002</v>
      </c>
      <c r="D697" s="6">
        <v>552.5</v>
      </c>
    </row>
    <row r="698" spans="2:4">
      <c r="B698" s="7">
        <v>39688</v>
      </c>
      <c r="C698" s="6">
        <v>393.34699999999998</v>
      </c>
      <c r="D698" s="6">
        <v>523.5</v>
      </c>
    </row>
    <row r="699" spans="2:4">
      <c r="B699" s="7">
        <v>39689</v>
      </c>
      <c r="C699" s="6">
        <v>391.71300000000002</v>
      </c>
      <c r="D699" s="6">
        <v>542.5</v>
      </c>
    </row>
    <row r="700" spans="2:4">
      <c r="B700" s="7">
        <v>39692</v>
      </c>
      <c r="C700" s="6">
        <v>391.71300000000002</v>
      </c>
      <c r="D700" s="6">
        <v>542.5</v>
      </c>
    </row>
    <row r="701" spans="2:4">
      <c r="B701" s="7">
        <v>39693</v>
      </c>
      <c r="C701" s="6">
        <v>378.45600000000002</v>
      </c>
      <c r="D701" s="6">
        <v>516.5</v>
      </c>
    </row>
    <row r="702" spans="2:4">
      <c r="B702" s="7">
        <v>39694</v>
      </c>
      <c r="C702" s="6">
        <v>376.66</v>
      </c>
      <c r="D702" s="6">
        <v>534.5</v>
      </c>
    </row>
    <row r="703" spans="2:4">
      <c r="B703" s="7">
        <v>39695</v>
      </c>
      <c r="C703" s="6">
        <v>374.55</v>
      </c>
      <c r="D703" s="6">
        <v>536.5</v>
      </c>
    </row>
    <row r="704" spans="2:4">
      <c r="B704" s="7">
        <v>39696</v>
      </c>
      <c r="C704" s="6">
        <v>367.69799999999998</v>
      </c>
      <c r="D704" s="6">
        <v>521.5</v>
      </c>
    </row>
    <row r="705" spans="2:4">
      <c r="B705" s="7">
        <v>39699</v>
      </c>
      <c r="C705" s="6">
        <v>367.15300000000002</v>
      </c>
      <c r="D705" s="6">
        <v>513.5</v>
      </c>
    </row>
    <row r="706" spans="2:4">
      <c r="B706" s="7">
        <v>39700</v>
      </c>
      <c r="C706" s="6">
        <v>360.89</v>
      </c>
      <c r="D706" s="6">
        <v>495.5</v>
      </c>
    </row>
    <row r="707" spans="2:4">
      <c r="B707" s="7">
        <v>39701</v>
      </c>
      <c r="C707" s="6">
        <v>358.274</v>
      </c>
      <c r="D707" s="6">
        <v>501.5</v>
      </c>
    </row>
    <row r="708" spans="2:4">
      <c r="B708" s="7">
        <v>39702</v>
      </c>
      <c r="C708" s="6">
        <v>354.98200000000003</v>
      </c>
      <c r="D708" s="6">
        <v>511.5</v>
      </c>
    </row>
    <row r="709" spans="2:4">
      <c r="B709" s="7">
        <v>39703</v>
      </c>
      <c r="C709" s="6">
        <v>360.01499999999999</v>
      </c>
      <c r="D709" s="6">
        <v>504.5</v>
      </c>
    </row>
    <row r="710" spans="2:4">
      <c r="B710" s="7">
        <v>39706</v>
      </c>
      <c r="C710" s="6">
        <v>352.09</v>
      </c>
      <c r="D710" s="6">
        <v>526.5</v>
      </c>
    </row>
    <row r="711" spans="2:4">
      <c r="B711" s="7">
        <v>39707</v>
      </c>
      <c r="C711" s="6">
        <v>341.16699999999997</v>
      </c>
      <c r="D711" s="6">
        <v>509.5</v>
      </c>
    </row>
    <row r="712" spans="2:4">
      <c r="B712" s="7">
        <v>39708</v>
      </c>
      <c r="C712" s="6">
        <v>352.21899999999999</v>
      </c>
      <c r="D712" s="6">
        <v>535.5</v>
      </c>
    </row>
    <row r="713" spans="2:4">
      <c r="B713" s="7">
        <v>39709</v>
      </c>
      <c r="C713" s="6">
        <v>351.01799999999997</v>
      </c>
      <c r="D713" s="6">
        <v>502.5</v>
      </c>
    </row>
    <row r="714" spans="2:4">
      <c r="B714" s="7">
        <v>39710</v>
      </c>
      <c r="C714" s="6">
        <v>359.57799999999997</v>
      </c>
      <c r="D714" s="6">
        <v>552.5</v>
      </c>
    </row>
    <row r="715" spans="2:4">
      <c r="B715" s="7">
        <v>39713</v>
      </c>
      <c r="C715" s="6">
        <v>373.44299999999998</v>
      </c>
      <c r="D715" s="6">
        <v>537.5</v>
      </c>
    </row>
    <row r="716" spans="2:4">
      <c r="B716" s="7">
        <v>39714</v>
      </c>
      <c r="C716" s="6">
        <v>367.42399999999998</v>
      </c>
      <c r="D716" s="6">
        <v>550.5</v>
      </c>
    </row>
    <row r="717" spans="2:4">
      <c r="B717" s="7">
        <v>39715</v>
      </c>
      <c r="C717" s="6">
        <v>366.43799999999999</v>
      </c>
      <c r="D717" s="6">
        <v>529.5</v>
      </c>
    </row>
    <row r="718" spans="2:4">
      <c r="B718" s="7">
        <v>39716</v>
      </c>
      <c r="C718" s="6">
        <v>369.01799999999997</v>
      </c>
      <c r="D718" s="6">
        <v>535.5</v>
      </c>
    </row>
    <row r="719" spans="2:4">
      <c r="B719" s="7">
        <v>39717</v>
      </c>
      <c r="C719" s="6">
        <v>364.56799999999998</v>
      </c>
      <c r="D719" s="6">
        <v>520.5</v>
      </c>
    </row>
    <row r="720" spans="2:4">
      <c r="B720" s="7">
        <v>39720</v>
      </c>
      <c r="C720" s="6">
        <v>343.21600000000001</v>
      </c>
      <c r="D720" s="6">
        <v>467.5</v>
      </c>
    </row>
    <row r="721" spans="2:4">
      <c r="B721" s="7">
        <v>39721</v>
      </c>
      <c r="C721" s="6">
        <v>345.53300000000002</v>
      </c>
      <c r="D721" s="6">
        <v>484.5</v>
      </c>
    </row>
    <row r="722" spans="2:4">
      <c r="B722" s="7">
        <v>39722</v>
      </c>
      <c r="C722" s="6">
        <v>343.23700000000002</v>
      </c>
      <c r="D722" s="6">
        <v>474.5</v>
      </c>
    </row>
    <row r="723" spans="2:4">
      <c r="B723" s="7">
        <v>39723</v>
      </c>
      <c r="C723" s="6">
        <v>328.41899999999998</v>
      </c>
      <c r="D723" s="6">
        <v>440.5</v>
      </c>
    </row>
    <row r="724" spans="2:4">
      <c r="B724" s="7">
        <v>39724</v>
      </c>
      <c r="C724" s="6">
        <v>326.50799999999998</v>
      </c>
      <c r="D724" s="6">
        <v>439.5</v>
      </c>
    </row>
    <row r="725" spans="2:4">
      <c r="B725" s="7">
        <v>39727</v>
      </c>
      <c r="C725" s="6">
        <v>309.70400000000001</v>
      </c>
      <c r="D725" s="6">
        <v>374.5</v>
      </c>
    </row>
    <row r="726" spans="2:4">
      <c r="B726" s="7">
        <v>39728</v>
      </c>
      <c r="C726" s="6">
        <v>312.81200000000001</v>
      </c>
      <c r="D726" s="6">
        <v>399.5</v>
      </c>
    </row>
    <row r="727" spans="2:4">
      <c r="B727" s="7">
        <v>39729</v>
      </c>
      <c r="C727" s="6">
        <v>311.66199999999998</v>
      </c>
      <c r="D727" s="6">
        <v>402.5</v>
      </c>
    </row>
    <row r="728" spans="2:4">
      <c r="B728" s="7">
        <v>39730</v>
      </c>
      <c r="C728" s="6">
        <v>310.52600000000001</v>
      </c>
      <c r="D728" s="6">
        <v>404.5</v>
      </c>
    </row>
    <row r="729" spans="2:4">
      <c r="B729" s="7">
        <v>39731</v>
      </c>
      <c r="C729" s="6">
        <v>289.88600000000002</v>
      </c>
      <c r="D729" s="6">
        <v>363.5</v>
      </c>
    </row>
    <row r="730" spans="2:4">
      <c r="B730" s="7">
        <v>39734</v>
      </c>
      <c r="C730" s="6">
        <v>298.70400000000001</v>
      </c>
      <c r="D730" s="6">
        <v>392.5</v>
      </c>
    </row>
    <row r="731" spans="2:4">
      <c r="B731" s="7">
        <v>39735</v>
      </c>
      <c r="C731" s="6">
        <v>296.42099999999999</v>
      </c>
      <c r="D731" s="6">
        <v>377.5</v>
      </c>
    </row>
    <row r="732" spans="2:4">
      <c r="B732" s="7">
        <v>39736</v>
      </c>
      <c r="C732" s="6">
        <v>283.04399999999998</v>
      </c>
      <c r="D732" s="6">
        <v>380.5</v>
      </c>
    </row>
    <row r="733" spans="2:4">
      <c r="B733" s="7">
        <v>39737</v>
      </c>
      <c r="C733" s="6">
        <v>275.65800000000002</v>
      </c>
      <c r="D733" s="6">
        <v>394.5</v>
      </c>
    </row>
    <row r="734" spans="2:4">
      <c r="B734" s="7">
        <v>39738</v>
      </c>
      <c r="C734" s="6">
        <v>282.13600000000002</v>
      </c>
      <c r="D734" s="6">
        <v>415.5</v>
      </c>
    </row>
    <row r="735" spans="2:4">
      <c r="B735" s="7">
        <v>39741</v>
      </c>
      <c r="C735" s="6">
        <v>283.27699999999999</v>
      </c>
      <c r="D735" s="6">
        <v>423.5</v>
      </c>
    </row>
    <row r="736" spans="2:4">
      <c r="B736" s="7">
        <v>39742</v>
      </c>
      <c r="C736" s="6">
        <v>278.69499999999999</v>
      </c>
      <c r="D736" s="6">
        <v>413.5</v>
      </c>
    </row>
    <row r="737" spans="2:4">
      <c r="B737" s="7">
        <v>39743</v>
      </c>
      <c r="C737" s="6">
        <v>266.142</v>
      </c>
      <c r="D737" s="6">
        <v>382.5</v>
      </c>
    </row>
    <row r="738" spans="2:4">
      <c r="B738" s="7">
        <v>39744</v>
      </c>
      <c r="C738" s="6">
        <v>264.512</v>
      </c>
      <c r="D738" s="6">
        <v>402.5</v>
      </c>
    </row>
    <row r="739" spans="2:4">
      <c r="B739" s="7">
        <v>39745</v>
      </c>
      <c r="C739" s="6">
        <v>255.999</v>
      </c>
      <c r="D739" s="6">
        <v>376.5</v>
      </c>
    </row>
    <row r="740" spans="2:4">
      <c r="B740" s="7">
        <v>39748</v>
      </c>
      <c r="C740" s="6">
        <v>258.18799999999999</v>
      </c>
      <c r="D740" s="6">
        <v>381.5</v>
      </c>
    </row>
    <row r="741" spans="2:4">
      <c r="B741" s="7">
        <v>39749</v>
      </c>
      <c r="C741" s="6">
        <v>259.02</v>
      </c>
      <c r="D741" s="6">
        <v>355.5</v>
      </c>
    </row>
    <row r="742" spans="2:4">
      <c r="B742" s="7">
        <v>39750</v>
      </c>
      <c r="C742" s="6">
        <v>274.34100000000001</v>
      </c>
      <c r="D742" s="6">
        <v>389.5</v>
      </c>
    </row>
    <row r="743" spans="2:4">
      <c r="B743" s="7">
        <v>39751</v>
      </c>
      <c r="C743" s="6">
        <v>266.53899999999999</v>
      </c>
      <c r="D743" s="6">
        <v>372.5</v>
      </c>
    </row>
    <row r="744" spans="2:4">
      <c r="B744" s="7">
        <v>39752</v>
      </c>
      <c r="C744" s="6">
        <v>268.39299999999997</v>
      </c>
      <c r="D744" s="6">
        <v>357.5</v>
      </c>
    </row>
    <row r="745" spans="2:4">
      <c r="B745" s="7">
        <v>39755</v>
      </c>
      <c r="C745" s="6">
        <v>264.10700000000003</v>
      </c>
      <c r="D745" s="6">
        <v>354.5</v>
      </c>
    </row>
    <row r="746" spans="2:4">
      <c r="B746" s="7">
        <v>39756</v>
      </c>
      <c r="C746" s="6">
        <v>278.22199999999998</v>
      </c>
      <c r="D746" s="6">
        <v>354.5</v>
      </c>
    </row>
    <row r="1071" spans="5:6">
      <c r="E1071" s="52"/>
      <c r="F1071" s="52"/>
    </row>
    <row r="1092" spans="5:6">
      <c r="E1092" s="25"/>
      <c r="F1092" s="25"/>
    </row>
    <row r="1093" spans="5:6">
      <c r="E1093" s="25"/>
      <c r="F1093" s="52"/>
    </row>
    <row r="1094" spans="5:6">
      <c r="E1094" s="25"/>
    </row>
    <row r="1095" spans="5:6">
      <c r="E1095" s="25"/>
    </row>
    <row r="1096" spans="5:6">
      <c r="E1096" s="25"/>
    </row>
    <row r="1097" spans="5:6">
      <c r="E1097" s="25"/>
    </row>
    <row r="1098" spans="5:6">
      <c r="E1098" s="25"/>
    </row>
    <row r="1099" spans="5:6">
      <c r="E1099" s="25"/>
    </row>
    <row r="1100" spans="5:6">
      <c r="E1100" s="25"/>
    </row>
    <row r="1101" spans="5:6">
      <c r="E1101" s="25"/>
    </row>
    <row r="1102" spans="5:6">
      <c r="E1102" s="25"/>
    </row>
    <row r="1103" spans="5:6">
      <c r="E1103" s="25"/>
    </row>
    <row r="1104" spans="5:6">
      <c r="E1104" s="25"/>
    </row>
    <row r="1135" spans="5:6">
      <c r="E1135" s="24"/>
      <c r="F1135" s="24"/>
    </row>
    <row r="1157" spans="5:6">
      <c r="E1157" s="24"/>
      <c r="F1157" s="24"/>
    </row>
    <row r="1178" spans="5:6">
      <c r="E1178" s="24"/>
      <c r="F1178" s="24"/>
    </row>
    <row r="1179" spans="5:6">
      <c r="E1179" s="24"/>
    </row>
    <row r="1201" spans="5:6">
      <c r="E1201" s="52"/>
      <c r="F1201" s="52"/>
    </row>
    <row r="1222" spans="5:6">
      <c r="E1222" s="24"/>
      <c r="F1222" s="24"/>
    </row>
    <row r="1244" spans="5:6">
      <c r="E1244" s="24"/>
      <c r="F1244" s="24"/>
    </row>
    <row r="1245" spans="5:6">
      <c r="E1245" s="25"/>
    </row>
  </sheetData>
  <phoneticPr fontId="4" type="noConversion"/>
  <hyperlinks>
    <hyperlink ref="F18" location="'Содержание '!B3" display="к содержанию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2:G22"/>
  <sheetViews>
    <sheetView zoomScaleNormal="120" workbookViewId="0">
      <selection activeCell="D9" sqref="D9"/>
    </sheetView>
  </sheetViews>
  <sheetFormatPr defaultRowHeight="12.75"/>
  <cols>
    <col min="1" max="1" width="9.140625" style="3"/>
    <col min="2" max="2" width="14.85546875" style="3" customWidth="1"/>
    <col min="3" max="3" width="15.7109375" style="3" customWidth="1"/>
    <col min="4" max="4" width="15.28515625" style="3" customWidth="1"/>
    <col min="5" max="5" width="13.7109375" style="3" bestFit="1" customWidth="1"/>
    <col min="6" max="16384" width="9.140625" style="3"/>
  </cols>
  <sheetData>
    <row r="2" spans="1:7">
      <c r="A2" s="3" t="s">
        <v>2258</v>
      </c>
      <c r="B2" s="88" t="s">
        <v>2259</v>
      </c>
    </row>
    <row r="3" spans="1:7" ht="13.5" thickBot="1"/>
    <row r="4" spans="1:7">
      <c r="B4" s="139" t="s">
        <v>228</v>
      </c>
      <c r="C4" s="1437" t="s">
        <v>1069</v>
      </c>
      <c r="D4" s="1437"/>
      <c r="E4" s="1438"/>
    </row>
    <row r="5" spans="1:7">
      <c r="B5" s="140" t="s">
        <v>181</v>
      </c>
      <c r="C5" s="26" t="s">
        <v>229</v>
      </c>
      <c r="D5" s="26" t="s">
        <v>230</v>
      </c>
      <c r="E5" s="27" t="s">
        <v>231</v>
      </c>
    </row>
    <row r="6" spans="1:7">
      <c r="B6" s="141" t="s">
        <v>1584</v>
      </c>
      <c r="C6" s="35" t="s">
        <v>233</v>
      </c>
      <c r="D6" s="35" t="s">
        <v>241</v>
      </c>
      <c r="E6" s="38" t="s">
        <v>241</v>
      </c>
      <c r="G6" s="222"/>
    </row>
    <row r="7" spans="1:7">
      <c r="B7" s="141" t="s">
        <v>206</v>
      </c>
      <c r="C7" s="136" t="s">
        <v>238</v>
      </c>
      <c r="D7" s="35" t="s">
        <v>239</v>
      </c>
      <c r="E7" s="38" t="s">
        <v>240</v>
      </c>
    </row>
    <row r="8" spans="1:7">
      <c r="B8" s="141" t="s">
        <v>232</v>
      </c>
      <c r="C8" s="137" t="s">
        <v>233</v>
      </c>
      <c r="D8" s="33" t="s">
        <v>234</v>
      </c>
      <c r="E8" s="36" t="s">
        <v>234</v>
      </c>
    </row>
    <row r="9" spans="1:7">
      <c r="B9" s="141" t="s">
        <v>205</v>
      </c>
      <c r="C9" s="35" t="s">
        <v>237</v>
      </c>
      <c r="D9" s="31" t="s">
        <v>236</v>
      </c>
      <c r="E9" s="36" t="s">
        <v>236</v>
      </c>
    </row>
    <row r="10" spans="1:7">
      <c r="B10" s="141" t="s">
        <v>224</v>
      </c>
      <c r="C10" s="138" t="s">
        <v>245</v>
      </c>
      <c r="D10" s="33" t="s">
        <v>234</v>
      </c>
      <c r="E10" s="23" t="s">
        <v>235</v>
      </c>
    </row>
    <row r="11" spans="1:7">
      <c r="B11" s="141" t="s">
        <v>1581</v>
      </c>
      <c r="C11" s="35" t="s">
        <v>242</v>
      </c>
      <c r="D11" s="31" t="s">
        <v>243</v>
      </c>
      <c r="E11" s="37" t="s">
        <v>244</v>
      </c>
    </row>
    <row r="12" spans="1:7" ht="13.5" thickBot="1">
      <c r="B12" s="142" t="s">
        <v>1218</v>
      </c>
      <c r="C12" s="32" t="s">
        <v>2260</v>
      </c>
      <c r="D12" s="33" t="s">
        <v>949</v>
      </c>
      <c r="E12" s="33" t="s">
        <v>949</v>
      </c>
    </row>
    <row r="14" spans="1:7" ht="13.5" thickBot="1"/>
    <row r="15" spans="1:7">
      <c r="B15" s="44" t="s">
        <v>180</v>
      </c>
      <c r="C15" s="42" t="s">
        <v>1553</v>
      </c>
      <c r="D15" s="29"/>
      <c r="E15" s="30"/>
    </row>
    <row r="16" spans="1:7">
      <c r="B16" s="45" t="s">
        <v>178</v>
      </c>
      <c r="C16" s="34" t="s">
        <v>1554</v>
      </c>
      <c r="D16" s="43" t="s">
        <v>1557</v>
      </c>
      <c r="E16" s="28"/>
    </row>
    <row r="17" spans="2:5" ht="13.5" thickBot="1">
      <c r="B17" s="46" t="s">
        <v>179</v>
      </c>
      <c r="C17" s="40" t="s">
        <v>1555</v>
      </c>
      <c r="D17" s="39" t="s">
        <v>1556</v>
      </c>
      <c r="E17" s="41" t="s">
        <v>1558</v>
      </c>
    </row>
    <row r="20" spans="2:5">
      <c r="B20" s="71" t="s">
        <v>2261</v>
      </c>
    </row>
    <row r="22" spans="2:5">
      <c r="B22" s="164" t="s">
        <v>1682</v>
      </c>
    </row>
  </sheetData>
  <mergeCells count="1">
    <mergeCell ref="C4:E4"/>
  </mergeCells>
  <phoneticPr fontId="4" type="noConversion"/>
  <hyperlinks>
    <hyperlink ref="B22" location="'Содержание '!B21" display="к содержанию"/>
  </hyperlinks>
  <pageMargins left="0.75" right="0.75" top="1" bottom="1" header="0.5" footer="0.5"/>
  <pageSetup paperSize="9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2:J444"/>
  <sheetViews>
    <sheetView zoomScaleNormal="95" workbookViewId="0">
      <selection activeCell="AG15" sqref="AG15"/>
    </sheetView>
  </sheetViews>
  <sheetFormatPr defaultRowHeight="12.75"/>
  <cols>
    <col min="1" max="1" width="9.140625" style="3"/>
    <col min="2" max="8" width="9.140625" style="21"/>
    <col min="9" max="16384" width="9.140625" style="3"/>
  </cols>
  <sheetData>
    <row r="2" spans="1:10">
      <c r="A2" s="3" t="s">
        <v>1238</v>
      </c>
      <c r="B2" s="73" t="s">
        <v>951</v>
      </c>
    </row>
    <row r="3" spans="1:10">
      <c r="J3" s="73" t="s">
        <v>951</v>
      </c>
    </row>
    <row r="4" spans="1:10">
      <c r="B4" s="22" t="s">
        <v>1546</v>
      </c>
      <c r="C4" s="22" t="s">
        <v>173</v>
      </c>
      <c r="D4" s="22" t="s">
        <v>176</v>
      </c>
      <c r="E4" s="22" t="s">
        <v>175</v>
      </c>
      <c r="F4" s="22" t="s">
        <v>174</v>
      </c>
      <c r="G4" s="22" t="s">
        <v>172</v>
      </c>
      <c r="H4" s="22" t="s">
        <v>171</v>
      </c>
    </row>
    <row r="5" spans="1:10">
      <c r="B5" s="22" t="s">
        <v>177</v>
      </c>
      <c r="C5" s="22">
        <v>171</v>
      </c>
      <c r="D5" s="22">
        <v>140</v>
      </c>
      <c r="E5" s="22">
        <v>159</v>
      </c>
      <c r="F5" s="22">
        <v>188</v>
      </c>
      <c r="G5" s="22">
        <v>96</v>
      </c>
      <c r="H5" s="22">
        <v>134</v>
      </c>
    </row>
    <row r="6" spans="1:10">
      <c r="B6" s="22" t="s">
        <v>92</v>
      </c>
      <c r="C6" s="22">
        <v>169</v>
      </c>
      <c r="D6" s="22">
        <v>138</v>
      </c>
      <c r="E6" s="22">
        <v>158</v>
      </c>
      <c r="F6" s="22">
        <v>186</v>
      </c>
      <c r="G6" s="22">
        <v>96</v>
      </c>
      <c r="H6" s="22">
        <v>133</v>
      </c>
    </row>
    <row r="7" spans="1:10">
      <c r="B7" s="22" t="s">
        <v>93</v>
      </c>
      <c r="C7" s="22">
        <v>174</v>
      </c>
      <c r="D7" s="22">
        <v>142</v>
      </c>
      <c r="E7" s="22">
        <v>162</v>
      </c>
      <c r="F7" s="22">
        <v>192</v>
      </c>
      <c r="G7" s="22">
        <v>99</v>
      </c>
      <c r="H7" s="22">
        <v>138</v>
      </c>
    </row>
    <row r="8" spans="1:10">
      <c r="B8" s="22" t="s">
        <v>94</v>
      </c>
      <c r="C8" s="22">
        <v>176</v>
      </c>
      <c r="D8" s="22">
        <v>146</v>
      </c>
      <c r="E8" s="22">
        <v>162</v>
      </c>
      <c r="F8" s="22">
        <v>194</v>
      </c>
      <c r="G8" s="22">
        <v>103</v>
      </c>
      <c r="H8" s="22">
        <v>135</v>
      </c>
    </row>
    <row r="9" spans="1:10">
      <c r="B9" s="22" t="s">
        <v>95</v>
      </c>
      <c r="C9" s="22">
        <v>177</v>
      </c>
      <c r="D9" s="22">
        <v>147</v>
      </c>
      <c r="E9" s="22">
        <v>163</v>
      </c>
      <c r="F9" s="22">
        <v>194</v>
      </c>
      <c r="G9" s="22">
        <v>106</v>
      </c>
      <c r="H9" s="22">
        <v>133</v>
      </c>
    </row>
    <row r="10" spans="1:10">
      <c r="B10" s="22" t="s">
        <v>1219</v>
      </c>
      <c r="C10" s="22">
        <v>179</v>
      </c>
      <c r="D10" s="22">
        <v>147</v>
      </c>
      <c r="E10" s="22">
        <v>163</v>
      </c>
      <c r="F10" s="22">
        <v>198</v>
      </c>
      <c r="G10" s="22">
        <v>104</v>
      </c>
      <c r="H10" s="22">
        <v>138</v>
      </c>
    </row>
    <row r="11" spans="1:10">
      <c r="B11" s="22" t="s">
        <v>1220</v>
      </c>
      <c r="C11" s="22">
        <v>178</v>
      </c>
      <c r="D11" s="22">
        <v>148</v>
      </c>
      <c r="E11" s="22">
        <v>162</v>
      </c>
      <c r="F11" s="22">
        <v>197</v>
      </c>
      <c r="G11" s="22">
        <v>105</v>
      </c>
      <c r="H11" s="22">
        <v>140</v>
      </c>
    </row>
    <row r="12" spans="1:10">
      <c r="B12" s="22" t="s">
        <v>1221</v>
      </c>
      <c r="C12" s="22">
        <v>174</v>
      </c>
      <c r="D12" s="22">
        <v>143</v>
      </c>
      <c r="E12" s="22">
        <v>160</v>
      </c>
      <c r="F12" s="22">
        <v>192</v>
      </c>
      <c r="G12" s="22">
        <v>102</v>
      </c>
      <c r="H12" s="22">
        <v>132</v>
      </c>
    </row>
    <row r="13" spans="1:10">
      <c r="B13" s="22" t="s">
        <v>1222</v>
      </c>
      <c r="C13" s="22">
        <v>171</v>
      </c>
      <c r="D13" s="22">
        <v>140</v>
      </c>
      <c r="E13" s="22">
        <v>159</v>
      </c>
      <c r="F13" s="22">
        <v>188</v>
      </c>
      <c r="G13" s="22">
        <v>99</v>
      </c>
      <c r="H13" s="22">
        <v>129</v>
      </c>
    </row>
    <row r="14" spans="1:10">
      <c r="B14" s="22" t="s">
        <v>1223</v>
      </c>
      <c r="C14" s="22">
        <v>171</v>
      </c>
      <c r="D14" s="22">
        <v>142</v>
      </c>
      <c r="E14" s="22">
        <v>157</v>
      </c>
      <c r="F14" s="22">
        <v>187</v>
      </c>
      <c r="G14" s="22">
        <v>101</v>
      </c>
      <c r="H14" s="22">
        <v>130</v>
      </c>
    </row>
    <row r="15" spans="1:10">
      <c r="B15" s="22" t="s">
        <v>1224</v>
      </c>
      <c r="C15" s="22">
        <v>165</v>
      </c>
      <c r="D15" s="22">
        <v>138</v>
      </c>
      <c r="E15" s="22">
        <v>152</v>
      </c>
      <c r="F15" s="22">
        <v>182</v>
      </c>
      <c r="G15" s="22">
        <v>98</v>
      </c>
      <c r="H15" s="22">
        <v>124</v>
      </c>
    </row>
    <row r="16" spans="1:10">
      <c r="B16" s="22" t="s">
        <v>1225</v>
      </c>
      <c r="C16" s="22">
        <v>171</v>
      </c>
      <c r="D16" s="22">
        <v>142</v>
      </c>
      <c r="E16" s="22">
        <v>156</v>
      </c>
      <c r="F16" s="22">
        <v>189</v>
      </c>
      <c r="G16" s="22">
        <v>104</v>
      </c>
      <c r="H16" s="22">
        <v>125</v>
      </c>
    </row>
    <row r="17" spans="2:10">
      <c r="B17" s="22" t="s">
        <v>1226</v>
      </c>
      <c r="C17" s="22">
        <v>169</v>
      </c>
      <c r="D17" s="22">
        <v>139</v>
      </c>
      <c r="E17" s="22">
        <v>154</v>
      </c>
      <c r="F17" s="22">
        <v>186</v>
      </c>
      <c r="G17" s="22">
        <v>100</v>
      </c>
      <c r="H17" s="22">
        <v>119</v>
      </c>
    </row>
    <row r="18" spans="2:10">
      <c r="B18" s="22" t="s">
        <v>1227</v>
      </c>
      <c r="C18" s="22">
        <v>171</v>
      </c>
      <c r="D18" s="22">
        <v>140</v>
      </c>
      <c r="E18" s="22">
        <v>155</v>
      </c>
      <c r="F18" s="22">
        <v>189</v>
      </c>
      <c r="G18" s="22">
        <v>101</v>
      </c>
      <c r="H18" s="22">
        <v>120</v>
      </c>
    </row>
    <row r="19" spans="2:10">
      <c r="B19" s="22" t="s">
        <v>1228</v>
      </c>
      <c r="C19" s="22">
        <v>168</v>
      </c>
      <c r="D19" s="22">
        <v>136</v>
      </c>
      <c r="E19" s="22">
        <v>152</v>
      </c>
      <c r="F19" s="22">
        <v>186</v>
      </c>
      <c r="G19" s="22">
        <v>97</v>
      </c>
      <c r="H19" s="22">
        <v>118</v>
      </c>
    </row>
    <row r="20" spans="2:10">
      <c r="B20" s="22" t="s">
        <v>1229</v>
      </c>
      <c r="C20" s="22">
        <v>168</v>
      </c>
      <c r="D20" s="22">
        <v>137</v>
      </c>
      <c r="E20" s="22">
        <v>153</v>
      </c>
      <c r="F20" s="22">
        <v>186</v>
      </c>
      <c r="G20" s="22">
        <v>98</v>
      </c>
      <c r="H20" s="22">
        <v>122</v>
      </c>
      <c r="J20" s="77" t="s">
        <v>950</v>
      </c>
    </row>
    <row r="21" spans="2:10">
      <c r="B21" s="22" t="s">
        <v>1230</v>
      </c>
      <c r="C21" s="22">
        <v>166</v>
      </c>
      <c r="D21" s="22">
        <v>134</v>
      </c>
      <c r="E21" s="22">
        <v>153</v>
      </c>
      <c r="F21" s="22">
        <v>185</v>
      </c>
      <c r="G21" s="22">
        <v>94</v>
      </c>
      <c r="H21" s="22">
        <v>117</v>
      </c>
    </row>
    <row r="22" spans="2:10">
      <c r="B22" s="22" t="s">
        <v>1231</v>
      </c>
      <c r="C22" s="22">
        <v>169</v>
      </c>
      <c r="D22" s="22">
        <v>138</v>
      </c>
      <c r="E22" s="22">
        <v>156</v>
      </c>
      <c r="F22" s="22">
        <v>186</v>
      </c>
      <c r="G22" s="22">
        <v>99</v>
      </c>
      <c r="H22" s="22">
        <v>124</v>
      </c>
      <c r="J22" s="164" t="s">
        <v>1682</v>
      </c>
    </row>
    <row r="23" spans="2:10">
      <c r="B23" s="22" t="s">
        <v>1232</v>
      </c>
      <c r="C23" s="22">
        <v>169</v>
      </c>
      <c r="D23" s="22">
        <v>137</v>
      </c>
      <c r="E23" s="22">
        <v>154</v>
      </c>
      <c r="F23" s="22">
        <v>188</v>
      </c>
      <c r="G23" s="22">
        <v>98</v>
      </c>
      <c r="H23" s="22">
        <v>123</v>
      </c>
    </row>
    <row r="24" spans="2:10">
      <c r="B24" s="22" t="s">
        <v>1233</v>
      </c>
      <c r="C24" s="22">
        <v>169</v>
      </c>
      <c r="D24" s="22">
        <v>139</v>
      </c>
      <c r="E24" s="22">
        <v>158</v>
      </c>
      <c r="F24" s="22">
        <v>186</v>
      </c>
      <c r="G24" s="22">
        <v>99</v>
      </c>
      <c r="H24" s="22">
        <v>128</v>
      </c>
    </row>
    <row r="25" spans="2:10">
      <c r="B25" s="22" t="s">
        <v>1234</v>
      </c>
      <c r="C25" s="22">
        <v>172</v>
      </c>
      <c r="D25" s="22">
        <v>144</v>
      </c>
      <c r="E25" s="22">
        <v>159</v>
      </c>
      <c r="F25" s="22">
        <v>188</v>
      </c>
      <c r="G25" s="22">
        <v>103</v>
      </c>
      <c r="H25" s="22">
        <v>131</v>
      </c>
    </row>
    <row r="26" spans="2:10">
      <c r="B26" s="22" t="s">
        <v>1235</v>
      </c>
      <c r="C26" s="22">
        <v>166</v>
      </c>
      <c r="D26" s="22">
        <v>139</v>
      </c>
      <c r="E26" s="22">
        <v>157</v>
      </c>
      <c r="F26" s="22">
        <v>182</v>
      </c>
      <c r="G26" s="22">
        <v>99</v>
      </c>
      <c r="H26" s="22">
        <v>127</v>
      </c>
    </row>
    <row r="27" spans="2:10">
      <c r="B27" s="22" t="s">
        <v>1236</v>
      </c>
      <c r="C27" s="22">
        <v>165</v>
      </c>
      <c r="D27" s="22">
        <v>140</v>
      </c>
      <c r="E27" s="22">
        <v>149</v>
      </c>
      <c r="F27" s="22">
        <v>181</v>
      </c>
      <c r="G27" s="22">
        <v>99</v>
      </c>
      <c r="H27" s="22">
        <v>128</v>
      </c>
    </row>
    <row r="28" spans="2:10">
      <c r="B28" s="22" t="s">
        <v>1237</v>
      </c>
      <c r="C28" s="22">
        <v>166</v>
      </c>
      <c r="D28" s="22">
        <v>141</v>
      </c>
      <c r="E28" s="22">
        <v>150</v>
      </c>
      <c r="F28" s="22">
        <v>182</v>
      </c>
      <c r="G28" s="22">
        <v>99</v>
      </c>
      <c r="H28" s="22">
        <v>130</v>
      </c>
    </row>
    <row r="29" spans="2:10">
      <c r="B29" s="22" t="s">
        <v>1099</v>
      </c>
      <c r="C29" s="22">
        <v>167</v>
      </c>
      <c r="D29" s="22">
        <v>142</v>
      </c>
      <c r="E29" s="22">
        <v>153</v>
      </c>
      <c r="F29" s="22">
        <v>182</v>
      </c>
      <c r="G29" s="22">
        <v>99</v>
      </c>
      <c r="H29" s="22">
        <v>131</v>
      </c>
    </row>
    <row r="30" spans="2:10">
      <c r="B30" s="22" t="s">
        <v>1100</v>
      </c>
      <c r="C30" s="22">
        <v>170</v>
      </c>
      <c r="D30" s="22">
        <v>142</v>
      </c>
      <c r="E30" s="22">
        <v>158</v>
      </c>
      <c r="F30" s="22">
        <v>187</v>
      </c>
      <c r="G30" s="22">
        <v>100</v>
      </c>
      <c r="H30" s="22">
        <v>129</v>
      </c>
    </row>
    <row r="31" spans="2:10">
      <c r="B31" s="22" t="s">
        <v>1101</v>
      </c>
      <c r="C31" s="22">
        <v>172</v>
      </c>
      <c r="D31" s="22">
        <v>145</v>
      </c>
      <c r="E31" s="22">
        <v>162</v>
      </c>
      <c r="F31" s="22">
        <v>188</v>
      </c>
      <c r="G31" s="22">
        <v>102</v>
      </c>
      <c r="H31" s="22">
        <v>131</v>
      </c>
    </row>
    <row r="32" spans="2:10">
      <c r="B32" s="22" t="s">
        <v>1102</v>
      </c>
      <c r="C32" s="22">
        <v>170</v>
      </c>
      <c r="D32" s="22">
        <v>142</v>
      </c>
      <c r="E32" s="22">
        <v>160</v>
      </c>
      <c r="F32" s="22">
        <v>186</v>
      </c>
      <c r="G32" s="22">
        <v>98</v>
      </c>
      <c r="H32" s="22">
        <v>128</v>
      </c>
    </row>
    <row r="33" spans="2:8">
      <c r="B33" s="22" t="s">
        <v>1103</v>
      </c>
      <c r="C33" s="22">
        <v>168</v>
      </c>
      <c r="D33" s="22">
        <v>142</v>
      </c>
      <c r="E33" s="22">
        <v>159</v>
      </c>
      <c r="F33" s="22">
        <v>184</v>
      </c>
      <c r="G33" s="22">
        <v>98</v>
      </c>
      <c r="H33" s="22">
        <v>126</v>
      </c>
    </row>
    <row r="34" spans="2:8">
      <c r="B34" s="22" t="s">
        <v>1104</v>
      </c>
      <c r="C34" s="22">
        <v>165</v>
      </c>
      <c r="D34" s="22">
        <v>141</v>
      </c>
      <c r="E34" s="22">
        <v>159</v>
      </c>
      <c r="F34" s="22">
        <v>179</v>
      </c>
      <c r="G34" s="22">
        <v>97</v>
      </c>
      <c r="H34" s="22">
        <v>131</v>
      </c>
    </row>
    <row r="35" spans="2:8">
      <c r="B35" s="22" t="s">
        <v>1105</v>
      </c>
      <c r="C35" s="22">
        <v>168</v>
      </c>
      <c r="D35" s="22">
        <v>145</v>
      </c>
      <c r="E35" s="22">
        <v>163</v>
      </c>
      <c r="F35" s="22">
        <v>181</v>
      </c>
      <c r="G35" s="22">
        <v>100</v>
      </c>
      <c r="H35" s="22">
        <v>135</v>
      </c>
    </row>
    <row r="36" spans="2:8">
      <c r="B36" s="22" t="s">
        <v>1106</v>
      </c>
      <c r="C36" s="22">
        <v>168</v>
      </c>
      <c r="D36" s="22">
        <v>144</v>
      </c>
      <c r="E36" s="22">
        <v>164</v>
      </c>
      <c r="F36" s="22">
        <v>182</v>
      </c>
      <c r="G36" s="22">
        <v>99</v>
      </c>
      <c r="H36" s="22">
        <v>131</v>
      </c>
    </row>
    <row r="37" spans="2:8">
      <c r="B37" s="22" t="s">
        <v>1107</v>
      </c>
      <c r="C37" s="22">
        <v>170</v>
      </c>
      <c r="D37" s="22">
        <v>145</v>
      </c>
      <c r="E37" s="22">
        <v>166</v>
      </c>
      <c r="F37" s="22">
        <v>183</v>
      </c>
      <c r="G37" s="22">
        <v>100</v>
      </c>
      <c r="H37" s="22">
        <v>126</v>
      </c>
    </row>
    <row r="38" spans="2:8">
      <c r="B38" s="22" t="s">
        <v>1108</v>
      </c>
      <c r="C38" s="22">
        <v>170</v>
      </c>
      <c r="D38" s="22">
        <v>146</v>
      </c>
      <c r="E38" s="22">
        <v>166</v>
      </c>
      <c r="F38" s="22">
        <v>183</v>
      </c>
      <c r="G38" s="22">
        <v>101</v>
      </c>
      <c r="H38" s="22">
        <v>126</v>
      </c>
    </row>
    <row r="39" spans="2:8">
      <c r="B39" s="22" t="s">
        <v>1109</v>
      </c>
      <c r="C39" s="22">
        <v>168</v>
      </c>
      <c r="D39" s="22">
        <v>145</v>
      </c>
      <c r="E39" s="22">
        <v>165</v>
      </c>
      <c r="F39" s="22">
        <v>181</v>
      </c>
      <c r="G39" s="22">
        <v>99</v>
      </c>
      <c r="H39" s="22">
        <v>124</v>
      </c>
    </row>
    <row r="40" spans="2:8">
      <c r="B40" s="22" t="s">
        <v>1110</v>
      </c>
      <c r="C40" s="22">
        <v>164</v>
      </c>
      <c r="D40" s="22">
        <v>141</v>
      </c>
      <c r="E40" s="22">
        <v>162</v>
      </c>
      <c r="F40" s="22">
        <v>177</v>
      </c>
      <c r="G40" s="22">
        <v>97</v>
      </c>
      <c r="H40" s="22">
        <v>120</v>
      </c>
    </row>
    <row r="41" spans="2:8">
      <c r="B41" s="22" t="s">
        <v>96</v>
      </c>
      <c r="C41" s="22">
        <v>168</v>
      </c>
      <c r="D41" s="22">
        <v>144</v>
      </c>
      <c r="E41" s="22">
        <v>168</v>
      </c>
      <c r="F41" s="22">
        <v>180</v>
      </c>
      <c r="G41" s="22">
        <v>98</v>
      </c>
      <c r="H41" s="22">
        <v>126</v>
      </c>
    </row>
    <row r="42" spans="2:8">
      <c r="B42" s="22" t="s">
        <v>1111</v>
      </c>
      <c r="C42" s="22">
        <v>172</v>
      </c>
      <c r="D42" s="22">
        <v>149</v>
      </c>
      <c r="E42" s="22">
        <v>171</v>
      </c>
      <c r="F42" s="22">
        <v>185</v>
      </c>
      <c r="G42" s="22">
        <v>103</v>
      </c>
      <c r="H42" s="22">
        <v>130</v>
      </c>
    </row>
    <row r="43" spans="2:8">
      <c r="B43" s="22" t="s">
        <v>1112</v>
      </c>
      <c r="C43" s="22">
        <v>193</v>
      </c>
      <c r="D43" s="22">
        <v>168</v>
      </c>
      <c r="E43" s="22">
        <v>194</v>
      </c>
      <c r="F43" s="22">
        <v>207</v>
      </c>
      <c r="G43" s="22">
        <v>119</v>
      </c>
      <c r="H43" s="22">
        <v>154</v>
      </c>
    </row>
    <row r="44" spans="2:8">
      <c r="B44" s="22" t="s">
        <v>1113</v>
      </c>
      <c r="C44" s="22">
        <v>185</v>
      </c>
      <c r="D44" s="22">
        <v>161</v>
      </c>
      <c r="E44" s="22">
        <v>182</v>
      </c>
      <c r="F44" s="22">
        <v>198</v>
      </c>
      <c r="G44" s="22">
        <v>111</v>
      </c>
      <c r="H44" s="22">
        <v>144</v>
      </c>
    </row>
    <row r="45" spans="2:8">
      <c r="B45" s="22" t="s">
        <v>1114</v>
      </c>
      <c r="C45" s="22">
        <v>186</v>
      </c>
      <c r="D45" s="22">
        <v>162</v>
      </c>
      <c r="E45" s="22">
        <v>184</v>
      </c>
      <c r="F45" s="22">
        <v>199</v>
      </c>
      <c r="G45" s="22">
        <v>111</v>
      </c>
      <c r="H45" s="22">
        <v>146</v>
      </c>
    </row>
    <row r="46" spans="2:8">
      <c r="B46" s="22" t="s">
        <v>1115</v>
      </c>
      <c r="C46" s="22">
        <v>191</v>
      </c>
      <c r="D46" s="22">
        <v>166</v>
      </c>
      <c r="E46" s="22">
        <v>190</v>
      </c>
      <c r="F46" s="22">
        <v>204</v>
      </c>
      <c r="G46" s="22">
        <v>114</v>
      </c>
      <c r="H46" s="22">
        <v>149</v>
      </c>
    </row>
    <row r="47" spans="2:8">
      <c r="B47" s="22" t="s">
        <v>1116</v>
      </c>
      <c r="C47" s="22">
        <v>193</v>
      </c>
      <c r="D47" s="22">
        <v>168</v>
      </c>
      <c r="E47" s="22">
        <v>195</v>
      </c>
      <c r="F47" s="22">
        <v>205</v>
      </c>
      <c r="G47" s="22">
        <v>116</v>
      </c>
      <c r="H47" s="22">
        <v>156</v>
      </c>
    </row>
    <row r="48" spans="2:8">
      <c r="B48" s="22" t="s">
        <v>1117</v>
      </c>
      <c r="C48" s="22">
        <v>189</v>
      </c>
      <c r="D48" s="22">
        <v>165</v>
      </c>
      <c r="E48" s="22">
        <v>191</v>
      </c>
      <c r="F48" s="22">
        <v>201</v>
      </c>
      <c r="G48" s="22">
        <v>114</v>
      </c>
      <c r="H48" s="22">
        <v>154</v>
      </c>
    </row>
    <row r="49" spans="2:8">
      <c r="B49" s="22" t="s">
        <v>1118</v>
      </c>
      <c r="C49" s="22">
        <v>190</v>
      </c>
      <c r="D49" s="22">
        <v>166</v>
      </c>
      <c r="E49" s="22">
        <v>192</v>
      </c>
      <c r="F49" s="22">
        <v>202</v>
      </c>
      <c r="G49" s="22">
        <v>115</v>
      </c>
      <c r="H49" s="22">
        <v>157</v>
      </c>
    </row>
    <row r="50" spans="2:8">
      <c r="B50" s="22" t="s">
        <v>97</v>
      </c>
      <c r="C50" s="22">
        <v>187</v>
      </c>
      <c r="D50" s="22">
        <v>162</v>
      </c>
      <c r="E50" s="22">
        <v>188</v>
      </c>
      <c r="F50" s="22">
        <v>200</v>
      </c>
      <c r="G50" s="22">
        <v>111</v>
      </c>
      <c r="H50" s="22">
        <v>150</v>
      </c>
    </row>
    <row r="51" spans="2:8">
      <c r="B51" s="22" t="s">
        <v>1119</v>
      </c>
      <c r="C51" s="22">
        <v>179</v>
      </c>
      <c r="D51" s="22">
        <v>156</v>
      </c>
      <c r="E51" s="22">
        <v>178</v>
      </c>
      <c r="F51" s="22">
        <v>192</v>
      </c>
      <c r="G51" s="22">
        <v>106</v>
      </c>
      <c r="H51" s="22">
        <v>142</v>
      </c>
    </row>
    <row r="52" spans="2:8">
      <c r="B52" s="22" t="s">
        <v>613</v>
      </c>
      <c r="C52" s="22">
        <v>181</v>
      </c>
      <c r="D52" s="22">
        <v>159</v>
      </c>
      <c r="E52" s="22">
        <v>180</v>
      </c>
      <c r="F52" s="22">
        <v>192</v>
      </c>
      <c r="G52" s="22">
        <v>109</v>
      </c>
      <c r="H52" s="22">
        <v>139</v>
      </c>
    </row>
    <row r="53" spans="2:8">
      <c r="B53" s="22" t="s">
        <v>614</v>
      </c>
      <c r="C53" s="22">
        <v>188</v>
      </c>
      <c r="D53" s="22">
        <v>165</v>
      </c>
      <c r="E53" s="22">
        <v>189</v>
      </c>
      <c r="F53" s="22">
        <v>199</v>
      </c>
      <c r="G53" s="22">
        <v>114</v>
      </c>
      <c r="H53" s="22">
        <v>150</v>
      </c>
    </row>
    <row r="54" spans="2:8">
      <c r="B54" s="22" t="s">
        <v>615</v>
      </c>
      <c r="C54" s="22">
        <v>185</v>
      </c>
      <c r="D54" s="22">
        <v>163</v>
      </c>
      <c r="E54" s="22">
        <v>186</v>
      </c>
      <c r="F54" s="22">
        <v>195</v>
      </c>
      <c r="G54" s="22">
        <v>112</v>
      </c>
      <c r="H54" s="22">
        <v>150</v>
      </c>
    </row>
    <row r="55" spans="2:8">
      <c r="B55" s="22" t="s">
        <v>616</v>
      </c>
      <c r="C55" s="22">
        <v>183</v>
      </c>
      <c r="D55" s="22">
        <v>161</v>
      </c>
      <c r="E55" s="22">
        <v>184</v>
      </c>
      <c r="F55" s="22">
        <v>194</v>
      </c>
      <c r="G55" s="22">
        <v>111</v>
      </c>
      <c r="H55" s="22">
        <v>148</v>
      </c>
    </row>
    <row r="56" spans="2:8">
      <c r="B56" s="22" t="s">
        <v>617</v>
      </c>
      <c r="C56" s="22">
        <v>182</v>
      </c>
      <c r="D56" s="22">
        <v>159</v>
      </c>
      <c r="E56" s="22">
        <v>183</v>
      </c>
      <c r="F56" s="22">
        <v>193</v>
      </c>
      <c r="G56" s="22">
        <v>109</v>
      </c>
      <c r="H56" s="22">
        <v>145</v>
      </c>
    </row>
    <row r="57" spans="2:8">
      <c r="B57" s="22" t="s">
        <v>618</v>
      </c>
      <c r="C57" s="22">
        <v>178</v>
      </c>
      <c r="D57" s="22">
        <v>155</v>
      </c>
      <c r="E57" s="22">
        <v>181</v>
      </c>
      <c r="F57" s="22">
        <v>190</v>
      </c>
      <c r="G57" s="22">
        <v>107</v>
      </c>
      <c r="H57" s="22">
        <v>141</v>
      </c>
    </row>
    <row r="58" spans="2:8">
      <c r="B58" s="22" t="s">
        <v>619</v>
      </c>
      <c r="C58" s="22">
        <v>179</v>
      </c>
      <c r="D58" s="22">
        <v>156</v>
      </c>
      <c r="E58" s="22">
        <v>181</v>
      </c>
      <c r="F58" s="22">
        <v>190</v>
      </c>
      <c r="G58" s="22">
        <v>108</v>
      </c>
      <c r="H58" s="22">
        <v>142</v>
      </c>
    </row>
    <row r="59" spans="2:8">
      <c r="B59" s="22" t="s">
        <v>620</v>
      </c>
      <c r="C59" s="22">
        <v>178</v>
      </c>
      <c r="D59" s="22">
        <v>158</v>
      </c>
      <c r="E59" s="22">
        <v>183</v>
      </c>
      <c r="F59" s="22">
        <v>188</v>
      </c>
      <c r="G59" s="22">
        <v>110</v>
      </c>
      <c r="H59" s="22">
        <v>147</v>
      </c>
    </row>
    <row r="60" spans="2:8">
      <c r="B60" s="22" t="s">
        <v>621</v>
      </c>
      <c r="C60" s="22">
        <v>171</v>
      </c>
      <c r="D60" s="22">
        <v>149</v>
      </c>
      <c r="E60" s="22">
        <v>173</v>
      </c>
      <c r="F60" s="22">
        <v>182</v>
      </c>
      <c r="G60" s="22">
        <v>102</v>
      </c>
      <c r="H60" s="22">
        <v>136</v>
      </c>
    </row>
    <row r="61" spans="2:8">
      <c r="B61" s="22" t="s">
        <v>622</v>
      </c>
      <c r="C61" s="22">
        <v>170</v>
      </c>
      <c r="D61" s="22">
        <v>147</v>
      </c>
      <c r="E61" s="22">
        <v>170</v>
      </c>
      <c r="F61" s="22">
        <v>182</v>
      </c>
      <c r="G61" s="22">
        <v>100</v>
      </c>
      <c r="H61" s="22">
        <v>136</v>
      </c>
    </row>
    <row r="62" spans="2:8">
      <c r="B62" s="22" t="s">
        <v>623</v>
      </c>
      <c r="C62" s="22">
        <v>171</v>
      </c>
      <c r="D62" s="22">
        <v>150</v>
      </c>
      <c r="E62" s="22">
        <v>171</v>
      </c>
      <c r="F62" s="22">
        <v>182</v>
      </c>
      <c r="G62" s="22">
        <v>102</v>
      </c>
      <c r="H62" s="22">
        <v>138</v>
      </c>
    </row>
    <row r="63" spans="2:8">
      <c r="B63" s="22" t="s">
        <v>624</v>
      </c>
      <c r="C63" s="22">
        <v>170</v>
      </c>
      <c r="D63" s="22">
        <v>149</v>
      </c>
      <c r="E63" s="22">
        <v>168</v>
      </c>
      <c r="F63" s="22">
        <v>181</v>
      </c>
      <c r="G63" s="22">
        <v>101</v>
      </c>
      <c r="H63" s="22">
        <v>137</v>
      </c>
    </row>
    <row r="64" spans="2:8">
      <c r="B64" s="22" t="s">
        <v>625</v>
      </c>
      <c r="C64" s="22">
        <v>169</v>
      </c>
      <c r="D64" s="22">
        <v>149</v>
      </c>
      <c r="E64" s="22">
        <v>169</v>
      </c>
      <c r="F64" s="22">
        <v>179</v>
      </c>
      <c r="G64" s="22">
        <v>100</v>
      </c>
      <c r="H64" s="22">
        <v>135</v>
      </c>
    </row>
    <row r="65" spans="2:8">
      <c r="B65" s="22" t="s">
        <v>626</v>
      </c>
      <c r="C65" s="22">
        <v>168</v>
      </c>
      <c r="D65" s="22">
        <v>149</v>
      </c>
      <c r="E65" s="22">
        <v>168</v>
      </c>
      <c r="F65" s="22">
        <v>178</v>
      </c>
      <c r="G65" s="22">
        <v>101</v>
      </c>
      <c r="H65" s="22">
        <v>132</v>
      </c>
    </row>
    <row r="66" spans="2:8">
      <c r="B66" s="22" t="s">
        <v>627</v>
      </c>
      <c r="C66" s="22">
        <v>166</v>
      </c>
      <c r="D66" s="22">
        <v>147</v>
      </c>
      <c r="E66" s="22">
        <v>167</v>
      </c>
      <c r="F66" s="22">
        <v>175</v>
      </c>
      <c r="G66" s="22">
        <v>99</v>
      </c>
      <c r="H66" s="22">
        <v>134</v>
      </c>
    </row>
    <row r="67" spans="2:8">
      <c r="B67" s="22" t="s">
        <v>628</v>
      </c>
      <c r="C67" s="22">
        <v>166</v>
      </c>
      <c r="D67" s="22">
        <v>147</v>
      </c>
      <c r="E67" s="22">
        <v>167</v>
      </c>
      <c r="F67" s="22">
        <v>175</v>
      </c>
      <c r="G67" s="22">
        <v>99</v>
      </c>
      <c r="H67" s="22">
        <v>133</v>
      </c>
    </row>
    <row r="68" spans="2:8">
      <c r="B68" s="22" t="s">
        <v>629</v>
      </c>
      <c r="C68" s="22">
        <v>164</v>
      </c>
      <c r="D68" s="22">
        <v>146</v>
      </c>
      <c r="E68" s="22">
        <v>164</v>
      </c>
      <c r="F68" s="22">
        <v>174</v>
      </c>
      <c r="G68" s="22">
        <v>99</v>
      </c>
      <c r="H68" s="22">
        <v>143</v>
      </c>
    </row>
    <row r="69" spans="2:8">
      <c r="B69" s="22" t="s">
        <v>630</v>
      </c>
      <c r="C69" s="22">
        <v>164</v>
      </c>
      <c r="D69" s="22">
        <v>146</v>
      </c>
      <c r="E69" s="22">
        <v>164</v>
      </c>
      <c r="F69" s="22">
        <v>174</v>
      </c>
      <c r="G69" s="22">
        <v>100</v>
      </c>
      <c r="H69" s="22">
        <v>143</v>
      </c>
    </row>
    <row r="70" spans="2:8">
      <c r="B70" s="22" t="s">
        <v>631</v>
      </c>
      <c r="C70" s="22">
        <v>164</v>
      </c>
      <c r="D70" s="22">
        <v>145</v>
      </c>
      <c r="E70" s="22">
        <v>163</v>
      </c>
      <c r="F70" s="22">
        <v>173</v>
      </c>
      <c r="G70" s="22">
        <v>99</v>
      </c>
      <c r="H70" s="22">
        <v>145</v>
      </c>
    </row>
    <row r="71" spans="2:8">
      <c r="B71" s="22" t="s">
        <v>632</v>
      </c>
      <c r="C71" s="22">
        <v>157</v>
      </c>
      <c r="D71" s="22">
        <v>138</v>
      </c>
      <c r="E71" s="22">
        <v>155</v>
      </c>
      <c r="F71" s="22">
        <v>166</v>
      </c>
      <c r="G71" s="22">
        <v>94</v>
      </c>
      <c r="H71" s="22">
        <v>134</v>
      </c>
    </row>
    <row r="72" spans="2:8">
      <c r="B72" s="22" t="s">
        <v>633</v>
      </c>
      <c r="C72" s="22">
        <v>159</v>
      </c>
      <c r="D72" s="22">
        <v>142</v>
      </c>
      <c r="E72" s="22">
        <v>158</v>
      </c>
      <c r="F72" s="22">
        <v>168</v>
      </c>
      <c r="G72" s="22">
        <v>98</v>
      </c>
      <c r="H72" s="22">
        <v>142</v>
      </c>
    </row>
    <row r="73" spans="2:8">
      <c r="B73" s="22" t="s">
        <v>634</v>
      </c>
      <c r="C73" s="22">
        <v>157</v>
      </c>
      <c r="D73" s="22">
        <v>140</v>
      </c>
      <c r="E73" s="22">
        <v>156</v>
      </c>
      <c r="F73" s="22">
        <v>167</v>
      </c>
      <c r="G73" s="22">
        <v>96</v>
      </c>
      <c r="H73" s="22">
        <v>140</v>
      </c>
    </row>
    <row r="74" spans="2:8">
      <c r="B74" s="22" t="s">
        <v>635</v>
      </c>
      <c r="C74" s="22">
        <v>160</v>
      </c>
      <c r="D74" s="22">
        <v>141</v>
      </c>
      <c r="E74" s="22">
        <v>160</v>
      </c>
      <c r="F74" s="22">
        <v>169</v>
      </c>
      <c r="G74" s="22">
        <v>96</v>
      </c>
      <c r="H74" s="22">
        <v>142</v>
      </c>
    </row>
    <row r="75" spans="2:8">
      <c r="B75" s="22" t="s">
        <v>98</v>
      </c>
      <c r="C75" s="22">
        <v>160</v>
      </c>
      <c r="D75" s="22">
        <v>140</v>
      </c>
      <c r="E75" s="22">
        <v>158</v>
      </c>
      <c r="F75" s="22">
        <v>170</v>
      </c>
      <c r="G75" s="22">
        <v>96</v>
      </c>
      <c r="H75" s="22">
        <v>145</v>
      </c>
    </row>
    <row r="76" spans="2:8">
      <c r="B76" s="22" t="s">
        <v>99</v>
      </c>
      <c r="C76" s="22">
        <v>160</v>
      </c>
      <c r="D76" s="22">
        <v>139</v>
      </c>
      <c r="E76" s="22">
        <v>160</v>
      </c>
      <c r="F76" s="22">
        <v>170</v>
      </c>
      <c r="G76" s="22">
        <v>97</v>
      </c>
      <c r="H76" s="22">
        <v>142</v>
      </c>
    </row>
    <row r="77" spans="2:8">
      <c r="B77" s="22" t="s">
        <v>636</v>
      </c>
      <c r="C77" s="22">
        <v>162</v>
      </c>
      <c r="D77" s="22">
        <v>140</v>
      </c>
      <c r="E77" s="22">
        <v>162</v>
      </c>
      <c r="F77" s="22">
        <v>172</v>
      </c>
      <c r="G77" s="22">
        <v>96</v>
      </c>
      <c r="H77" s="22">
        <v>143</v>
      </c>
    </row>
    <row r="78" spans="2:8">
      <c r="B78" s="22" t="s">
        <v>100</v>
      </c>
      <c r="C78" s="22">
        <v>162</v>
      </c>
      <c r="D78" s="22">
        <v>142</v>
      </c>
      <c r="E78" s="22">
        <v>165</v>
      </c>
      <c r="F78" s="22">
        <v>172</v>
      </c>
      <c r="G78" s="22">
        <v>97</v>
      </c>
      <c r="H78" s="22">
        <v>138</v>
      </c>
    </row>
    <row r="79" spans="2:8">
      <c r="B79" s="22" t="s">
        <v>101</v>
      </c>
      <c r="C79" s="22">
        <v>160</v>
      </c>
      <c r="D79" s="22">
        <v>140</v>
      </c>
      <c r="E79" s="22">
        <v>165</v>
      </c>
      <c r="F79" s="22">
        <v>169</v>
      </c>
      <c r="G79" s="22">
        <v>95</v>
      </c>
      <c r="H79" s="22">
        <v>141</v>
      </c>
    </row>
    <row r="80" spans="2:8">
      <c r="B80" s="22" t="s">
        <v>102</v>
      </c>
      <c r="C80" s="22">
        <v>158</v>
      </c>
      <c r="D80" s="22">
        <v>139</v>
      </c>
      <c r="E80" s="22">
        <v>162</v>
      </c>
      <c r="F80" s="22">
        <v>167</v>
      </c>
      <c r="G80" s="22">
        <v>96</v>
      </c>
      <c r="H80" s="22">
        <v>138</v>
      </c>
    </row>
    <row r="81" spans="2:8">
      <c r="B81" s="22" t="s">
        <v>637</v>
      </c>
      <c r="C81" s="22">
        <v>159</v>
      </c>
      <c r="D81" s="22">
        <v>139</v>
      </c>
      <c r="E81" s="22">
        <v>164</v>
      </c>
      <c r="F81" s="22">
        <v>169</v>
      </c>
      <c r="G81" s="22">
        <v>95</v>
      </c>
      <c r="H81" s="22">
        <v>137</v>
      </c>
    </row>
    <row r="82" spans="2:8">
      <c r="B82" s="22" t="s">
        <v>638</v>
      </c>
      <c r="C82" s="22">
        <v>160</v>
      </c>
      <c r="D82" s="22">
        <v>138</v>
      </c>
      <c r="E82" s="22">
        <v>168</v>
      </c>
      <c r="F82" s="22">
        <v>170</v>
      </c>
      <c r="G82" s="22">
        <v>96</v>
      </c>
      <c r="H82" s="22">
        <v>137</v>
      </c>
    </row>
    <row r="83" spans="2:8">
      <c r="B83" s="22" t="s">
        <v>639</v>
      </c>
      <c r="C83" s="22">
        <v>158</v>
      </c>
      <c r="D83" s="22">
        <v>136</v>
      </c>
      <c r="E83" s="22">
        <v>164</v>
      </c>
      <c r="F83" s="22">
        <v>168</v>
      </c>
      <c r="G83" s="22">
        <v>94</v>
      </c>
      <c r="H83" s="22">
        <v>133</v>
      </c>
    </row>
    <row r="84" spans="2:8">
      <c r="B84" s="22" t="s">
        <v>640</v>
      </c>
      <c r="C84" s="22">
        <v>157</v>
      </c>
      <c r="D84" s="22">
        <v>135</v>
      </c>
      <c r="E84" s="22">
        <v>161</v>
      </c>
      <c r="F84" s="22">
        <v>167</v>
      </c>
      <c r="G84" s="22">
        <v>93</v>
      </c>
      <c r="H84" s="22">
        <v>130</v>
      </c>
    </row>
    <row r="85" spans="2:8">
      <c r="B85" s="22" t="s">
        <v>641</v>
      </c>
      <c r="C85" s="22">
        <v>157</v>
      </c>
      <c r="D85" s="22">
        <v>135</v>
      </c>
      <c r="E85" s="22">
        <v>160</v>
      </c>
      <c r="F85" s="22">
        <v>167</v>
      </c>
      <c r="G85" s="22">
        <v>94</v>
      </c>
      <c r="H85" s="22">
        <v>129</v>
      </c>
    </row>
    <row r="86" spans="2:8">
      <c r="B86" s="22" t="s">
        <v>103</v>
      </c>
      <c r="C86" s="22">
        <v>164</v>
      </c>
      <c r="D86" s="22">
        <v>147</v>
      </c>
      <c r="E86" s="22">
        <v>166</v>
      </c>
      <c r="F86" s="22">
        <v>173</v>
      </c>
      <c r="G86" s="22">
        <v>99</v>
      </c>
      <c r="H86" s="22">
        <v>134</v>
      </c>
    </row>
    <row r="87" spans="2:8">
      <c r="B87" s="22" t="s">
        <v>104</v>
      </c>
      <c r="C87" s="22">
        <v>162</v>
      </c>
      <c r="D87" s="22">
        <v>145</v>
      </c>
      <c r="E87" s="22">
        <v>165</v>
      </c>
      <c r="F87" s="22">
        <v>171</v>
      </c>
      <c r="G87" s="22">
        <v>99</v>
      </c>
      <c r="H87" s="22">
        <v>133</v>
      </c>
    </row>
    <row r="88" spans="2:8">
      <c r="B88" s="22" t="s">
        <v>642</v>
      </c>
      <c r="C88" s="22">
        <v>163</v>
      </c>
      <c r="D88" s="22">
        <v>144</v>
      </c>
      <c r="E88" s="22">
        <v>164</v>
      </c>
      <c r="F88" s="22">
        <v>172</v>
      </c>
      <c r="G88" s="22">
        <v>97</v>
      </c>
      <c r="H88" s="22">
        <v>126</v>
      </c>
    </row>
    <row r="89" spans="2:8">
      <c r="B89" s="22" t="s">
        <v>643</v>
      </c>
      <c r="C89" s="22">
        <v>162</v>
      </c>
      <c r="D89" s="22">
        <v>142</v>
      </c>
      <c r="E89" s="22">
        <v>160</v>
      </c>
      <c r="F89" s="22">
        <v>173</v>
      </c>
      <c r="G89" s="22">
        <v>96</v>
      </c>
      <c r="H89" s="22">
        <v>123</v>
      </c>
    </row>
    <row r="90" spans="2:8">
      <c r="B90" s="22" t="s">
        <v>644</v>
      </c>
      <c r="C90" s="22">
        <v>167</v>
      </c>
      <c r="D90" s="22">
        <v>144</v>
      </c>
      <c r="E90" s="22">
        <v>162</v>
      </c>
      <c r="F90" s="22">
        <v>179</v>
      </c>
      <c r="G90" s="22">
        <v>100</v>
      </c>
      <c r="H90" s="22">
        <v>123</v>
      </c>
    </row>
    <row r="91" spans="2:8">
      <c r="B91" s="22" t="s">
        <v>645</v>
      </c>
      <c r="C91" s="22">
        <v>166</v>
      </c>
      <c r="D91" s="22">
        <v>143</v>
      </c>
      <c r="E91" s="22">
        <v>162</v>
      </c>
      <c r="F91" s="22">
        <v>178</v>
      </c>
      <c r="G91" s="22">
        <v>97</v>
      </c>
      <c r="H91" s="22">
        <v>123</v>
      </c>
    </row>
    <row r="92" spans="2:8">
      <c r="B92" s="22" t="s">
        <v>105</v>
      </c>
      <c r="C92" s="22">
        <v>164</v>
      </c>
      <c r="D92" s="22">
        <v>143</v>
      </c>
      <c r="E92" s="22">
        <v>160</v>
      </c>
      <c r="F92" s="22">
        <v>175</v>
      </c>
      <c r="G92" s="22">
        <v>97</v>
      </c>
      <c r="H92" s="22">
        <v>123</v>
      </c>
    </row>
    <row r="93" spans="2:8">
      <c r="B93" s="22" t="s">
        <v>106</v>
      </c>
      <c r="C93" s="22">
        <v>161</v>
      </c>
      <c r="D93" s="22">
        <v>139</v>
      </c>
      <c r="E93" s="22">
        <v>156</v>
      </c>
      <c r="F93" s="22">
        <v>173</v>
      </c>
      <c r="G93" s="22">
        <v>94</v>
      </c>
      <c r="H93" s="22">
        <v>120</v>
      </c>
    </row>
    <row r="94" spans="2:8">
      <c r="B94" s="22" t="s">
        <v>646</v>
      </c>
      <c r="C94" s="22">
        <v>165</v>
      </c>
      <c r="D94" s="22">
        <v>142</v>
      </c>
      <c r="E94" s="22">
        <v>159</v>
      </c>
      <c r="F94" s="22">
        <v>177</v>
      </c>
      <c r="G94" s="22">
        <v>95</v>
      </c>
      <c r="H94" s="22">
        <v>120</v>
      </c>
    </row>
    <row r="95" spans="2:8">
      <c r="B95" s="22" t="s">
        <v>107</v>
      </c>
      <c r="C95" s="22">
        <v>163</v>
      </c>
      <c r="D95" s="22">
        <v>138</v>
      </c>
      <c r="E95" s="22">
        <v>155</v>
      </c>
      <c r="F95" s="22">
        <v>176</v>
      </c>
      <c r="G95" s="22">
        <v>93</v>
      </c>
      <c r="H95" s="22">
        <v>116</v>
      </c>
    </row>
    <row r="96" spans="2:8">
      <c r="B96" s="22" t="s">
        <v>647</v>
      </c>
      <c r="C96" s="22">
        <v>163</v>
      </c>
      <c r="D96" s="22">
        <v>138</v>
      </c>
      <c r="E96" s="22">
        <v>153</v>
      </c>
      <c r="F96" s="22">
        <v>176</v>
      </c>
      <c r="G96" s="22">
        <v>93</v>
      </c>
      <c r="H96" s="22">
        <v>115</v>
      </c>
    </row>
    <row r="97" spans="2:8">
      <c r="B97" s="22" t="s">
        <v>648</v>
      </c>
      <c r="C97" s="22">
        <v>160</v>
      </c>
      <c r="D97" s="22">
        <v>137</v>
      </c>
      <c r="E97" s="22">
        <v>151</v>
      </c>
      <c r="F97" s="22">
        <v>174</v>
      </c>
      <c r="G97" s="22">
        <v>94</v>
      </c>
      <c r="H97" s="22">
        <v>115</v>
      </c>
    </row>
    <row r="98" spans="2:8">
      <c r="B98" s="22" t="s">
        <v>108</v>
      </c>
      <c r="C98" s="22">
        <v>159</v>
      </c>
      <c r="D98" s="22">
        <v>138</v>
      </c>
      <c r="E98" s="22">
        <v>151</v>
      </c>
      <c r="F98" s="22">
        <v>170</v>
      </c>
      <c r="G98" s="22">
        <v>96</v>
      </c>
      <c r="H98" s="22">
        <v>116</v>
      </c>
    </row>
    <row r="99" spans="2:8">
      <c r="B99" s="22" t="s">
        <v>649</v>
      </c>
      <c r="C99" s="22">
        <v>155</v>
      </c>
      <c r="D99" s="22">
        <v>134</v>
      </c>
      <c r="E99" s="22">
        <v>144</v>
      </c>
      <c r="F99" s="22">
        <v>167</v>
      </c>
      <c r="G99" s="22">
        <v>92</v>
      </c>
      <c r="H99" s="22">
        <v>110</v>
      </c>
    </row>
    <row r="100" spans="2:8">
      <c r="B100" s="22" t="s">
        <v>650</v>
      </c>
      <c r="C100" s="22">
        <v>151</v>
      </c>
      <c r="D100" s="22">
        <v>129</v>
      </c>
      <c r="E100" s="22">
        <v>141</v>
      </c>
      <c r="F100" s="22">
        <v>164</v>
      </c>
      <c r="G100" s="22">
        <v>86</v>
      </c>
      <c r="H100" s="22">
        <v>106</v>
      </c>
    </row>
    <row r="101" spans="2:8">
      <c r="B101" s="22" t="s">
        <v>651</v>
      </c>
      <c r="C101" s="22">
        <v>153</v>
      </c>
      <c r="D101" s="22">
        <v>134</v>
      </c>
      <c r="E101" s="22">
        <v>142</v>
      </c>
      <c r="F101" s="22">
        <v>165</v>
      </c>
      <c r="G101" s="22">
        <v>93</v>
      </c>
      <c r="H101" s="22">
        <v>108</v>
      </c>
    </row>
    <row r="102" spans="2:8">
      <c r="B102" s="22" t="s">
        <v>652</v>
      </c>
      <c r="C102" s="22">
        <v>150</v>
      </c>
      <c r="D102" s="22">
        <v>128</v>
      </c>
      <c r="E102" s="22">
        <v>139</v>
      </c>
      <c r="F102" s="22">
        <v>162</v>
      </c>
      <c r="G102" s="22">
        <v>86</v>
      </c>
      <c r="H102" s="22">
        <v>102</v>
      </c>
    </row>
    <row r="103" spans="2:8">
      <c r="B103" s="22" t="s">
        <v>109</v>
      </c>
      <c r="C103" s="22">
        <v>149</v>
      </c>
      <c r="D103" s="22">
        <v>128</v>
      </c>
      <c r="E103" s="22">
        <v>137</v>
      </c>
      <c r="F103" s="22">
        <v>162</v>
      </c>
      <c r="G103" s="22">
        <v>86</v>
      </c>
      <c r="H103" s="22">
        <v>98</v>
      </c>
    </row>
    <row r="104" spans="2:8">
      <c r="B104" s="22" t="s">
        <v>653</v>
      </c>
      <c r="C104" s="22">
        <v>154</v>
      </c>
      <c r="D104" s="22">
        <v>131</v>
      </c>
      <c r="E104" s="22">
        <v>139</v>
      </c>
      <c r="F104" s="22">
        <v>167</v>
      </c>
      <c r="G104" s="22">
        <v>89</v>
      </c>
      <c r="H104" s="22">
        <v>103</v>
      </c>
    </row>
    <row r="105" spans="2:8">
      <c r="B105" s="22" t="s">
        <v>110</v>
      </c>
      <c r="C105" s="22">
        <v>152</v>
      </c>
      <c r="D105" s="22">
        <v>130</v>
      </c>
      <c r="E105" s="22">
        <v>137</v>
      </c>
      <c r="F105" s="22">
        <v>165</v>
      </c>
      <c r="G105" s="22">
        <v>88</v>
      </c>
      <c r="H105" s="22">
        <v>103</v>
      </c>
    </row>
    <row r="106" spans="2:8">
      <c r="B106" s="22" t="s">
        <v>1300</v>
      </c>
      <c r="C106" s="22">
        <v>153</v>
      </c>
      <c r="D106" s="22">
        <v>128</v>
      </c>
      <c r="E106" s="22">
        <v>138</v>
      </c>
      <c r="F106" s="22">
        <v>168</v>
      </c>
      <c r="G106" s="22">
        <v>88</v>
      </c>
      <c r="H106" s="22">
        <v>97</v>
      </c>
    </row>
    <row r="107" spans="2:8">
      <c r="B107" s="22" t="s">
        <v>1301</v>
      </c>
      <c r="C107" s="22">
        <v>155</v>
      </c>
      <c r="D107" s="22">
        <v>129</v>
      </c>
      <c r="E107" s="22">
        <v>141</v>
      </c>
      <c r="F107" s="22">
        <v>170</v>
      </c>
      <c r="G107" s="22">
        <v>87</v>
      </c>
      <c r="H107" s="22">
        <v>102</v>
      </c>
    </row>
    <row r="108" spans="2:8">
      <c r="B108" s="22" t="s">
        <v>1302</v>
      </c>
      <c r="C108" s="22">
        <v>153</v>
      </c>
      <c r="D108" s="22">
        <v>128</v>
      </c>
      <c r="E108" s="22">
        <v>140</v>
      </c>
      <c r="F108" s="22">
        <v>168</v>
      </c>
      <c r="G108" s="22">
        <v>87</v>
      </c>
      <c r="H108" s="22">
        <v>100</v>
      </c>
    </row>
    <row r="109" spans="2:8">
      <c r="B109" s="22" t="s">
        <v>1303</v>
      </c>
      <c r="C109" s="22">
        <v>149</v>
      </c>
      <c r="D109" s="22">
        <v>124</v>
      </c>
      <c r="E109" s="22">
        <v>136</v>
      </c>
      <c r="F109" s="22">
        <v>164</v>
      </c>
      <c r="G109" s="22">
        <v>84</v>
      </c>
      <c r="H109" s="22">
        <v>96</v>
      </c>
    </row>
    <row r="110" spans="2:8">
      <c r="B110" s="22" t="s">
        <v>1304</v>
      </c>
      <c r="C110" s="22">
        <v>153</v>
      </c>
      <c r="D110" s="22">
        <v>128</v>
      </c>
      <c r="E110" s="22">
        <v>138</v>
      </c>
      <c r="F110" s="22">
        <v>168</v>
      </c>
      <c r="G110" s="22">
        <v>89</v>
      </c>
      <c r="H110" s="22">
        <v>93</v>
      </c>
    </row>
    <row r="111" spans="2:8">
      <c r="B111" s="22" t="s">
        <v>1305</v>
      </c>
      <c r="C111" s="22">
        <v>152</v>
      </c>
      <c r="D111" s="22">
        <v>124</v>
      </c>
      <c r="E111" s="22">
        <v>134</v>
      </c>
      <c r="F111" s="22">
        <v>169</v>
      </c>
      <c r="G111" s="22">
        <v>86</v>
      </c>
      <c r="H111" s="22">
        <v>91</v>
      </c>
    </row>
    <row r="112" spans="2:8">
      <c r="B112" s="22" t="s">
        <v>1306</v>
      </c>
      <c r="C112" s="22">
        <v>156</v>
      </c>
      <c r="D112" s="22">
        <v>129</v>
      </c>
      <c r="E112" s="22">
        <v>135</v>
      </c>
      <c r="F112" s="22">
        <v>173</v>
      </c>
      <c r="G112" s="22">
        <v>90</v>
      </c>
      <c r="H112" s="22">
        <v>97</v>
      </c>
    </row>
    <row r="113" spans="2:8">
      <c r="B113" s="22" t="s">
        <v>1307</v>
      </c>
      <c r="C113" s="22">
        <v>156</v>
      </c>
      <c r="D113" s="22">
        <v>128</v>
      </c>
      <c r="E113" s="22">
        <v>135</v>
      </c>
      <c r="F113" s="22">
        <v>175</v>
      </c>
      <c r="G113" s="22">
        <v>89</v>
      </c>
      <c r="H113" s="22">
        <v>94</v>
      </c>
    </row>
    <row r="114" spans="2:8">
      <c r="B114" s="22" t="s">
        <v>1308</v>
      </c>
      <c r="C114" s="22">
        <v>159</v>
      </c>
      <c r="D114" s="22">
        <v>135</v>
      </c>
      <c r="E114" s="22">
        <v>137</v>
      </c>
      <c r="F114" s="22">
        <v>176</v>
      </c>
      <c r="G114" s="22">
        <v>99</v>
      </c>
      <c r="H114" s="22">
        <v>103</v>
      </c>
    </row>
    <row r="115" spans="2:8">
      <c r="B115" s="22" t="s">
        <v>111</v>
      </c>
      <c r="C115" s="22">
        <v>158</v>
      </c>
      <c r="D115" s="22">
        <v>130</v>
      </c>
      <c r="E115" s="22">
        <v>137</v>
      </c>
      <c r="F115" s="22">
        <v>177</v>
      </c>
      <c r="G115" s="22">
        <v>93</v>
      </c>
      <c r="H115" s="22">
        <v>102</v>
      </c>
    </row>
    <row r="116" spans="2:8">
      <c r="B116" s="22" t="s">
        <v>112</v>
      </c>
      <c r="C116" s="22">
        <v>156</v>
      </c>
      <c r="D116" s="22">
        <v>126</v>
      </c>
      <c r="E116" s="22">
        <v>136</v>
      </c>
      <c r="F116" s="22">
        <v>174</v>
      </c>
      <c r="G116" s="22">
        <v>87</v>
      </c>
      <c r="H116" s="22">
        <v>105</v>
      </c>
    </row>
    <row r="117" spans="2:8">
      <c r="B117" s="22" t="s">
        <v>1309</v>
      </c>
      <c r="C117" s="22">
        <v>162</v>
      </c>
      <c r="D117" s="22">
        <v>137</v>
      </c>
      <c r="E117" s="22">
        <v>142</v>
      </c>
      <c r="F117" s="22">
        <v>179</v>
      </c>
      <c r="G117" s="22">
        <v>100</v>
      </c>
      <c r="H117" s="22">
        <v>112</v>
      </c>
    </row>
    <row r="118" spans="2:8">
      <c r="B118" s="22" t="s">
        <v>1310</v>
      </c>
      <c r="C118" s="22">
        <v>159</v>
      </c>
      <c r="D118" s="22">
        <v>134</v>
      </c>
      <c r="E118" s="22">
        <v>142</v>
      </c>
      <c r="F118" s="22">
        <v>175</v>
      </c>
      <c r="G118" s="22">
        <v>98</v>
      </c>
      <c r="H118" s="22">
        <v>110</v>
      </c>
    </row>
    <row r="119" spans="2:8">
      <c r="B119" s="22" t="s">
        <v>113</v>
      </c>
      <c r="C119" s="22">
        <v>153</v>
      </c>
      <c r="D119" s="22">
        <v>132</v>
      </c>
      <c r="E119" s="22">
        <v>139</v>
      </c>
      <c r="F119" s="22">
        <v>167</v>
      </c>
      <c r="G119" s="22">
        <v>95</v>
      </c>
      <c r="H119" s="22">
        <v>113</v>
      </c>
    </row>
    <row r="120" spans="2:8">
      <c r="B120" s="22" t="s">
        <v>114</v>
      </c>
      <c r="C120" s="22">
        <v>151</v>
      </c>
      <c r="D120" s="22">
        <v>130</v>
      </c>
      <c r="E120" s="22">
        <v>134</v>
      </c>
      <c r="F120" s="22">
        <v>165</v>
      </c>
      <c r="G120" s="22">
        <v>95</v>
      </c>
      <c r="H120" s="22">
        <v>116</v>
      </c>
    </row>
    <row r="121" spans="2:8">
      <c r="B121" s="22" t="s">
        <v>115</v>
      </c>
      <c r="C121" s="22">
        <v>153</v>
      </c>
      <c r="D121" s="22">
        <v>132</v>
      </c>
      <c r="E121" s="22">
        <v>135</v>
      </c>
      <c r="F121" s="22">
        <v>168</v>
      </c>
      <c r="G121" s="22">
        <v>97</v>
      </c>
      <c r="H121" s="22">
        <v>123</v>
      </c>
    </row>
    <row r="122" spans="2:8">
      <c r="B122" s="22" t="s">
        <v>1311</v>
      </c>
      <c r="C122" s="22">
        <v>153</v>
      </c>
      <c r="D122" s="22">
        <v>130</v>
      </c>
      <c r="E122" s="22">
        <v>133</v>
      </c>
      <c r="F122" s="22">
        <v>168</v>
      </c>
      <c r="G122" s="22">
        <v>94</v>
      </c>
      <c r="H122" s="22">
        <v>118</v>
      </c>
    </row>
    <row r="123" spans="2:8">
      <c r="B123" s="22" t="s">
        <v>1312</v>
      </c>
      <c r="C123" s="22">
        <v>155</v>
      </c>
      <c r="D123" s="22">
        <v>127</v>
      </c>
      <c r="E123" s="22">
        <v>133</v>
      </c>
      <c r="F123" s="22">
        <v>172</v>
      </c>
      <c r="G123" s="22">
        <v>90</v>
      </c>
      <c r="H123" s="22">
        <v>120</v>
      </c>
    </row>
    <row r="124" spans="2:8">
      <c r="B124" s="22" t="s">
        <v>1313</v>
      </c>
      <c r="C124" s="22">
        <v>159</v>
      </c>
      <c r="D124" s="22">
        <v>134</v>
      </c>
      <c r="E124" s="22">
        <v>138</v>
      </c>
      <c r="F124" s="22">
        <v>176</v>
      </c>
      <c r="G124" s="22">
        <v>98</v>
      </c>
      <c r="H124" s="22">
        <v>130</v>
      </c>
    </row>
    <row r="125" spans="2:8">
      <c r="B125" s="22" t="s">
        <v>1314</v>
      </c>
      <c r="C125" s="22">
        <v>166</v>
      </c>
      <c r="D125" s="22">
        <v>140</v>
      </c>
      <c r="E125" s="22">
        <v>146</v>
      </c>
      <c r="F125" s="22">
        <v>184</v>
      </c>
      <c r="G125" s="22">
        <v>101</v>
      </c>
      <c r="H125" s="22">
        <v>135</v>
      </c>
    </row>
    <row r="126" spans="2:8">
      <c r="B126" s="22" t="s">
        <v>116</v>
      </c>
      <c r="C126" s="22">
        <v>168</v>
      </c>
      <c r="D126" s="22">
        <v>137</v>
      </c>
      <c r="E126" s="22">
        <v>145</v>
      </c>
      <c r="F126" s="22">
        <v>187</v>
      </c>
      <c r="G126" s="22">
        <v>98</v>
      </c>
      <c r="H126" s="22">
        <v>129</v>
      </c>
    </row>
    <row r="127" spans="2:8">
      <c r="B127" s="22" t="s">
        <v>1315</v>
      </c>
      <c r="C127" s="22">
        <v>171</v>
      </c>
      <c r="D127" s="22">
        <v>139</v>
      </c>
      <c r="E127" s="22">
        <v>153</v>
      </c>
      <c r="F127" s="22">
        <v>191</v>
      </c>
      <c r="G127" s="22">
        <v>98</v>
      </c>
      <c r="H127" s="22">
        <v>130</v>
      </c>
    </row>
    <row r="128" spans="2:8">
      <c r="B128" s="22" t="s">
        <v>1316</v>
      </c>
      <c r="C128" s="22">
        <v>165</v>
      </c>
      <c r="D128" s="22">
        <v>133</v>
      </c>
      <c r="E128" s="22">
        <v>148</v>
      </c>
      <c r="F128" s="22">
        <v>184</v>
      </c>
      <c r="G128" s="22">
        <v>94</v>
      </c>
      <c r="H128" s="22">
        <v>129</v>
      </c>
    </row>
    <row r="129" spans="2:8">
      <c r="B129" s="22" t="s">
        <v>1317</v>
      </c>
      <c r="C129" s="22">
        <v>175</v>
      </c>
      <c r="D129" s="22">
        <v>140</v>
      </c>
      <c r="E129" s="22">
        <v>156</v>
      </c>
      <c r="F129" s="22">
        <v>197</v>
      </c>
      <c r="G129" s="22">
        <v>101</v>
      </c>
      <c r="H129" s="22">
        <v>137</v>
      </c>
    </row>
    <row r="130" spans="2:8">
      <c r="B130" s="22" t="s">
        <v>1318</v>
      </c>
      <c r="C130" s="22">
        <v>173</v>
      </c>
      <c r="D130" s="22">
        <v>140</v>
      </c>
      <c r="E130" s="22">
        <v>161</v>
      </c>
      <c r="F130" s="22">
        <v>192</v>
      </c>
      <c r="G130" s="22">
        <v>102</v>
      </c>
      <c r="H130" s="22">
        <v>141</v>
      </c>
    </row>
    <row r="131" spans="2:8">
      <c r="B131" s="22" t="s">
        <v>1319</v>
      </c>
      <c r="C131" s="22">
        <v>174</v>
      </c>
      <c r="D131" s="22">
        <v>141</v>
      </c>
      <c r="E131" s="22">
        <v>160</v>
      </c>
      <c r="F131" s="22">
        <v>193</v>
      </c>
      <c r="G131" s="22">
        <v>103</v>
      </c>
      <c r="H131" s="22">
        <v>141</v>
      </c>
    </row>
    <row r="132" spans="2:8">
      <c r="B132" s="22" t="s">
        <v>1320</v>
      </c>
      <c r="C132" s="22">
        <v>168</v>
      </c>
      <c r="D132" s="22">
        <v>135</v>
      </c>
      <c r="E132" s="22">
        <v>151</v>
      </c>
      <c r="F132" s="22">
        <v>188</v>
      </c>
      <c r="G132" s="22">
        <v>98</v>
      </c>
      <c r="H132" s="22">
        <v>130</v>
      </c>
    </row>
    <row r="133" spans="2:8">
      <c r="B133" s="22" t="s">
        <v>117</v>
      </c>
      <c r="C133" s="22">
        <v>161</v>
      </c>
      <c r="D133" s="22">
        <v>129</v>
      </c>
      <c r="E133" s="22">
        <v>145</v>
      </c>
      <c r="F133" s="22">
        <v>181</v>
      </c>
      <c r="G133" s="22">
        <v>92</v>
      </c>
      <c r="H133" s="22">
        <v>122</v>
      </c>
    </row>
    <row r="134" spans="2:8">
      <c r="B134" s="22" t="s">
        <v>1321</v>
      </c>
      <c r="C134" s="22">
        <v>162</v>
      </c>
      <c r="D134" s="22">
        <v>129</v>
      </c>
      <c r="E134" s="22">
        <v>146</v>
      </c>
      <c r="F134" s="22">
        <v>181</v>
      </c>
      <c r="G134" s="22">
        <v>92</v>
      </c>
      <c r="H134" s="22">
        <v>124</v>
      </c>
    </row>
    <row r="135" spans="2:8">
      <c r="B135" s="22" t="s">
        <v>1322</v>
      </c>
      <c r="C135" s="22">
        <v>174</v>
      </c>
      <c r="D135" s="22">
        <v>141</v>
      </c>
      <c r="E135" s="22">
        <v>159</v>
      </c>
      <c r="F135" s="22">
        <v>193</v>
      </c>
      <c r="G135" s="22">
        <v>102</v>
      </c>
      <c r="H135" s="22">
        <v>137</v>
      </c>
    </row>
    <row r="136" spans="2:8">
      <c r="B136" s="22" t="s">
        <v>118</v>
      </c>
      <c r="C136" s="22">
        <v>169</v>
      </c>
      <c r="D136" s="22">
        <v>135</v>
      </c>
      <c r="E136" s="22">
        <v>160</v>
      </c>
      <c r="F136" s="22">
        <v>188</v>
      </c>
      <c r="G136" s="22">
        <v>95</v>
      </c>
      <c r="H136" s="22">
        <v>142</v>
      </c>
    </row>
    <row r="137" spans="2:8">
      <c r="B137" s="22" t="s">
        <v>119</v>
      </c>
      <c r="C137" s="22">
        <v>165</v>
      </c>
      <c r="D137" s="22">
        <v>132</v>
      </c>
      <c r="E137" s="22">
        <v>154</v>
      </c>
      <c r="F137" s="22">
        <v>183</v>
      </c>
      <c r="G137" s="22">
        <v>92</v>
      </c>
      <c r="H137" s="22">
        <v>137</v>
      </c>
    </row>
    <row r="138" spans="2:8">
      <c r="B138" s="22" t="s">
        <v>120</v>
      </c>
      <c r="C138" s="22">
        <v>169</v>
      </c>
      <c r="D138" s="22">
        <v>136</v>
      </c>
      <c r="E138" s="22">
        <v>156</v>
      </c>
      <c r="F138" s="22">
        <v>187</v>
      </c>
      <c r="G138" s="22">
        <v>97</v>
      </c>
      <c r="H138" s="22">
        <v>144</v>
      </c>
    </row>
    <row r="139" spans="2:8">
      <c r="B139" s="22" t="s">
        <v>1323</v>
      </c>
      <c r="C139" s="22">
        <v>172</v>
      </c>
      <c r="D139" s="22">
        <v>140</v>
      </c>
      <c r="E139" s="22">
        <v>157</v>
      </c>
      <c r="F139" s="22">
        <v>190</v>
      </c>
      <c r="G139" s="22">
        <v>101</v>
      </c>
      <c r="H139" s="22">
        <v>149</v>
      </c>
    </row>
    <row r="140" spans="2:8">
      <c r="B140" s="22" t="s">
        <v>1324</v>
      </c>
      <c r="C140" s="22">
        <v>168</v>
      </c>
      <c r="D140" s="22">
        <v>136</v>
      </c>
      <c r="E140" s="22">
        <v>155</v>
      </c>
      <c r="F140" s="22">
        <v>187</v>
      </c>
      <c r="G140" s="22">
        <v>96</v>
      </c>
      <c r="H140" s="22">
        <v>142</v>
      </c>
    </row>
    <row r="141" spans="2:8">
      <c r="B141" s="22" t="s">
        <v>121</v>
      </c>
      <c r="C141" s="22">
        <v>176</v>
      </c>
      <c r="D141" s="22">
        <v>143</v>
      </c>
      <c r="E141" s="22">
        <v>165</v>
      </c>
      <c r="F141" s="22">
        <v>195</v>
      </c>
      <c r="G141" s="22">
        <v>103</v>
      </c>
      <c r="H141" s="22">
        <v>151</v>
      </c>
    </row>
    <row r="142" spans="2:8">
      <c r="B142" s="22" t="s">
        <v>1325</v>
      </c>
      <c r="C142" s="22">
        <v>173</v>
      </c>
      <c r="D142" s="22">
        <v>140</v>
      </c>
      <c r="E142" s="22">
        <v>162</v>
      </c>
      <c r="F142" s="22">
        <v>191</v>
      </c>
      <c r="G142" s="22">
        <v>101</v>
      </c>
      <c r="H142" s="22">
        <v>151</v>
      </c>
    </row>
    <row r="143" spans="2:8">
      <c r="B143" s="22" t="s">
        <v>122</v>
      </c>
      <c r="C143" s="22">
        <v>180</v>
      </c>
      <c r="D143" s="22">
        <v>145</v>
      </c>
      <c r="E143" s="22">
        <v>170</v>
      </c>
      <c r="F143" s="22">
        <v>199</v>
      </c>
      <c r="G143" s="22">
        <v>104</v>
      </c>
      <c r="H143" s="22">
        <v>164</v>
      </c>
    </row>
    <row r="144" spans="2:8">
      <c r="B144" s="22" t="s">
        <v>123</v>
      </c>
      <c r="C144" s="22">
        <v>182</v>
      </c>
      <c r="D144" s="22">
        <v>144</v>
      </c>
      <c r="E144" s="22">
        <v>169</v>
      </c>
      <c r="F144" s="22">
        <v>203</v>
      </c>
      <c r="G144" s="22">
        <v>105</v>
      </c>
      <c r="H144" s="22">
        <v>163</v>
      </c>
    </row>
    <row r="145" spans="2:8">
      <c r="B145" s="22" t="s">
        <v>124</v>
      </c>
      <c r="C145" s="22">
        <v>191</v>
      </c>
      <c r="D145" s="22">
        <v>148</v>
      </c>
      <c r="E145" s="22">
        <v>180</v>
      </c>
      <c r="F145" s="22">
        <v>213</v>
      </c>
      <c r="G145" s="22">
        <v>109</v>
      </c>
      <c r="H145" s="22">
        <v>169</v>
      </c>
    </row>
    <row r="146" spans="2:8">
      <c r="B146" s="22" t="s">
        <v>125</v>
      </c>
      <c r="C146" s="22">
        <v>196</v>
      </c>
      <c r="D146" s="22">
        <v>153</v>
      </c>
      <c r="E146" s="22">
        <v>184</v>
      </c>
      <c r="F146" s="22">
        <v>220</v>
      </c>
      <c r="G146" s="22">
        <v>113</v>
      </c>
      <c r="H146" s="22">
        <v>175</v>
      </c>
    </row>
    <row r="147" spans="2:8">
      <c r="B147" s="22" t="s">
        <v>126</v>
      </c>
      <c r="C147" s="22">
        <v>226</v>
      </c>
      <c r="D147" s="22">
        <v>169</v>
      </c>
      <c r="E147" s="22">
        <v>206</v>
      </c>
      <c r="F147" s="22">
        <v>257</v>
      </c>
      <c r="G147" s="22">
        <v>127</v>
      </c>
      <c r="H147" s="22">
        <v>201</v>
      </c>
    </row>
    <row r="148" spans="2:8">
      <c r="B148" s="22" t="s">
        <v>127</v>
      </c>
      <c r="C148" s="22">
        <v>223</v>
      </c>
      <c r="D148" s="22">
        <v>174</v>
      </c>
      <c r="E148" s="22">
        <v>217</v>
      </c>
      <c r="F148" s="22">
        <v>249</v>
      </c>
      <c r="G148" s="22">
        <v>131</v>
      </c>
      <c r="H148" s="22">
        <v>200</v>
      </c>
    </row>
    <row r="149" spans="2:8">
      <c r="B149" s="22" t="s">
        <v>1326</v>
      </c>
      <c r="C149" s="22">
        <v>219</v>
      </c>
      <c r="D149" s="22">
        <v>175</v>
      </c>
      <c r="E149" s="22">
        <v>219</v>
      </c>
      <c r="F149" s="22">
        <v>241</v>
      </c>
      <c r="G149" s="22">
        <v>133</v>
      </c>
      <c r="H149" s="22">
        <v>200</v>
      </c>
    </row>
    <row r="150" spans="2:8">
      <c r="B150" s="22" t="s">
        <v>1327</v>
      </c>
      <c r="C150" s="22">
        <v>219</v>
      </c>
      <c r="D150" s="22">
        <v>174</v>
      </c>
      <c r="E150" s="22">
        <v>218</v>
      </c>
      <c r="F150" s="22">
        <v>242</v>
      </c>
      <c r="G150" s="22">
        <v>134</v>
      </c>
      <c r="H150" s="22">
        <v>216</v>
      </c>
    </row>
    <row r="151" spans="2:8">
      <c r="B151" s="22" t="s">
        <v>1328</v>
      </c>
      <c r="C151" s="22">
        <v>221</v>
      </c>
      <c r="D151" s="22">
        <v>176</v>
      </c>
      <c r="E151" s="22">
        <v>226</v>
      </c>
      <c r="F151" s="22">
        <v>243</v>
      </c>
      <c r="G151" s="22">
        <v>135</v>
      </c>
      <c r="H151" s="22">
        <v>217</v>
      </c>
    </row>
    <row r="152" spans="2:8">
      <c r="B152" s="22" t="s">
        <v>128</v>
      </c>
      <c r="C152" s="22">
        <v>217</v>
      </c>
      <c r="D152" s="22">
        <v>171</v>
      </c>
      <c r="E152" s="22">
        <v>221</v>
      </c>
      <c r="F152" s="22">
        <v>240</v>
      </c>
      <c r="G152" s="22">
        <v>130</v>
      </c>
      <c r="H152" s="22">
        <v>211</v>
      </c>
    </row>
    <row r="153" spans="2:8">
      <c r="B153" s="22" t="s">
        <v>1329</v>
      </c>
      <c r="C153" s="22">
        <v>219</v>
      </c>
      <c r="D153" s="22">
        <v>173</v>
      </c>
      <c r="E153" s="22">
        <v>219</v>
      </c>
      <c r="F153" s="22">
        <v>242</v>
      </c>
      <c r="G153" s="22">
        <v>129</v>
      </c>
      <c r="H153" s="22">
        <v>227</v>
      </c>
    </row>
    <row r="154" spans="2:8">
      <c r="B154" s="22" t="s">
        <v>1330</v>
      </c>
      <c r="C154" s="22">
        <v>216</v>
      </c>
      <c r="D154" s="22">
        <v>167</v>
      </c>
      <c r="E154" s="22">
        <v>213</v>
      </c>
      <c r="F154" s="22">
        <v>241</v>
      </c>
      <c r="G154" s="22">
        <v>124</v>
      </c>
      <c r="H154" s="22">
        <v>209</v>
      </c>
    </row>
    <row r="155" spans="2:8">
      <c r="B155" s="22" t="s">
        <v>129</v>
      </c>
      <c r="C155" s="22">
        <v>212</v>
      </c>
      <c r="D155" s="22">
        <v>165</v>
      </c>
      <c r="E155" s="22">
        <v>210</v>
      </c>
      <c r="F155" s="22">
        <v>235</v>
      </c>
      <c r="G155" s="22">
        <v>122</v>
      </c>
      <c r="H155" s="22">
        <v>205</v>
      </c>
    </row>
    <row r="156" spans="2:8">
      <c r="B156" s="22" t="s">
        <v>130</v>
      </c>
      <c r="C156" s="22">
        <v>194</v>
      </c>
      <c r="D156" s="22">
        <v>152</v>
      </c>
      <c r="E156" s="22">
        <v>189</v>
      </c>
      <c r="F156" s="22">
        <v>215</v>
      </c>
      <c r="G156" s="22">
        <v>113</v>
      </c>
      <c r="H156" s="22">
        <v>184</v>
      </c>
    </row>
    <row r="157" spans="2:8">
      <c r="B157" s="22" t="s">
        <v>131</v>
      </c>
      <c r="C157" s="22">
        <v>203</v>
      </c>
      <c r="D157" s="22">
        <v>159</v>
      </c>
      <c r="E157" s="22">
        <v>196</v>
      </c>
      <c r="F157" s="22">
        <v>227</v>
      </c>
      <c r="G157" s="22">
        <v>119</v>
      </c>
      <c r="H157" s="22">
        <v>203</v>
      </c>
    </row>
    <row r="158" spans="2:8">
      <c r="B158" s="22" t="s">
        <v>132</v>
      </c>
      <c r="C158" s="22">
        <v>207</v>
      </c>
      <c r="D158" s="22">
        <v>163</v>
      </c>
      <c r="E158" s="22">
        <v>199</v>
      </c>
      <c r="F158" s="22">
        <v>231</v>
      </c>
      <c r="G158" s="22">
        <v>122</v>
      </c>
      <c r="H158" s="22">
        <v>207</v>
      </c>
    </row>
    <row r="159" spans="2:8">
      <c r="B159" s="22" t="s">
        <v>133</v>
      </c>
      <c r="C159" s="22">
        <v>205</v>
      </c>
      <c r="D159" s="22">
        <v>162</v>
      </c>
      <c r="E159" s="22">
        <v>196</v>
      </c>
      <c r="F159" s="22">
        <v>229</v>
      </c>
      <c r="G159" s="22">
        <v>123</v>
      </c>
      <c r="H159" s="22">
        <v>206</v>
      </c>
    </row>
    <row r="160" spans="2:8">
      <c r="B160" s="22" t="s">
        <v>1331</v>
      </c>
      <c r="C160" s="22">
        <v>215</v>
      </c>
      <c r="D160" s="22">
        <v>170</v>
      </c>
      <c r="E160" s="22">
        <v>206</v>
      </c>
      <c r="F160" s="22">
        <v>240</v>
      </c>
      <c r="G160" s="22">
        <v>130</v>
      </c>
      <c r="H160" s="22">
        <v>211</v>
      </c>
    </row>
    <row r="161" spans="2:8">
      <c r="B161" s="22" t="s">
        <v>1332</v>
      </c>
      <c r="C161" s="22">
        <v>222</v>
      </c>
      <c r="D161" s="22">
        <v>175</v>
      </c>
      <c r="E161" s="22">
        <v>208</v>
      </c>
      <c r="F161" s="22">
        <v>248</v>
      </c>
      <c r="G161" s="22">
        <v>133</v>
      </c>
      <c r="H161" s="22">
        <v>215</v>
      </c>
    </row>
    <row r="162" spans="2:8">
      <c r="B162" s="22" t="s">
        <v>1333</v>
      </c>
      <c r="C162" s="50">
        <v>251</v>
      </c>
      <c r="D162" s="22">
        <v>197</v>
      </c>
      <c r="E162" s="22">
        <v>237</v>
      </c>
      <c r="F162" s="22">
        <v>281</v>
      </c>
      <c r="G162" s="22">
        <v>152</v>
      </c>
      <c r="H162" s="22">
        <v>241</v>
      </c>
    </row>
    <row r="163" spans="2:8">
      <c r="B163" s="22" t="s">
        <v>1334</v>
      </c>
      <c r="C163" s="22">
        <v>235</v>
      </c>
      <c r="D163" s="22">
        <v>186</v>
      </c>
      <c r="E163" s="22">
        <v>227</v>
      </c>
      <c r="F163" s="22">
        <v>262</v>
      </c>
      <c r="G163" s="22">
        <v>143</v>
      </c>
      <c r="H163" s="22">
        <v>234</v>
      </c>
    </row>
    <row r="164" spans="2:8">
      <c r="B164" s="22" t="s">
        <v>1335</v>
      </c>
      <c r="C164" s="22">
        <v>241</v>
      </c>
      <c r="D164" s="22">
        <v>188</v>
      </c>
      <c r="E164" s="22">
        <v>229</v>
      </c>
      <c r="F164" s="22">
        <v>270</v>
      </c>
      <c r="G164" s="22">
        <v>145</v>
      </c>
      <c r="H164" s="22">
        <v>231</v>
      </c>
    </row>
    <row r="165" spans="2:8">
      <c r="B165" s="22" t="s">
        <v>1336</v>
      </c>
      <c r="C165" s="22">
        <v>244</v>
      </c>
      <c r="D165" s="22">
        <v>194</v>
      </c>
      <c r="E165" s="22">
        <v>236</v>
      </c>
      <c r="F165" s="22">
        <v>271</v>
      </c>
      <c r="G165" s="22">
        <v>149</v>
      </c>
      <c r="H165" s="22">
        <v>239</v>
      </c>
    </row>
    <row r="166" spans="2:8">
      <c r="B166" s="22" t="s">
        <v>1337</v>
      </c>
      <c r="C166" s="22">
        <v>234</v>
      </c>
      <c r="D166" s="22">
        <v>183</v>
      </c>
      <c r="E166" s="22">
        <v>230</v>
      </c>
      <c r="F166" s="22">
        <v>260</v>
      </c>
      <c r="G166" s="22">
        <v>139</v>
      </c>
      <c r="H166" s="22">
        <v>221</v>
      </c>
    </row>
    <row r="167" spans="2:8">
      <c r="B167" s="22" t="s">
        <v>1338</v>
      </c>
      <c r="C167" s="22">
        <v>232</v>
      </c>
      <c r="D167" s="22">
        <v>183</v>
      </c>
      <c r="E167" s="22">
        <v>230</v>
      </c>
      <c r="F167" s="22">
        <v>258</v>
      </c>
      <c r="G167" s="22">
        <v>140</v>
      </c>
      <c r="H167" s="22">
        <v>218</v>
      </c>
    </row>
    <row r="168" spans="2:8">
      <c r="B168" s="22" t="s">
        <v>1339</v>
      </c>
      <c r="C168" s="22">
        <v>228</v>
      </c>
      <c r="D168" s="22">
        <v>182</v>
      </c>
      <c r="E168" s="22">
        <v>230</v>
      </c>
      <c r="F168" s="22">
        <v>252</v>
      </c>
      <c r="G168" s="22">
        <v>139</v>
      </c>
      <c r="H168" s="22">
        <v>213</v>
      </c>
    </row>
    <row r="169" spans="2:8">
      <c r="B169" s="22" t="s">
        <v>1340</v>
      </c>
      <c r="C169" s="22">
        <v>227</v>
      </c>
      <c r="D169" s="22">
        <v>184</v>
      </c>
      <c r="E169" s="22">
        <v>233</v>
      </c>
      <c r="F169" s="22">
        <v>248</v>
      </c>
      <c r="G169" s="22">
        <v>140</v>
      </c>
      <c r="H169" s="22">
        <v>217</v>
      </c>
    </row>
    <row r="170" spans="2:8">
      <c r="B170" s="22" t="s">
        <v>1341</v>
      </c>
      <c r="C170" s="22">
        <v>234</v>
      </c>
      <c r="D170" s="22">
        <v>189</v>
      </c>
      <c r="E170" s="22">
        <v>232</v>
      </c>
      <c r="F170" s="22">
        <v>257</v>
      </c>
      <c r="G170" s="22">
        <v>144</v>
      </c>
      <c r="H170" s="22">
        <v>224</v>
      </c>
    </row>
    <row r="171" spans="2:8">
      <c r="B171" s="22" t="s">
        <v>1342</v>
      </c>
      <c r="C171" s="22">
        <v>228</v>
      </c>
      <c r="D171" s="22">
        <v>184</v>
      </c>
      <c r="E171" s="22">
        <v>229</v>
      </c>
      <c r="F171" s="22">
        <v>251</v>
      </c>
      <c r="G171" s="22">
        <v>140</v>
      </c>
      <c r="H171" s="22">
        <v>219</v>
      </c>
    </row>
    <row r="172" spans="2:8">
      <c r="B172" s="22" t="s">
        <v>1343</v>
      </c>
      <c r="C172" s="22">
        <v>233</v>
      </c>
      <c r="D172" s="22">
        <v>187</v>
      </c>
      <c r="E172" s="22">
        <v>233</v>
      </c>
      <c r="F172" s="22">
        <v>256</v>
      </c>
      <c r="G172" s="22">
        <v>143</v>
      </c>
      <c r="H172" s="22">
        <v>223</v>
      </c>
    </row>
    <row r="173" spans="2:8">
      <c r="B173" s="22" t="s">
        <v>1344</v>
      </c>
      <c r="C173" s="22">
        <v>223</v>
      </c>
      <c r="D173" s="22">
        <v>177</v>
      </c>
      <c r="E173" s="22">
        <v>225</v>
      </c>
      <c r="F173" s="22">
        <v>246</v>
      </c>
      <c r="G173" s="22">
        <v>134</v>
      </c>
      <c r="H173" s="22">
        <v>214</v>
      </c>
    </row>
    <row r="174" spans="2:8">
      <c r="B174" s="22" t="s">
        <v>1345</v>
      </c>
      <c r="C174" s="22">
        <v>223</v>
      </c>
      <c r="D174" s="22">
        <v>178</v>
      </c>
      <c r="E174" s="22">
        <v>226</v>
      </c>
      <c r="F174" s="22">
        <v>246</v>
      </c>
      <c r="G174" s="22">
        <v>136</v>
      </c>
      <c r="H174" s="22">
        <v>210</v>
      </c>
    </row>
    <row r="175" spans="2:8">
      <c r="B175" s="22" t="s">
        <v>1346</v>
      </c>
      <c r="C175" s="22">
        <v>233</v>
      </c>
      <c r="D175" s="22">
        <v>187</v>
      </c>
      <c r="E175" s="22">
        <v>230</v>
      </c>
      <c r="F175" s="22">
        <v>256</v>
      </c>
      <c r="G175" s="22">
        <v>143</v>
      </c>
      <c r="H175" s="22">
        <v>218</v>
      </c>
    </row>
    <row r="176" spans="2:8">
      <c r="B176" s="22" t="s">
        <v>1347</v>
      </c>
      <c r="C176" s="22">
        <v>229</v>
      </c>
      <c r="D176" s="22">
        <v>184</v>
      </c>
      <c r="E176" s="22">
        <v>224</v>
      </c>
      <c r="F176" s="22">
        <v>253</v>
      </c>
      <c r="G176" s="22">
        <v>140</v>
      </c>
      <c r="H176" s="22">
        <v>214</v>
      </c>
    </row>
    <row r="177" spans="2:8">
      <c r="B177" s="22" t="s">
        <v>1348</v>
      </c>
      <c r="C177" s="22">
        <v>237</v>
      </c>
      <c r="D177" s="22">
        <v>190</v>
      </c>
      <c r="E177" s="22">
        <v>234</v>
      </c>
      <c r="F177" s="22">
        <v>262</v>
      </c>
      <c r="G177" s="22">
        <v>145</v>
      </c>
      <c r="H177" s="22">
        <v>222</v>
      </c>
    </row>
    <row r="178" spans="2:8">
      <c r="B178" s="22" t="s">
        <v>1349</v>
      </c>
      <c r="C178" s="22">
        <v>246</v>
      </c>
      <c r="D178" s="22">
        <v>199</v>
      </c>
      <c r="E178" s="22">
        <v>244</v>
      </c>
      <c r="F178" s="22">
        <v>270</v>
      </c>
      <c r="G178" s="22">
        <v>152</v>
      </c>
      <c r="H178" s="22">
        <v>229</v>
      </c>
    </row>
    <row r="179" spans="2:8">
      <c r="B179" s="22" t="s">
        <v>134</v>
      </c>
      <c r="C179" s="22">
        <v>239</v>
      </c>
      <c r="D179" s="22">
        <v>194</v>
      </c>
      <c r="E179" s="22">
        <v>240</v>
      </c>
      <c r="F179" s="22">
        <v>262</v>
      </c>
      <c r="G179" s="22">
        <v>148</v>
      </c>
      <c r="H179" s="22">
        <v>223</v>
      </c>
    </row>
    <row r="180" spans="2:8">
      <c r="B180" s="22" t="s">
        <v>1350</v>
      </c>
      <c r="C180" s="22">
        <v>233</v>
      </c>
      <c r="D180" s="22">
        <v>187</v>
      </c>
      <c r="E180" s="22">
        <v>233</v>
      </c>
      <c r="F180" s="22">
        <v>256</v>
      </c>
      <c r="G180" s="22">
        <v>141</v>
      </c>
      <c r="H180" s="22">
        <v>216</v>
      </c>
    </row>
    <row r="181" spans="2:8">
      <c r="B181" s="22" t="s">
        <v>1351</v>
      </c>
      <c r="C181" s="22">
        <v>223</v>
      </c>
      <c r="D181" s="22">
        <v>177</v>
      </c>
      <c r="E181" s="22">
        <v>220</v>
      </c>
      <c r="F181" s="22">
        <v>246</v>
      </c>
      <c r="G181" s="22">
        <v>132</v>
      </c>
      <c r="H181" s="22">
        <v>204</v>
      </c>
    </row>
    <row r="182" spans="2:8">
      <c r="B182" s="22" t="s">
        <v>1352</v>
      </c>
      <c r="C182" s="22">
        <v>223</v>
      </c>
      <c r="D182" s="22">
        <v>180</v>
      </c>
      <c r="E182" s="22">
        <v>216</v>
      </c>
      <c r="F182" s="22">
        <v>245</v>
      </c>
      <c r="G182" s="22">
        <v>136</v>
      </c>
      <c r="H182" s="22">
        <v>208</v>
      </c>
    </row>
    <row r="183" spans="2:8">
      <c r="B183" s="22" t="s">
        <v>1353</v>
      </c>
      <c r="C183" s="22">
        <v>222</v>
      </c>
      <c r="D183" s="22">
        <v>180</v>
      </c>
      <c r="E183" s="22">
        <v>209</v>
      </c>
      <c r="F183" s="22">
        <v>246</v>
      </c>
      <c r="G183" s="22">
        <v>135</v>
      </c>
      <c r="H183" s="22">
        <v>206</v>
      </c>
    </row>
    <row r="184" spans="2:8">
      <c r="B184" s="22" t="s">
        <v>1354</v>
      </c>
      <c r="C184" s="22">
        <v>211</v>
      </c>
      <c r="D184" s="22">
        <v>174</v>
      </c>
      <c r="E184" s="22">
        <v>198</v>
      </c>
      <c r="F184" s="22">
        <v>233</v>
      </c>
      <c r="G184" s="22">
        <v>128</v>
      </c>
      <c r="H184" s="22">
        <v>210</v>
      </c>
    </row>
    <row r="185" spans="2:8">
      <c r="B185" s="22" t="s">
        <v>1355</v>
      </c>
      <c r="C185" s="22">
        <v>201</v>
      </c>
      <c r="D185" s="22">
        <v>165</v>
      </c>
      <c r="E185" s="22">
        <v>184</v>
      </c>
      <c r="F185" s="22">
        <v>223</v>
      </c>
      <c r="G185" s="22">
        <v>122</v>
      </c>
      <c r="H185" s="22">
        <v>189</v>
      </c>
    </row>
    <row r="186" spans="2:8">
      <c r="B186" s="22" t="s">
        <v>1356</v>
      </c>
      <c r="C186" s="22">
        <v>193</v>
      </c>
      <c r="D186" s="22">
        <v>156</v>
      </c>
      <c r="E186" s="22">
        <v>174</v>
      </c>
      <c r="F186" s="22">
        <v>216</v>
      </c>
      <c r="G186" s="22">
        <v>114</v>
      </c>
      <c r="H186" s="22">
        <v>178</v>
      </c>
    </row>
    <row r="187" spans="2:8">
      <c r="B187" s="22" t="s">
        <v>1357</v>
      </c>
      <c r="C187" s="22">
        <v>195</v>
      </c>
      <c r="D187" s="22">
        <v>162</v>
      </c>
      <c r="E187" s="22">
        <v>176</v>
      </c>
      <c r="F187" s="22">
        <v>214</v>
      </c>
      <c r="G187" s="22">
        <v>122</v>
      </c>
      <c r="H187" s="22">
        <v>181</v>
      </c>
    </row>
    <row r="188" spans="2:8">
      <c r="B188" s="22" t="s">
        <v>1358</v>
      </c>
      <c r="C188" s="22">
        <v>197</v>
      </c>
      <c r="D188" s="22">
        <v>161</v>
      </c>
      <c r="E188" s="22">
        <v>177</v>
      </c>
      <c r="F188" s="22">
        <v>218</v>
      </c>
      <c r="G188" s="22">
        <v>119</v>
      </c>
      <c r="H188" s="22">
        <v>181</v>
      </c>
    </row>
    <row r="189" spans="2:8">
      <c r="B189" s="22" t="s">
        <v>1359</v>
      </c>
      <c r="C189" s="22">
        <v>198</v>
      </c>
      <c r="D189" s="22">
        <v>162</v>
      </c>
      <c r="E189" s="22">
        <v>179</v>
      </c>
      <c r="F189" s="22">
        <v>219</v>
      </c>
      <c r="G189" s="22">
        <v>119</v>
      </c>
      <c r="H189" s="22">
        <v>184</v>
      </c>
    </row>
    <row r="190" spans="2:8">
      <c r="B190" s="22" t="s">
        <v>1360</v>
      </c>
      <c r="C190" s="22">
        <v>198</v>
      </c>
      <c r="D190" s="22">
        <v>163</v>
      </c>
      <c r="E190" s="22">
        <v>179</v>
      </c>
      <c r="F190" s="22">
        <v>220</v>
      </c>
      <c r="G190" s="22">
        <v>122</v>
      </c>
      <c r="H190" s="22">
        <v>184</v>
      </c>
    </row>
    <row r="191" spans="2:8">
      <c r="B191" s="22" t="s">
        <v>1361</v>
      </c>
      <c r="C191" s="22">
        <v>201</v>
      </c>
      <c r="D191" s="22">
        <v>167</v>
      </c>
      <c r="E191" s="22">
        <v>186</v>
      </c>
      <c r="F191" s="22">
        <v>222</v>
      </c>
      <c r="G191" s="22">
        <v>125</v>
      </c>
      <c r="H191" s="22">
        <v>186</v>
      </c>
    </row>
    <row r="192" spans="2:8">
      <c r="B192" s="22" t="s">
        <v>1362</v>
      </c>
      <c r="C192" s="22">
        <v>201</v>
      </c>
      <c r="D192" s="22">
        <v>167</v>
      </c>
      <c r="E192" s="22">
        <v>188</v>
      </c>
      <c r="F192" s="22">
        <v>222</v>
      </c>
      <c r="G192" s="22">
        <v>124</v>
      </c>
      <c r="H192" s="22">
        <v>185</v>
      </c>
    </row>
    <row r="193" spans="2:8">
      <c r="B193" s="22" t="s">
        <v>1363</v>
      </c>
      <c r="C193" s="22">
        <v>201</v>
      </c>
      <c r="D193" s="22">
        <v>168</v>
      </c>
      <c r="E193" s="22">
        <v>187</v>
      </c>
      <c r="F193" s="22">
        <v>220</v>
      </c>
      <c r="G193" s="22">
        <v>125</v>
      </c>
      <c r="H193" s="22">
        <v>187</v>
      </c>
    </row>
    <row r="194" spans="2:8">
      <c r="B194" s="22" t="s">
        <v>135</v>
      </c>
      <c r="C194" s="22">
        <v>201</v>
      </c>
      <c r="D194" s="22">
        <v>167</v>
      </c>
      <c r="E194" s="22">
        <v>185</v>
      </c>
      <c r="F194" s="22">
        <v>221</v>
      </c>
      <c r="G194" s="22">
        <v>124</v>
      </c>
      <c r="H194" s="22">
        <v>193</v>
      </c>
    </row>
    <row r="195" spans="2:8">
      <c r="B195" s="22" t="s">
        <v>136</v>
      </c>
      <c r="C195" s="22">
        <v>200</v>
      </c>
      <c r="D195" s="22">
        <v>166</v>
      </c>
      <c r="E195" s="22">
        <v>184</v>
      </c>
      <c r="F195" s="22">
        <v>221</v>
      </c>
      <c r="G195" s="22">
        <v>124</v>
      </c>
      <c r="H195" s="22">
        <v>192</v>
      </c>
    </row>
    <row r="196" spans="2:8">
      <c r="B196" s="22" t="s">
        <v>1364</v>
      </c>
      <c r="C196" s="22">
        <v>201</v>
      </c>
      <c r="D196" s="22">
        <v>166</v>
      </c>
      <c r="E196" s="22">
        <v>185</v>
      </c>
      <c r="F196" s="22">
        <v>221</v>
      </c>
      <c r="G196" s="22">
        <v>126</v>
      </c>
      <c r="H196" s="22">
        <v>197</v>
      </c>
    </row>
    <row r="197" spans="2:8">
      <c r="B197" s="22" t="s">
        <v>1365</v>
      </c>
      <c r="C197" s="22">
        <v>194</v>
      </c>
      <c r="D197" s="22">
        <v>158</v>
      </c>
      <c r="E197" s="22">
        <v>177</v>
      </c>
      <c r="F197" s="22">
        <v>215</v>
      </c>
      <c r="G197" s="22">
        <v>119</v>
      </c>
      <c r="H197" s="22">
        <v>188</v>
      </c>
    </row>
    <row r="198" spans="2:8">
      <c r="B198" s="22" t="s">
        <v>1366</v>
      </c>
      <c r="C198" s="22">
        <v>186</v>
      </c>
      <c r="D198" s="22">
        <v>152</v>
      </c>
      <c r="E198" s="22">
        <v>168</v>
      </c>
      <c r="F198" s="22">
        <v>207</v>
      </c>
      <c r="G198" s="22">
        <v>114</v>
      </c>
      <c r="H198" s="22">
        <v>182</v>
      </c>
    </row>
    <row r="199" spans="2:8">
      <c r="B199" s="22" t="s">
        <v>1367</v>
      </c>
      <c r="C199" s="22">
        <v>187</v>
      </c>
      <c r="D199" s="22">
        <v>153</v>
      </c>
      <c r="E199" s="22">
        <v>167</v>
      </c>
      <c r="F199" s="22">
        <v>207</v>
      </c>
      <c r="G199" s="22">
        <v>115</v>
      </c>
      <c r="H199" s="22">
        <v>179</v>
      </c>
    </row>
    <row r="200" spans="2:8">
      <c r="B200" s="22" t="s">
        <v>1368</v>
      </c>
      <c r="C200" s="22">
        <v>183</v>
      </c>
      <c r="D200" s="22">
        <v>149</v>
      </c>
      <c r="E200" s="22">
        <v>165</v>
      </c>
      <c r="F200" s="22">
        <v>203</v>
      </c>
      <c r="G200" s="22">
        <v>111</v>
      </c>
      <c r="H200" s="22">
        <v>176</v>
      </c>
    </row>
    <row r="201" spans="2:8">
      <c r="B201" s="22" t="s">
        <v>1369</v>
      </c>
      <c r="C201" s="22">
        <v>180</v>
      </c>
      <c r="D201" s="22">
        <v>147</v>
      </c>
      <c r="E201" s="22">
        <v>159</v>
      </c>
      <c r="F201" s="22">
        <v>200</v>
      </c>
      <c r="G201" s="22">
        <v>109</v>
      </c>
      <c r="H201" s="22">
        <v>173</v>
      </c>
    </row>
    <row r="202" spans="2:8">
      <c r="B202" s="22" t="s">
        <v>80</v>
      </c>
      <c r="C202" s="22">
        <v>182</v>
      </c>
      <c r="D202" s="22">
        <v>149</v>
      </c>
      <c r="E202" s="22">
        <v>161</v>
      </c>
      <c r="F202" s="22">
        <v>202</v>
      </c>
      <c r="G202" s="22">
        <v>110</v>
      </c>
      <c r="H202" s="22">
        <v>174</v>
      </c>
    </row>
    <row r="203" spans="2:8">
      <c r="B203" s="22" t="s">
        <v>81</v>
      </c>
      <c r="C203" s="22">
        <v>183</v>
      </c>
      <c r="D203" s="22">
        <v>151</v>
      </c>
      <c r="E203" s="22">
        <v>164</v>
      </c>
      <c r="F203" s="22">
        <v>203</v>
      </c>
      <c r="G203" s="22">
        <v>111</v>
      </c>
      <c r="H203" s="22">
        <v>177</v>
      </c>
    </row>
    <row r="204" spans="2:8">
      <c r="B204" s="22" t="s">
        <v>1370</v>
      </c>
      <c r="C204" s="22">
        <v>192</v>
      </c>
      <c r="D204" s="22">
        <v>160</v>
      </c>
      <c r="E204" s="22">
        <v>174</v>
      </c>
      <c r="F204" s="22">
        <v>212</v>
      </c>
      <c r="G204" s="22">
        <v>119</v>
      </c>
      <c r="H204" s="22">
        <v>189</v>
      </c>
    </row>
    <row r="205" spans="2:8">
      <c r="B205" s="22" t="s">
        <v>1371</v>
      </c>
      <c r="C205" s="22">
        <v>194</v>
      </c>
      <c r="D205" s="22">
        <v>165</v>
      </c>
      <c r="E205" s="22">
        <v>176</v>
      </c>
      <c r="F205" s="22">
        <v>212</v>
      </c>
      <c r="G205" s="22">
        <v>122</v>
      </c>
      <c r="H205" s="22">
        <v>191</v>
      </c>
    </row>
    <row r="206" spans="2:8">
      <c r="B206" s="22" t="s">
        <v>1372</v>
      </c>
      <c r="C206" s="22">
        <v>205</v>
      </c>
      <c r="D206" s="22">
        <v>172</v>
      </c>
      <c r="E206" s="22">
        <v>190</v>
      </c>
      <c r="F206" s="22">
        <v>224</v>
      </c>
      <c r="G206" s="22">
        <v>127</v>
      </c>
      <c r="H206" s="22">
        <v>199</v>
      </c>
    </row>
    <row r="207" spans="2:8">
      <c r="B207" s="22" t="s">
        <v>1373</v>
      </c>
      <c r="C207" s="22">
        <v>206</v>
      </c>
      <c r="D207" s="22">
        <v>174</v>
      </c>
      <c r="E207" s="22">
        <v>191</v>
      </c>
      <c r="F207" s="22">
        <v>225</v>
      </c>
      <c r="G207" s="22">
        <v>130</v>
      </c>
      <c r="H207" s="22">
        <v>200</v>
      </c>
    </row>
    <row r="208" spans="2:8">
      <c r="B208" s="22" t="s">
        <v>1374</v>
      </c>
      <c r="C208" s="22">
        <v>204</v>
      </c>
      <c r="D208" s="22">
        <v>171</v>
      </c>
      <c r="E208" s="22">
        <v>186</v>
      </c>
      <c r="F208" s="22">
        <v>224</v>
      </c>
      <c r="G208" s="22">
        <v>128</v>
      </c>
      <c r="H208" s="22">
        <v>198</v>
      </c>
    </row>
    <row r="209" spans="2:8">
      <c r="B209" s="22" t="s">
        <v>1375</v>
      </c>
      <c r="C209" s="22">
        <v>210</v>
      </c>
      <c r="D209" s="22">
        <v>176</v>
      </c>
      <c r="E209" s="22">
        <v>194</v>
      </c>
      <c r="F209" s="22">
        <v>230</v>
      </c>
      <c r="G209" s="22">
        <v>134</v>
      </c>
      <c r="H209" s="22">
        <v>201</v>
      </c>
    </row>
    <row r="210" spans="2:8">
      <c r="B210" s="22" t="s">
        <v>1376</v>
      </c>
      <c r="C210" s="22">
        <v>206</v>
      </c>
      <c r="D210" s="22">
        <v>173</v>
      </c>
      <c r="E210" s="22">
        <v>191</v>
      </c>
      <c r="F210" s="22">
        <v>226</v>
      </c>
      <c r="G210" s="22">
        <v>131</v>
      </c>
      <c r="H210" s="22">
        <v>196</v>
      </c>
    </row>
    <row r="211" spans="2:8">
      <c r="B211" s="22" t="s">
        <v>1377</v>
      </c>
      <c r="C211" s="22">
        <v>199</v>
      </c>
      <c r="D211" s="22">
        <v>168</v>
      </c>
      <c r="E211" s="22">
        <v>184</v>
      </c>
      <c r="F211" s="22">
        <v>218</v>
      </c>
      <c r="G211" s="22">
        <v>129</v>
      </c>
      <c r="H211" s="22">
        <v>193</v>
      </c>
    </row>
    <row r="212" spans="2:8">
      <c r="B212" s="22" t="s">
        <v>1378</v>
      </c>
      <c r="C212" s="22">
        <v>197</v>
      </c>
      <c r="D212" s="22">
        <v>167</v>
      </c>
      <c r="E212" s="22">
        <v>185</v>
      </c>
      <c r="F212" s="22">
        <v>215</v>
      </c>
      <c r="G212" s="22">
        <v>129</v>
      </c>
      <c r="H212" s="22">
        <v>194</v>
      </c>
    </row>
    <row r="213" spans="2:8">
      <c r="B213" s="22" t="s">
        <v>1379</v>
      </c>
      <c r="C213" s="22">
        <v>196</v>
      </c>
      <c r="D213" s="22">
        <v>168</v>
      </c>
      <c r="E213" s="22">
        <v>184</v>
      </c>
      <c r="F213" s="22">
        <v>213</v>
      </c>
      <c r="G213" s="22">
        <v>130</v>
      </c>
      <c r="H213" s="22">
        <v>189</v>
      </c>
    </row>
    <row r="214" spans="2:8">
      <c r="B214" s="22" t="s">
        <v>1380</v>
      </c>
      <c r="C214" s="22">
        <v>186</v>
      </c>
      <c r="D214" s="22">
        <v>157</v>
      </c>
      <c r="E214" s="22">
        <v>175</v>
      </c>
      <c r="F214" s="22">
        <v>203</v>
      </c>
      <c r="G214" s="22">
        <v>122</v>
      </c>
      <c r="H214" s="22">
        <v>179</v>
      </c>
    </row>
    <row r="215" spans="2:8">
      <c r="B215" s="22" t="s">
        <v>1953</v>
      </c>
      <c r="C215" s="22">
        <v>198</v>
      </c>
      <c r="D215" s="22">
        <v>169</v>
      </c>
      <c r="E215" s="22">
        <v>188</v>
      </c>
      <c r="F215" s="22">
        <v>216</v>
      </c>
      <c r="G215" s="22">
        <v>134</v>
      </c>
      <c r="H215" s="22">
        <v>193</v>
      </c>
    </row>
    <row r="216" spans="2:8">
      <c r="B216" s="22" t="s">
        <v>1954</v>
      </c>
      <c r="C216" s="22">
        <v>206</v>
      </c>
      <c r="D216" s="22">
        <v>176</v>
      </c>
      <c r="E216" s="22">
        <v>196</v>
      </c>
      <c r="F216" s="22">
        <v>224</v>
      </c>
      <c r="G216" s="22">
        <v>139</v>
      </c>
      <c r="H216" s="22">
        <v>202</v>
      </c>
    </row>
    <row r="217" spans="2:8">
      <c r="B217" s="22" t="s">
        <v>137</v>
      </c>
      <c r="C217" s="22">
        <v>208</v>
      </c>
      <c r="D217" s="22">
        <v>174</v>
      </c>
      <c r="E217" s="22">
        <v>203</v>
      </c>
      <c r="F217" s="22">
        <v>226</v>
      </c>
      <c r="G217" s="22">
        <v>139</v>
      </c>
      <c r="H217" s="22">
        <v>199</v>
      </c>
    </row>
    <row r="218" spans="2:8">
      <c r="B218" s="22" t="s">
        <v>1955</v>
      </c>
      <c r="C218" s="22">
        <v>204</v>
      </c>
      <c r="D218" s="22">
        <v>170</v>
      </c>
      <c r="E218" s="22">
        <v>198</v>
      </c>
      <c r="F218" s="22">
        <v>223</v>
      </c>
      <c r="G218" s="22">
        <v>135</v>
      </c>
      <c r="H218" s="22">
        <v>194</v>
      </c>
    </row>
    <row r="219" spans="2:8">
      <c r="B219" s="22" t="s">
        <v>1956</v>
      </c>
      <c r="C219" s="22">
        <v>211</v>
      </c>
      <c r="D219" s="22">
        <v>173</v>
      </c>
      <c r="E219" s="22">
        <v>203</v>
      </c>
      <c r="F219" s="22">
        <v>233</v>
      </c>
      <c r="G219" s="22">
        <v>138</v>
      </c>
      <c r="H219" s="22">
        <v>209</v>
      </c>
    </row>
    <row r="220" spans="2:8">
      <c r="B220" s="22" t="s">
        <v>1957</v>
      </c>
      <c r="C220" s="22">
        <v>220</v>
      </c>
      <c r="D220" s="22">
        <v>178</v>
      </c>
      <c r="E220" s="22">
        <v>212</v>
      </c>
      <c r="F220" s="22">
        <v>242</v>
      </c>
      <c r="G220" s="22">
        <v>142</v>
      </c>
      <c r="H220" s="22">
        <v>221</v>
      </c>
    </row>
    <row r="221" spans="2:8">
      <c r="B221" s="22" t="s">
        <v>1958</v>
      </c>
      <c r="C221" s="22">
        <v>223</v>
      </c>
      <c r="D221" s="22">
        <v>182</v>
      </c>
      <c r="E221" s="22">
        <v>215</v>
      </c>
      <c r="F221" s="22">
        <v>246</v>
      </c>
      <c r="G221" s="22">
        <v>146</v>
      </c>
      <c r="H221" s="22">
        <v>225</v>
      </c>
    </row>
    <row r="222" spans="2:8">
      <c r="B222" s="22" t="s">
        <v>1959</v>
      </c>
      <c r="C222" s="22">
        <v>222</v>
      </c>
      <c r="D222" s="22">
        <v>179</v>
      </c>
      <c r="E222" s="22">
        <v>216</v>
      </c>
      <c r="F222" s="22">
        <v>245</v>
      </c>
      <c r="G222" s="22">
        <v>142</v>
      </c>
      <c r="H222" s="22">
        <v>220</v>
      </c>
    </row>
    <row r="223" spans="2:8">
      <c r="B223" s="22" t="s">
        <v>1960</v>
      </c>
      <c r="C223" s="22">
        <v>219</v>
      </c>
      <c r="D223" s="22">
        <v>181</v>
      </c>
      <c r="E223" s="22">
        <v>211</v>
      </c>
      <c r="F223" s="22">
        <v>241</v>
      </c>
      <c r="G223" s="22">
        <v>145</v>
      </c>
      <c r="H223" s="22">
        <v>222</v>
      </c>
    </row>
    <row r="224" spans="2:8">
      <c r="B224" s="22" t="s">
        <v>1961</v>
      </c>
      <c r="C224" s="22">
        <v>227</v>
      </c>
      <c r="D224" s="22">
        <v>185</v>
      </c>
      <c r="E224" s="22">
        <v>217</v>
      </c>
      <c r="F224" s="22">
        <v>250</v>
      </c>
      <c r="G224" s="22">
        <v>148</v>
      </c>
      <c r="H224" s="22">
        <v>237</v>
      </c>
    </row>
    <row r="225" spans="2:8">
      <c r="B225" s="22" t="s">
        <v>82</v>
      </c>
      <c r="C225" s="22">
        <v>235</v>
      </c>
      <c r="D225" s="22">
        <v>194</v>
      </c>
      <c r="E225" s="22">
        <v>225</v>
      </c>
      <c r="F225" s="22">
        <v>258</v>
      </c>
      <c r="G225" s="22">
        <v>156</v>
      </c>
      <c r="H225" s="22">
        <v>251</v>
      </c>
    </row>
    <row r="226" spans="2:8">
      <c r="B226" s="22" t="s">
        <v>1962</v>
      </c>
      <c r="C226" s="22">
        <v>245</v>
      </c>
      <c r="D226" s="22">
        <v>202</v>
      </c>
      <c r="E226" s="22">
        <v>232</v>
      </c>
      <c r="F226" s="22">
        <v>270</v>
      </c>
      <c r="G226" s="22">
        <v>163</v>
      </c>
      <c r="H226" s="22">
        <v>265</v>
      </c>
    </row>
    <row r="227" spans="2:8">
      <c r="B227" s="22" t="s">
        <v>1963</v>
      </c>
      <c r="C227" s="22">
        <v>247</v>
      </c>
      <c r="D227" s="22">
        <v>205</v>
      </c>
      <c r="E227" s="22">
        <v>235</v>
      </c>
      <c r="F227" s="22">
        <v>271</v>
      </c>
      <c r="G227" s="22">
        <v>167</v>
      </c>
      <c r="H227" s="22">
        <v>273</v>
      </c>
    </row>
    <row r="228" spans="2:8">
      <c r="B228" s="22" t="s">
        <v>1964</v>
      </c>
      <c r="C228" s="22">
        <v>259</v>
      </c>
      <c r="D228" s="22">
        <v>216</v>
      </c>
      <c r="E228" s="22">
        <v>249</v>
      </c>
      <c r="F228" s="22">
        <v>283</v>
      </c>
      <c r="G228" s="22">
        <v>177</v>
      </c>
      <c r="H228" s="22">
        <v>304</v>
      </c>
    </row>
    <row r="229" spans="2:8">
      <c r="B229" s="22" t="s">
        <v>1965</v>
      </c>
      <c r="C229" s="22">
        <v>258</v>
      </c>
      <c r="D229" s="22">
        <v>214</v>
      </c>
      <c r="E229" s="22">
        <v>247</v>
      </c>
      <c r="F229" s="22">
        <v>282</v>
      </c>
      <c r="G229" s="22">
        <v>173</v>
      </c>
      <c r="H229" s="22">
        <v>311</v>
      </c>
    </row>
    <row r="230" spans="2:8">
      <c r="B230" s="22" t="s">
        <v>1966</v>
      </c>
      <c r="C230" s="22">
        <v>277</v>
      </c>
      <c r="D230" s="22">
        <v>230</v>
      </c>
      <c r="E230" s="22">
        <v>264</v>
      </c>
      <c r="F230" s="22">
        <v>303</v>
      </c>
      <c r="G230" s="22">
        <v>189</v>
      </c>
      <c r="H230" s="22">
        <v>328</v>
      </c>
    </row>
    <row r="231" spans="2:8">
      <c r="B231" s="22" t="s">
        <v>1967</v>
      </c>
      <c r="C231" s="22">
        <v>266</v>
      </c>
      <c r="D231" s="22">
        <v>218</v>
      </c>
      <c r="E231" s="22">
        <v>253</v>
      </c>
      <c r="F231" s="22">
        <v>294</v>
      </c>
      <c r="G231" s="22">
        <v>174</v>
      </c>
      <c r="H231" s="22">
        <v>323</v>
      </c>
    </row>
    <row r="232" spans="2:8">
      <c r="B232" s="22" t="s">
        <v>1968</v>
      </c>
      <c r="C232" s="22">
        <v>251</v>
      </c>
      <c r="D232" s="22">
        <v>205</v>
      </c>
      <c r="E232" s="22">
        <v>237</v>
      </c>
      <c r="F232" s="22">
        <v>277</v>
      </c>
      <c r="G232" s="22">
        <v>162</v>
      </c>
      <c r="H232" s="22">
        <v>301</v>
      </c>
    </row>
    <row r="233" spans="2:8">
      <c r="B233" s="22" t="s">
        <v>1969</v>
      </c>
      <c r="C233" s="22">
        <v>256</v>
      </c>
      <c r="D233" s="22">
        <v>209</v>
      </c>
      <c r="E233" s="22">
        <v>246</v>
      </c>
      <c r="F233" s="22">
        <v>282</v>
      </c>
      <c r="G233" s="22">
        <v>167</v>
      </c>
      <c r="H233" s="22">
        <v>297</v>
      </c>
    </row>
    <row r="234" spans="2:8">
      <c r="B234" s="22" t="s">
        <v>1970</v>
      </c>
      <c r="C234" s="22">
        <v>246</v>
      </c>
      <c r="D234" s="22">
        <v>200</v>
      </c>
      <c r="E234" s="22">
        <v>234</v>
      </c>
      <c r="F234" s="22">
        <v>271</v>
      </c>
      <c r="G234" s="22">
        <v>159</v>
      </c>
      <c r="H234" s="22">
        <v>278</v>
      </c>
    </row>
    <row r="235" spans="2:8">
      <c r="B235" s="22" t="s">
        <v>1971</v>
      </c>
      <c r="C235" s="22">
        <v>253</v>
      </c>
      <c r="D235" s="22">
        <v>210</v>
      </c>
      <c r="E235" s="22">
        <v>241</v>
      </c>
      <c r="F235" s="22">
        <v>277</v>
      </c>
      <c r="G235" s="22">
        <v>169</v>
      </c>
      <c r="H235" s="22">
        <v>292</v>
      </c>
    </row>
    <row r="236" spans="2:8">
      <c r="B236" s="22" t="s">
        <v>1972</v>
      </c>
      <c r="C236" s="22">
        <v>255</v>
      </c>
      <c r="D236" s="22">
        <v>210</v>
      </c>
      <c r="E236" s="22">
        <v>242</v>
      </c>
      <c r="F236" s="22">
        <v>280</v>
      </c>
      <c r="G236" s="22">
        <v>168</v>
      </c>
      <c r="H236" s="22">
        <v>295</v>
      </c>
    </row>
    <row r="237" spans="2:8">
      <c r="B237" s="22" t="s">
        <v>1973</v>
      </c>
      <c r="C237" s="22">
        <v>250</v>
      </c>
      <c r="D237" s="22">
        <v>205</v>
      </c>
      <c r="E237" s="22">
        <v>231</v>
      </c>
      <c r="F237" s="22">
        <v>276</v>
      </c>
      <c r="G237" s="22">
        <v>163</v>
      </c>
      <c r="H237" s="22">
        <v>293</v>
      </c>
    </row>
    <row r="238" spans="2:8">
      <c r="B238" s="22" t="s">
        <v>1974</v>
      </c>
      <c r="C238" s="22">
        <v>240</v>
      </c>
      <c r="D238" s="22">
        <v>194</v>
      </c>
      <c r="E238" s="22">
        <v>220</v>
      </c>
      <c r="F238" s="22">
        <v>266</v>
      </c>
      <c r="G238" s="22">
        <v>153</v>
      </c>
      <c r="H238" s="22">
        <v>284</v>
      </c>
    </row>
    <row r="239" spans="2:8">
      <c r="B239" s="22" t="s">
        <v>1975</v>
      </c>
      <c r="C239" s="22">
        <v>233</v>
      </c>
      <c r="D239" s="22">
        <v>190</v>
      </c>
      <c r="E239" s="22">
        <v>216</v>
      </c>
      <c r="F239" s="22">
        <v>258</v>
      </c>
      <c r="G239" s="22">
        <v>150</v>
      </c>
      <c r="H239" s="22">
        <v>278</v>
      </c>
    </row>
    <row r="240" spans="2:8">
      <c r="B240" s="22" t="s">
        <v>1976</v>
      </c>
      <c r="C240" s="22">
        <v>225</v>
      </c>
      <c r="D240" s="22">
        <v>183</v>
      </c>
      <c r="E240" s="22">
        <v>210</v>
      </c>
      <c r="F240" s="22">
        <v>249</v>
      </c>
      <c r="G240" s="22">
        <v>144</v>
      </c>
      <c r="H240" s="22">
        <v>266</v>
      </c>
    </row>
    <row r="241" spans="2:8">
      <c r="B241" s="22" t="s">
        <v>1977</v>
      </c>
      <c r="C241" s="22">
        <v>238</v>
      </c>
      <c r="D241" s="22">
        <v>196</v>
      </c>
      <c r="E241" s="22">
        <v>223</v>
      </c>
      <c r="F241" s="22">
        <v>262</v>
      </c>
      <c r="G241" s="22">
        <v>155</v>
      </c>
      <c r="H241" s="22">
        <v>282</v>
      </c>
    </row>
    <row r="242" spans="2:8">
      <c r="B242" s="22" t="s">
        <v>1978</v>
      </c>
      <c r="C242" s="22">
        <v>235</v>
      </c>
      <c r="D242" s="22">
        <v>192</v>
      </c>
      <c r="E242" s="22">
        <v>219</v>
      </c>
      <c r="F242" s="22">
        <v>260</v>
      </c>
      <c r="G242" s="22">
        <v>153</v>
      </c>
      <c r="H242" s="22">
        <v>274</v>
      </c>
    </row>
    <row r="243" spans="2:8">
      <c r="B243" s="22" t="s">
        <v>1979</v>
      </c>
      <c r="C243" s="22">
        <v>225</v>
      </c>
      <c r="D243" s="22">
        <v>181</v>
      </c>
      <c r="E243" s="22">
        <v>206</v>
      </c>
      <c r="F243" s="22">
        <v>251</v>
      </c>
      <c r="G243" s="22">
        <v>140</v>
      </c>
      <c r="H243" s="22">
        <v>266</v>
      </c>
    </row>
    <row r="244" spans="2:8">
      <c r="B244" s="22" t="s">
        <v>1980</v>
      </c>
      <c r="C244" s="22">
        <v>222</v>
      </c>
      <c r="D244" s="22">
        <v>176</v>
      </c>
      <c r="E244" s="22">
        <v>199</v>
      </c>
      <c r="F244" s="22">
        <v>249</v>
      </c>
      <c r="G244" s="22">
        <v>135</v>
      </c>
      <c r="H244" s="22">
        <v>259</v>
      </c>
    </row>
    <row r="245" spans="2:8">
      <c r="B245" s="22" t="s">
        <v>86</v>
      </c>
      <c r="C245" s="22">
        <v>229</v>
      </c>
      <c r="D245" s="22">
        <v>180</v>
      </c>
      <c r="E245" s="22">
        <v>204</v>
      </c>
      <c r="F245" s="22">
        <v>258</v>
      </c>
      <c r="G245" s="22">
        <v>137</v>
      </c>
      <c r="H245" s="22">
        <v>264</v>
      </c>
    </row>
    <row r="246" spans="2:8">
      <c r="B246" s="22" t="s">
        <v>1981</v>
      </c>
      <c r="C246" s="22">
        <v>235</v>
      </c>
      <c r="D246" s="22">
        <v>188</v>
      </c>
      <c r="E246" s="22">
        <v>209</v>
      </c>
      <c r="F246" s="22">
        <v>263</v>
      </c>
      <c r="G246" s="22">
        <v>148</v>
      </c>
      <c r="H246" s="22">
        <v>272</v>
      </c>
    </row>
    <row r="247" spans="2:8">
      <c r="B247" s="22" t="s">
        <v>1982</v>
      </c>
      <c r="C247" s="22">
        <v>241</v>
      </c>
      <c r="D247" s="22">
        <v>193</v>
      </c>
      <c r="E247" s="22">
        <v>215</v>
      </c>
      <c r="F247" s="22">
        <v>269</v>
      </c>
      <c r="G247" s="22">
        <v>153</v>
      </c>
      <c r="H247" s="22">
        <v>278</v>
      </c>
    </row>
    <row r="248" spans="2:8">
      <c r="B248" s="22" t="s">
        <v>1983</v>
      </c>
      <c r="C248" s="22">
        <v>245</v>
      </c>
      <c r="D248" s="22">
        <v>197</v>
      </c>
      <c r="E248" s="22">
        <v>219</v>
      </c>
      <c r="F248" s="22">
        <v>274</v>
      </c>
      <c r="G248" s="22">
        <v>154</v>
      </c>
      <c r="H248" s="22">
        <v>284</v>
      </c>
    </row>
    <row r="249" spans="2:8">
      <c r="B249" s="22" t="s">
        <v>1984</v>
      </c>
      <c r="C249" s="22">
        <v>232</v>
      </c>
      <c r="D249" s="22">
        <v>186</v>
      </c>
      <c r="E249" s="22">
        <v>209</v>
      </c>
      <c r="F249" s="22">
        <v>260</v>
      </c>
      <c r="G249" s="22">
        <v>143</v>
      </c>
      <c r="H249" s="22">
        <v>272</v>
      </c>
    </row>
    <row r="250" spans="2:8">
      <c r="B250" s="22" t="s">
        <v>1985</v>
      </c>
      <c r="C250" s="22">
        <v>225</v>
      </c>
      <c r="D250" s="22">
        <v>179</v>
      </c>
      <c r="E250" s="22">
        <v>202</v>
      </c>
      <c r="F250" s="22">
        <v>253</v>
      </c>
      <c r="G250" s="22">
        <v>137</v>
      </c>
      <c r="H250" s="22">
        <v>264</v>
      </c>
    </row>
    <row r="251" spans="2:8">
      <c r="B251" s="22" t="s">
        <v>1986</v>
      </c>
      <c r="C251" s="22">
        <v>222</v>
      </c>
      <c r="D251" s="22">
        <v>176</v>
      </c>
      <c r="E251" s="22">
        <v>199</v>
      </c>
      <c r="F251" s="22">
        <v>249</v>
      </c>
      <c r="G251" s="22">
        <v>134</v>
      </c>
      <c r="H251" s="22">
        <v>260</v>
      </c>
    </row>
    <row r="252" spans="2:8">
      <c r="B252" s="22" t="s">
        <v>1987</v>
      </c>
      <c r="C252" s="22">
        <v>224</v>
      </c>
      <c r="D252" s="22">
        <v>178</v>
      </c>
      <c r="E252" s="22">
        <v>200</v>
      </c>
      <c r="F252" s="22">
        <v>251</v>
      </c>
      <c r="G252" s="22">
        <v>136</v>
      </c>
      <c r="H252" s="22">
        <v>260</v>
      </c>
    </row>
    <row r="253" spans="2:8">
      <c r="B253" s="22" t="s">
        <v>1988</v>
      </c>
      <c r="C253" s="22">
        <v>232</v>
      </c>
      <c r="D253" s="22">
        <v>185</v>
      </c>
      <c r="E253" s="22">
        <v>208</v>
      </c>
      <c r="F253" s="22">
        <v>260</v>
      </c>
      <c r="G253" s="22">
        <v>142</v>
      </c>
      <c r="H253" s="22">
        <v>269</v>
      </c>
    </row>
    <row r="254" spans="2:8">
      <c r="B254" s="22" t="s">
        <v>138</v>
      </c>
      <c r="C254" s="22">
        <v>239</v>
      </c>
      <c r="D254" s="22">
        <v>191</v>
      </c>
      <c r="E254" s="22">
        <v>215</v>
      </c>
      <c r="F254" s="22">
        <v>268</v>
      </c>
      <c r="G254" s="22">
        <v>147</v>
      </c>
      <c r="H254" s="22">
        <v>277</v>
      </c>
    </row>
    <row r="255" spans="2:8">
      <c r="B255" s="22" t="s">
        <v>139</v>
      </c>
      <c r="C255" s="22">
        <v>250</v>
      </c>
      <c r="D255" s="22">
        <v>204</v>
      </c>
      <c r="E255" s="22">
        <v>229</v>
      </c>
      <c r="F255" s="22">
        <v>277</v>
      </c>
      <c r="G255" s="22">
        <v>160</v>
      </c>
      <c r="H255" s="22">
        <v>287</v>
      </c>
    </row>
    <row r="256" spans="2:8">
      <c r="B256" s="22" t="s">
        <v>140</v>
      </c>
      <c r="C256" s="22">
        <v>249</v>
      </c>
      <c r="D256" s="22">
        <v>204</v>
      </c>
      <c r="E256" s="22">
        <v>236</v>
      </c>
      <c r="F256" s="22">
        <v>275</v>
      </c>
      <c r="G256" s="22">
        <v>158</v>
      </c>
      <c r="H256" s="22">
        <v>290</v>
      </c>
    </row>
    <row r="257" spans="2:8">
      <c r="B257" s="22" t="s">
        <v>141</v>
      </c>
      <c r="C257" s="22">
        <v>256</v>
      </c>
      <c r="D257" s="22">
        <v>210</v>
      </c>
      <c r="E257" s="22">
        <v>245</v>
      </c>
      <c r="F257" s="22">
        <v>281</v>
      </c>
      <c r="G257" s="22">
        <v>163</v>
      </c>
      <c r="H257" s="22">
        <v>303</v>
      </c>
    </row>
    <row r="258" spans="2:8">
      <c r="B258" s="22" t="s">
        <v>142</v>
      </c>
      <c r="C258" s="22">
        <v>254</v>
      </c>
      <c r="D258" s="22">
        <v>209</v>
      </c>
      <c r="E258" s="22">
        <v>247</v>
      </c>
      <c r="F258" s="22">
        <v>277</v>
      </c>
      <c r="G258" s="22">
        <v>161</v>
      </c>
      <c r="H258" s="22">
        <v>297</v>
      </c>
    </row>
    <row r="259" spans="2:8">
      <c r="B259" s="22" t="s">
        <v>143</v>
      </c>
      <c r="C259" s="22">
        <v>250</v>
      </c>
      <c r="D259" s="22">
        <v>206</v>
      </c>
      <c r="E259" s="22">
        <v>245</v>
      </c>
      <c r="F259" s="22">
        <v>273</v>
      </c>
      <c r="G259" s="22">
        <v>157</v>
      </c>
      <c r="H259" s="22">
        <v>294</v>
      </c>
    </row>
    <row r="260" spans="2:8">
      <c r="B260" s="22" t="s">
        <v>1989</v>
      </c>
      <c r="C260" s="22">
        <v>260</v>
      </c>
      <c r="D260" s="22">
        <v>213</v>
      </c>
      <c r="E260" s="22">
        <v>257</v>
      </c>
      <c r="F260" s="22">
        <v>283</v>
      </c>
      <c r="G260" s="22">
        <v>164</v>
      </c>
      <c r="H260" s="22">
        <v>294</v>
      </c>
    </row>
    <row r="261" spans="2:8">
      <c r="B261" s="22" t="s">
        <v>83</v>
      </c>
      <c r="C261" s="22">
        <v>251</v>
      </c>
      <c r="D261" s="22">
        <v>204</v>
      </c>
      <c r="E261" s="22">
        <v>263</v>
      </c>
      <c r="F261" s="22">
        <v>271</v>
      </c>
      <c r="G261" s="22">
        <v>156</v>
      </c>
      <c r="H261" s="22">
        <v>289</v>
      </c>
    </row>
    <row r="262" spans="2:8">
      <c r="B262" s="22" t="s">
        <v>1990</v>
      </c>
      <c r="C262" s="22">
        <v>255</v>
      </c>
      <c r="D262" s="22">
        <v>208</v>
      </c>
      <c r="E262" s="22">
        <v>269</v>
      </c>
      <c r="F262" s="22">
        <v>275</v>
      </c>
      <c r="G262" s="22">
        <v>160</v>
      </c>
      <c r="H262" s="22">
        <v>293</v>
      </c>
    </row>
    <row r="263" spans="2:8">
      <c r="B263" s="22" t="s">
        <v>1991</v>
      </c>
      <c r="C263" s="22">
        <v>257</v>
      </c>
      <c r="D263" s="22">
        <v>209</v>
      </c>
      <c r="E263" s="22">
        <v>272</v>
      </c>
      <c r="F263" s="22">
        <v>277</v>
      </c>
      <c r="G263" s="22">
        <v>162</v>
      </c>
      <c r="H263" s="22">
        <v>293</v>
      </c>
    </row>
    <row r="264" spans="2:8">
      <c r="B264" s="22" t="s">
        <v>1992</v>
      </c>
      <c r="C264" s="22">
        <v>263</v>
      </c>
      <c r="D264" s="22">
        <v>215</v>
      </c>
      <c r="E264" s="22">
        <v>275</v>
      </c>
      <c r="F264" s="22">
        <v>285</v>
      </c>
      <c r="G264" s="22">
        <v>166</v>
      </c>
      <c r="H264" s="22">
        <v>299</v>
      </c>
    </row>
    <row r="265" spans="2:8">
      <c r="B265" s="22" t="s">
        <v>1993</v>
      </c>
      <c r="C265" s="22">
        <v>262</v>
      </c>
      <c r="D265" s="22">
        <v>213</v>
      </c>
      <c r="E265" s="22">
        <v>275</v>
      </c>
      <c r="F265" s="22">
        <v>283</v>
      </c>
      <c r="G265" s="22">
        <v>163</v>
      </c>
      <c r="H265" s="22">
        <v>300</v>
      </c>
    </row>
    <row r="266" spans="2:8">
      <c r="B266" s="22" t="s">
        <v>144</v>
      </c>
      <c r="C266" s="22">
        <v>272</v>
      </c>
      <c r="D266" s="22">
        <v>222</v>
      </c>
      <c r="E266" s="22">
        <v>278</v>
      </c>
      <c r="F266" s="22">
        <v>295</v>
      </c>
      <c r="G266" s="22">
        <v>172</v>
      </c>
      <c r="H266" s="22">
        <v>305</v>
      </c>
    </row>
    <row r="267" spans="2:8">
      <c r="B267" s="22" t="s">
        <v>1994</v>
      </c>
      <c r="C267" s="22">
        <v>272</v>
      </c>
      <c r="D267" s="22">
        <v>220</v>
      </c>
      <c r="E267" s="22">
        <v>272</v>
      </c>
      <c r="F267" s="22">
        <v>298</v>
      </c>
      <c r="G267" s="22">
        <v>170</v>
      </c>
      <c r="H267" s="22">
        <v>303</v>
      </c>
    </row>
    <row r="268" spans="2:8">
      <c r="B268" s="22" t="s">
        <v>1995</v>
      </c>
      <c r="C268" s="22">
        <v>290</v>
      </c>
      <c r="D268" s="22">
        <v>239</v>
      </c>
      <c r="E268" s="22">
        <v>289</v>
      </c>
      <c r="F268" s="22">
        <v>316</v>
      </c>
      <c r="G268" s="22">
        <v>189</v>
      </c>
      <c r="H268" s="22">
        <v>325</v>
      </c>
    </row>
    <row r="269" spans="2:8">
      <c r="B269" s="22" t="s">
        <v>1996</v>
      </c>
      <c r="C269" s="22">
        <v>295</v>
      </c>
      <c r="D269" s="22">
        <v>242</v>
      </c>
      <c r="E269" s="22">
        <v>293</v>
      </c>
      <c r="F269" s="22">
        <v>322</v>
      </c>
      <c r="G269" s="22">
        <v>191</v>
      </c>
      <c r="H269" s="22">
        <v>332</v>
      </c>
    </row>
    <row r="270" spans="2:8">
      <c r="B270" s="22" t="s">
        <v>1997</v>
      </c>
      <c r="C270" s="22">
        <v>271</v>
      </c>
      <c r="D270" s="22">
        <v>218</v>
      </c>
      <c r="E270" s="22">
        <v>264</v>
      </c>
      <c r="F270" s="22">
        <v>298</v>
      </c>
      <c r="G270" s="22">
        <v>170</v>
      </c>
      <c r="H270" s="22">
        <v>304</v>
      </c>
    </row>
    <row r="271" spans="2:8">
      <c r="B271" s="22" t="s">
        <v>1998</v>
      </c>
      <c r="C271" s="22">
        <v>276</v>
      </c>
      <c r="D271" s="22">
        <v>223</v>
      </c>
      <c r="E271" s="22">
        <v>263</v>
      </c>
      <c r="F271" s="22">
        <v>305</v>
      </c>
      <c r="G271" s="22">
        <v>176</v>
      </c>
      <c r="H271" s="22">
        <v>309</v>
      </c>
    </row>
    <row r="272" spans="2:8">
      <c r="B272" s="22" t="s">
        <v>1999</v>
      </c>
      <c r="C272" s="22">
        <v>276</v>
      </c>
      <c r="D272" s="22">
        <v>221</v>
      </c>
      <c r="E272" s="22">
        <v>264</v>
      </c>
      <c r="F272" s="22">
        <v>306</v>
      </c>
      <c r="G272" s="22">
        <v>174</v>
      </c>
      <c r="H272" s="22">
        <v>306</v>
      </c>
    </row>
    <row r="273" spans="2:8">
      <c r="B273" s="22" t="s">
        <v>2000</v>
      </c>
      <c r="C273" s="22">
        <v>270</v>
      </c>
      <c r="D273" s="22">
        <v>216</v>
      </c>
      <c r="E273" s="22">
        <v>257</v>
      </c>
      <c r="F273" s="22">
        <v>301</v>
      </c>
      <c r="G273" s="22">
        <v>169</v>
      </c>
      <c r="H273" s="22">
        <v>291</v>
      </c>
    </row>
    <row r="274" spans="2:8">
      <c r="B274" s="22" t="s">
        <v>2001</v>
      </c>
      <c r="C274" s="22">
        <v>263</v>
      </c>
      <c r="D274" s="22">
        <v>210</v>
      </c>
      <c r="E274" s="22">
        <v>249</v>
      </c>
      <c r="F274" s="22">
        <v>292</v>
      </c>
      <c r="G274" s="22">
        <v>165</v>
      </c>
      <c r="H274" s="22">
        <v>291</v>
      </c>
    </row>
    <row r="275" spans="2:8">
      <c r="B275" s="22" t="s">
        <v>2002</v>
      </c>
      <c r="C275" s="22">
        <v>273</v>
      </c>
      <c r="D275" s="22">
        <v>218</v>
      </c>
      <c r="E275" s="22">
        <v>260</v>
      </c>
      <c r="F275" s="22">
        <v>302</v>
      </c>
      <c r="G275" s="22">
        <v>171</v>
      </c>
      <c r="H275" s="22">
        <v>300</v>
      </c>
    </row>
    <row r="276" spans="2:8">
      <c r="B276" s="22" t="s">
        <v>2003</v>
      </c>
      <c r="C276" s="22">
        <v>276</v>
      </c>
      <c r="D276" s="22">
        <v>222</v>
      </c>
      <c r="E276" s="22">
        <v>265</v>
      </c>
      <c r="F276" s="22">
        <v>305</v>
      </c>
      <c r="G276" s="22">
        <v>175</v>
      </c>
      <c r="H276" s="22">
        <v>309</v>
      </c>
    </row>
    <row r="277" spans="2:8">
      <c r="B277" s="22" t="s">
        <v>2004</v>
      </c>
      <c r="C277" s="22">
        <v>270</v>
      </c>
      <c r="D277" s="22">
        <v>216</v>
      </c>
      <c r="E277" s="22">
        <v>258</v>
      </c>
      <c r="F277" s="22">
        <v>299</v>
      </c>
      <c r="G277" s="22">
        <v>169</v>
      </c>
      <c r="H277" s="22">
        <v>303</v>
      </c>
    </row>
    <row r="278" spans="2:8">
      <c r="B278" s="22" t="s">
        <v>2005</v>
      </c>
      <c r="C278" s="22">
        <v>280</v>
      </c>
      <c r="D278" s="22">
        <v>225</v>
      </c>
      <c r="E278" s="22">
        <v>265</v>
      </c>
      <c r="F278" s="22">
        <v>310</v>
      </c>
      <c r="G278" s="22">
        <v>176</v>
      </c>
      <c r="H278" s="22">
        <v>312</v>
      </c>
    </row>
    <row r="279" spans="2:8">
      <c r="B279" s="22" t="s">
        <v>145</v>
      </c>
      <c r="C279" s="22">
        <v>280</v>
      </c>
      <c r="D279" s="22">
        <v>224</v>
      </c>
      <c r="E279" s="22">
        <v>268</v>
      </c>
      <c r="F279" s="22">
        <v>309</v>
      </c>
      <c r="G279" s="22">
        <v>175</v>
      </c>
      <c r="H279" s="22">
        <v>311</v>
      </c>
    </row>
    <row r="280" spans="2:8">
      <c r="B280" s="22" t="s">
        <v>2006</v>
      </c>
      <c r="C280" s="22">
        <v>271</v>
      </c>
      <c r="D280" s="22">
        <v>214</v>
      </c>
      <c r="E280" s="22">
        <v>256</v>
      </c>
      <c r="F280" s="22">
        <v>301</v>
      </c>
      <c r="G280" s="22">
        <v>165</v>
      </c>
      <c r="H280" s="22">
        <v>303</v>
      </c>
    </row>
    <row r="281" spans="2:8">
      <c r="B281" s="22" t="s">
        <v>2007</v>
      </c>
      <c r="C281" s="22">
        <v>285</v>
      </c>
      <c r="D281" s="22">
        <v>226</v>
      </c>
      <c r="E281" s="22">
        <v>264</v>
      </c>
      <c r="F281" s="22">
        <v>319</v>
      </c>
      <c r="G281" s="22">
        <v>178</v>
      </c>
      <c r="H281" s="22">
        <v>307</v>
      </c>
    </row>
    <row r="282" spans="2:8">
      <c r="B282" s="22" t="s">
        <v>87</v>
      </c>
      <c r="C282" s="22">
        <v>286</v>
      </c>
      <c r="D282" s="22">
        <v>227</v>
      </c>
      <c r="E282" s="22">
        <v>266</v>
      </c>
      <c r="F282" s="22">
        <v>319</v>
      </c>
      <c r="G282" s="22">
        <v>178</v>
      </c>
      <c r="H282" s="22">
        <v>301</v>
      </c>
    </row>
    <row r="283" spans="2:8">
      <c r="B283" s="22" t="s">
        <v>2008</v>
      </c>
      <c r="C283" s="22">
        <v>280</v>
      </c>
      <c r="D283" s="22">
        <v>226</v>
      </c>
      <c r="E283" s="22">
        <v>263</v>
      </c>
      <c r="F283" s="22">
        <v>310</v>
      </c>
      <c r="G283" s="22">
        <v>178</v>
      </c>
      <c r="H283" s="22">
        <v>306</v>
      </c>
    </row>
    <row r="284" spans="2:8">
      <c r="B284" s="22" t="s">
        <v>2009</v>
      </c>
      <c r="C284" s="22">
        <v>277</v>
      </c>
      <c r="D284" s="22">
        <v>226</v>
      </c>
      <c r="E284" s="22">
        <v>261</v>
      </c>
      <c r="F284" s="22">
        <v>305</v>
      </c>
      <c r="G284" s="22">
        <v>179</v>
      </c>
      <c r="H284" s="22">
        <v>307</v>
      </c>
    </row>
    <row r="285" spans="2:8">
      <c r="B285" s="22" t="s">
        <v>2010</v>
      </c>
      <c r="C285" s="22">
        <v>272</v>
      </c>
      <c r="D285" s="22">
        <v>221</v>
      </c>
      <c r="E285" s="22">
        <v>254</v>
      </c>
      <c r="F285" s="22">
        <v>300</v>
      </c>
      <c r="G285" s="22">
        <v>176</v>
      </c>
      <c r="H285" s="22">
        <v>305</v>
      </c>
    </row>
    <row r="286" spans="2:8">
      <c r="B286" s="22" t="s">
        <v>2011</v>
      </c>
      <c r="C286" s="22">
        <v>278</v>
      </c>
      <c r="D286" s="22">
        <v>225</v>
      </c>
      <c r="E286" s="22">
        <v>259</v>
      </c>
      <c r="F286" s="22">
        <v>308</v>
      </c>
      <c r="G286" s="22">
        <v>180</v>
      </c>
      <c r="H286" s="22">
        <v>306</v>
      </c>
    </row>
    <row r="287" spans="2:8">
      <c r="B287" s="22" t="s">
        <v>2012</v>
      </c>
      <c r="C287" s="22">
        <v>275</v>
      </c>
      <c r="D287" s="22">
        <v>222</v>
      </c>
      <c r="E287" s="22">
        <v>255</v>
      </c>
      <c r="F287" s="22">
        <v>305</v>
      </c>
      <c r="G287" s="22">
        <v>177</v>
      </c>
      <c r="H287" s="22">
        <v>311</v>
      </c>
    </row>
    <row r="288" spans="2:8">
      <c r="B288" s="22" t="s">
        <v>2013</v>
      </c>
      <c r="C288" s="22">
        <v>269</v>
      </c>
      <c r="D288" s="22">
        <v>217</v>
      </c>
      <c r="E288" s="22">
        <v>248</v>
      </c>
      <c r="F288" s="22">
        <v>297</v>
      </c>
      <c r="G288" s="22">
        <v>174</v>
      </c>
      <c r="H288" s="22">
        <v>294</v>
      </c>
    </row>
    <row r="289" spans="2:8">
      <c r="B289" s="22" t="s">
        <v>2014</v>
      </c>
      <c r="C289" s="22">
        <v>277</v>
      </c>
      <c r="D289" s="22">
        <v>229</v>
      </c>
      <c r="E289" s="22">
        <v>258</v>
      </c>
      <c r="F289" s="22">
        <v>303</v>
      </c>
      <c r="G289" s="22">
        <v>184</v>
      </c>
      <c r="H289" s="22">
        <v>308</v>
      </c>
    </row>
    <row r="290" spans="2:8">
      <c r="B290" s="22" t="s">
        <v>2015</v>
      </c>
      <c r="C290" s="22">
        <v>272</v>
      </c>
      <c r="D290" s="22">
        <v>226</v>
      </c>
      <c r="E290" s="22">
        <v>258</v>
      </c>
      <c r="F290" s="22">
        <v>297</v>
      </c>
      <c r="G290" s="22">
        <v>179</v>
      </c>
      <c r="H290" s="22">
        <v>307</v>
      </c>
    </row>
    <row r="291" spans="2:8">
      <c r="B291" s="22" t="s">
        <v>146</v>
      </c>
      <c r="C291" s="22">
        <v>261</v>
      </c>
      <c r="D291" s="22">
        <v>216</v>
      </c>
      <c r="E291" s="22">
        <v>246</v>
      </c>
      <c r="F291" s="22">
        <v>286</v>
      </c>
      <c r="G291" s="22">
        <v>170</v>
      </c>
      <c r="H291" s="22">
        <v>294</v>
      </c>
    </row>
    <row r="292" spans="2:8">
      <c r="B292" s="22" t="s">
        <v>2016</v>
      </c>
      <c r="C292" s="22">
        <v>262</v>
      </c>
      <c r="D292" s="22">
        <v>219</v>
      </c>
      <c r="E292" s="22">
        <v>251</v>
      </c>
      <c r="F292" s="22">
        <v>285</v>
      </c>
      <c r="G292" s="22">
        <v>172</v>
      </c>
      <c r="H292" s="22">
        <v>304</v>
      </c>
    </row>
    <row r="293" spans="2:8">
      <c r="B293" s="22" t="s">
        <v>2017</v>
      </c>
      <c r="C293" s="22">
        <v>264</v>
      </c>
      <c r="D293" s="22">
        <v>221</v>
      </c>
      <c r="E293" s="22">
        <v>251</v>
      </c>
      <c r="F293" s="22">
        <v>287</v>
      </c>
      <c r="G293" s="22">
        <v>172</v>
      </c>
      <c r="H293" s="22">
        <v>299</v>
      </c>
    </row>
    <row r="294" spans="2:8">
      <c r="B294" s="22" t="s">
        <v>2018</v>
      </c>
      <c r="C294" s="22">
        <v>278</v>
      </c>
      <c r="D294" s="22">
        <v>237</v>
      </c>
      <c r="E294" s="22">
        <v>267</v>
      </c>
      <c r="F294" s="22">
        <v>300</v>
      </c>
      <c r="G294" s="22">
        <v>184</v>
      </c>
      <c r="H294" s="22">
        <v>321</v>
      </c>
    </row>
    <row r="295" spans="2:8">
      <c r="B295" s="22" t="s">
        <v>2019</v>
      </c>
      <c r="C295" s="22">
        <v>291</v>
      </c>
      <c r="D295" s="22">
        <v>252</v>
      </c>
      <c r="E295" s="22">
        <v>279</v>
      </c>
      <c r="F295" s="22">
        <v>313</v>
      </c>
      <c r="G295" s="22">
        <v>194</v>
      </c>
      <c r="H295" s="22">
        <v>336</v>
      </c>
    </row>
    <row r="296" spans="2:8">
      <c r="B296" s="22" t="s">
        <v>88</v>
      </c>
      <c r="C296" s="22">
        <v>294</v>
      </c>
      <c r="D296" s="22">
        <v>251</v>
      </c>
      <c r="E296" s="22">
        <v>278</v>
      </c>
      <c r="F296" s="22">
        <v>318</v>
      </c>
      <c r="G296" s="22">
        <v>190</v>
      </c>
      <c r="H296" s="22">
        <v>345</v>
      </c>
    </row>
    <row r="297" spans="2:8">
      <c r="B297" s="22" t="s">
        <v>2020</v>
      </c>
      <c r="C297" s="22">
        <v>284</v>
      </c>
      <c r="D297" s="22">
        <v>242</v>
      </c>
      <c r="E297" s="22">
        <v>267</v>
      </c>
      <c r="F297" s="22">
        <v>309</v>
      </c>
      <c r="G297" s="22">
        <v>181</v>
      </c>
      <c r="H297" s="22">
        <v>338</v>
      </c>
    </row>
    <row r="298" spans="2:8">
      <c r="B298" s="22" t="s">
        <v>2021</v>
      </c>
      <c r="C298" s="22">
        <v>277</v>
      </c>
      <c r="D298" s="22">
        <v>235</v>
      </c>
      <c r="E298" s="22">
        <v>262</v>
      </c>
      <c r="F298" s="22">
        <v>301</v>
      </c>
      <c r="G298" s="22">
        <v>176</v>
      </c>
      <c r="H298" s="22">
        <v>331</v>
      </c>
    </row>
    <row r="299" spans="2:8">
      <c r="B299" s="22" t="s">
        <v>2022</v>
      </c>
      <c r="C299" s="22">
        <v>283</v>
      </c>
      <c r="D299" s="22">
        <v>241</v>
      </c>
      <c r="E299" s="22">
        <v>264</v>
      </c>
      <c r="F299" s="22">
        <v>307</v>
      </c>
      <c r="G299" s="22">
        <v>180</v>
      </c>
      <c r="H299" s="22">
        <v>341</v>
      </c>
    </row>
    <row r="300" spans="2:8">
      <c r="B300" s="22" t="s">
        <v>2023</v>
      </c>
      <c r="C300" s="22">
        <v>296</v>
      </c>
      <c r="D300" s="22">
        <v>254</v>
      </c>
      <c r="E300" s="22">
        <v>276</v>
      </c>
      <c r="F300" s="22">
        <v>321</v>
      </c>
      <c r="G300" s="22">
        <v>189</v>
      </c>
      <c r="H300" s="22">
        <v>356</v>
      </c>
    </row>
    <row r="301" spans="2:8">
      <c r="B301" s="22" t="s">
        <v>147</v>
      </c>
      <c r="C301" s="22">
        <v>306</v>
      </c>
      <c r="D301" s="22">
        <v>265</v>
      </c>
      <c r="E301" s="22">
        <v>284</v>
      </c>
      <c r="F301" s="22">
        <v>331</v>
      </c>
      <c r="G301" s="22">
        <v>199</v>
      </c>
      <c r="H301" s="22">
        <v>362</v>
      </c>
    </row>
    <row r="302" spans="2:8">
      <c r="B302" s="22" t="s">
        <v>2024</v>
      </c>
      <c r="C302" s="22">
        <v>288</v>
      </c>
      <c r="D302" s="22">
        <v>247</v>
      </c>
      <c r="E302" s="22">
        <v>271</v>
      </c>
      <c r="F302" s="22">
        <v>311</v>
      </c>
      <c r="G302" s="22">
        <v>181</v>
      </c>
      <c r="H302" s="22">
        <v>348</v>
      </c>
    </row>
    <row r="303" spans="2:8">
      <c r="B303" s="22" t="s">
        <v>2025</v>
      </c>
      <c r="C303" s="22">
        <v>297</v>
      </c>
      <c r="D303" s="22">
        <v>257</v>
      </c>
      <c r="E303" s="22">
        <v>281</v>
      </c>
      <c r="F303" s="22">
        <v>321</v>
      </c>
      <c r="G303" s="22">
        <v>191</v>
      </c>
      <c r="H303" s="22">
        <v>359</v>
      </c>
    </row>
    <row r="304" spans="2:8">
      <c r="B304" s="22" t="s">
        <v>2026</v>
      </c>
      <c r="C304" s="22">
        <v>297</v>
      </c>
      <c r="D304" s="22">
        <v>255</v>
      </c>
      <c r="E304" s="22">
        <v>277</v>
      </c>
      <c r="F304" s="22">
        <v>322</v>
      </c>
      <c r="G304" s="22">
        <v>188</v>
      </c>
      <c r="H304" s="22">
        <v>363</v>
      </c>
    </row>
    <row r="305" spans="2:8">
      <c r="B305" s="22" t="s">
        <v>2027</v>
      </c>
      <c r="C305" s="22">
        <v>311</v>
      </c>
      <c r="D305" s="22">
        <v>266</v>
      </c>
      <c r="E305" s="22">
        <v>290</v>
      </c>
      <c r="F305" s="22">
        <v>337</v>
      </c>
      <c r="G305" s="22">
        <v>198</v>
      </c>
      <c r="H305" s="22">
        <v>375</v>
      </c>
    </row>
    <row r="306" spans="2:8">
      <c r="B306" s="22" t="s">
        <v>2028</v>
      </c>
      <c r="C306" s="22">
        <v>327</v>
      </c>
      <c r="D306" s="22">
        <v>283</v>
      </c>
      <c r="E306" s="22">
        <v>300</v>
      </c>
      <c r="F306" s="22">
        <v>355</v>
      </c>
      <c r="G306" s="22">
        <v>211</v>
      </c>
      <c r="H306" s="22">
        <v>390</v>
      </c>
    </row>
    <row r="307" spans="2:8">
      <c r="B307" s="22" t="s">
        <v>2029</v>
      </c>
      <c r="C307" s="22">
        <v>305</v>
      </c>
      <c r="D307" s="22">
        <v>262</v>
      </c>
      <c r="E307" s="22">
        <v>281</v>
      </c>
      <c r="F307" s="22">
        <v>331</v>
      </c>
      <c r="G307" s="22">
        <v>194</v>
      </c>
      <c r="H307" s="22">
        <v>363</v>
      </c>
    </row>
    <row r="308" spans="2:8">
      <c r="B308" s="22" t="s">
        <v>2030</v>
      </c>
      <c r="C308" s="22">
        <v>313</v>
      </c>
      <c r="D308" s="22">
        <v>271</v>
      </c>
      <c r="E308" s="22">
        <v>288</v>
      </c>
      <c r="F308" s="22">
        <v>339</v>
      </c>
      <c r="G308" s="22">
        <v>205</v>
      </c>
      <c r="H308" s="22">
        <v>370</v>
      </c>
    </row>
    <row r="309" spans="2:8">
      <c r="B309" s="22" t="s">
        <v>2031</v>
      </c>
      <c r="C309" s="22">
        <v>313</v>
      </c>
      <c r="D309" s="22">
        <v>269</v>
      </c>
      <c r="E309" s="22">
        <v>289</v>
      </c>
      <c r="F309" s="22">
        <v>339</v>
      </c>
      <c r="G309" s="22">
        <v>203</v>
      </c>
      <c r="H309" s="22">
        <v>367</v>
      </c>
    </row>
    <row r="310" spans="2:8">
      <c r="B310" s="22" t="s">
        <v>2032</v>
      </c>
      <c r="C310" s="22">
        <v>295</v>
      </c>
      <c r="D310" s="22">
        <v>253</v>
      </c>
      <c r="E310" s="22">
        <v>273</v>
      </c>
      <c r="F310" s="22">
        <v>321</v>
      </c>
      <c r="G310" s="22">
        <v>186</v>
      </c>
      <c r="H310" s="22">
        <v>347</v>
      </c>
    </row>
    <row r="311" spans="2:8">
      <c r="B311" s="22" t="s">
        <v>2033</v>
      </c>
      <c r="C311" s="22">
        <v>296</v>
      </c>
      <c r="D311" s="22">
        <v>254</v>
      </c>
      <c r="E311" s="22">
        <v>270</v>
      </c>
      <c r="F311" s="22">
        <v>323</v>
      </c>
      <c r="G311" s="22">
        <v>188</v>
      </c>
      <c r="H311" s="22">
        <v>348</v>
      </c>
    </row>
    <row r="312" spans="2:8">
      <c r="B312" s="22" t="s">
        <v>2034</v>
      </c>
      <c r="C312" s="22">
        <v>299</v>
      </c>
      <c r="D312" s="22">
        <v>257</v>
      </c>
      <c r="E312" s="22">
        <v>273</v>
      </c>
      <c r="F312" s="22">
        <v>326</v>
      </c>
      <c r="G312" s="22">
        <v>192</v>
      </c>
      <c r="H312" s="22">
        <v>345</v>
      </c>
    </row>
    <row r="313" spans="2:8">
      <c r="B313" s="22" t="s">
        <v>2035</v>
      </c>
      <c r="C313" s="22">
        <v>296</v>
      </c>
      <c r="D313" s="22">
        <v>253</v>
      </c>
      <c r="E313" s="22">
        <v>268</v>
      </c>
      <c r="F313" s="22">
        <v>323</v>
      </c>
      <c r="G313" s="22">
        <v>185</v>
      </c>
      <c r="H313" s="22">
        <v>346</v>
      </c>
    </row>
    <row r="314" spans="2:8">
      <c r="B314" s="22" t="s">
        <v>2036</v>
      </c>
      <c r="C314" s="22">
        <v>302</v>
      </c>
      <c r="D314" s="22">
        <v>262</v>
      </c>
      <c r="E314" s="22">
        <v>273</v>
      </c>
      <c r="F314" s="22">
        <v>328</v>
      </c>
      <c r="G314" s="22">
        <v>191</v>
      </c>
      <c r="H314" s="22">
        <v>351</v>
      </c>
    </row>
    <row r="315" spans="2:8">
      <c r="B315" s="22" t="s">
        <v>2037</v>
      </c>
      <c r="C315" s="22">
        <v>308</v>
      </c>
      <c r="D315" s="22">
        <v>267</v>
      </c>
      <c r="E315" s="22">
        <v>282</v>
      </c>
      <c r="F315" s="22">
        <v>336</v>
      </c>
      <c r="G315" s="22">
        <v>194</v>
      </c>
      <c r="H315" s="22">
        <v>358</v>
      </c>
    </row>
    <row r="316" spans="2:8">
      <c r="B316" s="22" t="s">
        <v>2038</v>
      </c>
      <c r="C316" s="22">
        <v>296</v>
      </c>
      <c r="D316" s="22">
        <v>253</v>
      </c>
      <c r="E316" s="22">
        <v>270</v>
      </c>
      <c r="F316" s="22">
        <v>323</v>
      </c>
      <c r="G316" s="22">
        <v>183</v>
      </c>
      <c r="H316" s="22">
        <v>334</v>
      </c>
    </row>
    <row r="317" spans="2:8">
      <c r="B317" s="22" t="s">
        <v>2039</v>
      </c>
      <c r="C317" s="22">
        <v>290</v>
      </c>
      <c r="D317" s="22">
        <v>248</v>
      </c>
      <c r="E317" s="22">
        <v>264</v>
      </c>
      <c r="F317" s="22">
        <v>318</v>
      </c>
      <c r="G317" s="22">
        <v>181</v>
      </c>
      <c r="H317" s="22">
        <v>319</v>
      </c>
    </row>
    <row r="318" spans="2:8">
      <c r="B318" s="22" t="s">
        <v>2040</v>
      </c>
      <c r="C318" s="22">
        <v>288</v>
      </c>
      <c r="D318" s="22">
        <v>249</v>
      </c>
      <c r="E318" s="22">
        <v>265</v>
      </c>
      <c r="F318" s="22">
        <v>313</v>
      </c>
      <c r="G318" s="22">
        <v>182</v>
      </c>
      <c r="H318" s="22">
        <v>325</v>
      </c>
    </row>
    <row r="319" spans="2:8">
      <c r="B319" s="22" t="s">
        <v>2041</v>
      </c>
      <c r="C319" s="22">
        <v>293</v>
      </c>
      <c r="D319" s="22">
        <v>254</v>
      </c>
      <c r="E319" s="22">
        <v>274</v>
      </c>
      <c r="F319" s="22">
        <v>317</v>
      </c>
      <c r="G319" s="22">
        <v>185</v>
      </c>
      <c r="H319" s="22">
        <v>331</v>
      </c>
    </row>
    <row r="320" spans="2:8">
      <c r="B320" s="22" t="s">
        <v>2042</v>
      </c>
      <c r="C320" s="22">
        <v>283</v>
      </c>
      <c r="D320" s="22">
        <v>243</v>
      </c>
      <c r="E320" s="22">
        <v>265</v>
      </c>
      <c r="F320" s="22">
        <v>307</v>
      </c>
      <c r="G320" s="22">
        <v>175</v>
      </c>
      <c r="H320" s="22">
        <v>321</v>
      </c>
    </row>
    <row r="321" spans="2:8">
      <c r="B321" s="22" t="s">
        <v>2043</v>
      </c>
      <c r="C321" s="22">
        <v>282</v>
      </c>
      <c r="D321" s="22">
        <v>243</v>
      </c>
      <c r="E321" s="22">
        <v>265</v>
      </c>
      <c r="F321" s="22">
        <v>306</v>
      </c>
      <c r="G321" s="22">
        <v>174</v>
      </c>
      <c r="H321" s="22">
        <v>312</v>
      </c>
    </row>
    <row r="322" spans="2:8">
      <c r="B322" s="22" t="s">
        <v>2044</v>
      </c>
      <c r="C322" s="22">
        <v>292</v>
      </c>
      <c r="D322" s="22">
        <v>255</v>
      </c>
      <c r="E322" s="22">
        <v>273</v>
      </c>
      <c r="F322" s="22">
        <v>315</v>
      </c>
      <c r="G322" s="22">
        <v>188</v>
      </c>
      <c r="H322" s="22">
        <v>325</v>
      </c>
    </row>
    <row r="323" spans="2:8">
      <c r="B323" s="22" t="s">
        <v>2045</v>
      </c>
      <c r="C323" s="22">
        <v>285</v>
      </c>
      <c r="D323" s="22">
        <v>250</v>
      </c>
      <c r="E323" s="22">
        <v>269</v>
      </c>
      <c r="F323" s="22">
        <v>307</v>
      </c>
      <c r="G323" s="22">
        <v>182</v>
      </c>
      <c r="H323" s="22">
        <v>318</v>
      </c>
    </row>
    <row r="324" spans="2:8">
      <c r="B324" s="22" t="s">
        <v>2046</v>
      </c>
      <c r="C324" s="22">
        <v>288</v>
      </c>
      <c r="D324" s="22">
        <v>252</v>
      </c>
      <c r="E324" s="22">
        <v>269</v>
      </c>
      <c r="F324" s="22">
        <v>310</v>
      </c>
      <c r="G324" s="22">
        <v>184</v>
      </c>
      <c r="H324" s="22">
        <v>317</v>
      </c>
    </row>
    <row r="325" spans="2:8">
      <c r="B325" s="22" t="s">
        <v>2047</v>
      </c>
      <c r="C325" s="22">
        <v>286</v>
      </c>
      <c r="D325" s="22">
        <v>252</v>
      </c>
      <c r="E325" s="22">
        <v>268</v>
      </c>
      <c r="F325" s="22">
        <v>307</v>
      </c>
      <c r="G325" s="22">
        <v>184</v>
      </c>
      <c r="H325" s="22">
        <v>319</v>
      </c>
    </row>
    <row r="326" spans="2:8">
      <c r="B326" s="22" t="s">
        <v>2048</v>
      </c>
      <c r="C326" s="22">
        <v>279</v>
      </c>
      <c r="D326" s="22">
        <v>244</v>
      </c>
      <c r="E326" s="22">
        <v>260</v>
      </c>
      <c r="F326" s="22">
        <v>300</v>
      </c>
      <c r="G326" s="22">
        <v>177</v>
      </c>
      <c r="H326" s="22">
        <v>314</v>
      </c>
    </row>
    <row r="327" spans="2:8">
      <c r="B327" s="22" t="s">
        <v>2049</v>
      </c>
      <c r="C327" s="22">
        <v>265</v>
      </c>
      <c r="D327" s="22">
        <v>230</v>
      </c>
      <c r="E327" s="22">
        <v>246</v>
      </c>
      <c r="F327" s="22">
        <v>287</v>
      </c>
      <c r="G327" s="22">
        <v>163</v>
      </c>
      <c r="H327" s="22">
        <v>300</v>
      </c>
    </row>
    <row r="328" spans="2:8">
      <c r="B328" s="22" t="s">
        <v>2050</v>
      </c>
      <c r="C328" s="22">
        <v>265</v>
      </c>
      <c r="D328" s="22">
        <v>228</v>
      </c>
      <c r="E328" s="22">
        <v>243</v>
      </c>
      <c r="F328" s="22">
        <v>289</v>
      </c>
      <c r="G328" s="22">
        <v>164</v>
      </c>
      <c r="H328" s="22">
        <v>297</v>
      </c>
    </row>
    <row r="329" spans="2:8">
      <c r="B329" s="22" t="s">
        <v>2051</v>
      </c>
      <c r="C329" s="22">
        <v>265</v>
      </c>
      <c r="D329" s="22">
        <v>229</v>
      </c>
      <c r="E329" s="22">
        <v>241</v>
      </c>
      <c r="F329" s="22">
        <v>289</v>
      </c>
      <c r="G329" s="22">
        <v>168</v>
      </c>
      <c r="H329" s="22">
        <v>296</v>
      </c>
    </row>
    <row r="330" spans="2:8">
      <c r="B330" s="22" t="s">
        <v>2052</v>
      </c>
      <c r="C330" s="22">
        <v>270</v>
      </c>
      <c r="D330" s="22">
        <v>231</v>
      </c>
      <c r="E330" s="22">
        <v>248</v>
      </c>
      <c r="F330" s="22">
        <v>295</v>
      </c>
      <c r="G330" s="22">
        <v>168</v>
      </c>
      <c r="H330" s="22">
        <v>303</v>
      </c>
    </row>
    <row r="331" spans="2:8">
      <c r="B331" s="22" t="s">
        <v>2053</v>
      </c>
      <c r="C331" s="22">
        <v>272</v>
      </c>
      <c r="D331" s="22">
        <v>231</v>
      </c>
      <c r="E331" s="22">
        <v>253</v>
      </c>
      <c r="F331" s="22">
        <v>297</v>
      </c>
      <c r="G331" s="22">
        <v>168</v>
      </c>
      <c r="H331" s="22">
        <v>299</v>
      </c>
    </row>
    <row r="332" spans="2:8">
      <c r="B332" s="22" t="s">
        <v>2054</v>
      </c>
      <c r="C332" s="22">
        <v>271</v>
      </c>
      <c r="D332" s="22">
        <v>229</v>
      </c>
      <c r="E332" s="22">
        <v>256</v>
      </c>
      <c r="F332" s="22">
        <v>296</v>
      </c>
      <c r="G332" s="22">
        <v>167</v>
      </c>
      <c r="H332" s="22">
        <v>305</v>
      </c>
    </row>
    <row r="333" spans="2:8">
      <c r="B333" s="22" t="s">
        <v>2055</v>
      </c>
      <c r="C333" s="22">
        <v>265</v>
      </c>
      <c r="D333" s="22">
        <v>220</v>
      </c>
      <c r="E333" s="22">
        <v>248</v>
      </c>
      <c r="F333" s="22">
        <v>292</v>
      </c>
      <c r="G333" s="22">
        <v>157</v>
      </c>
      <c r="H333" s="22">
        <v>294</v>
      </c>
    </row>
    <row r="334" spans="2:8">
      <c r="B334" s="22" t="s">
        <v>2056</v>
      </c>
      <c r="C334" s="22">
        <v>262</v>
      </c>
      <c r="D334" s="22">
        <v>215</v>
      </c>
      <c r="E334" s="22">
        <v>243</v>
      </c>
      <c r="F334" s="22">
        <v>292</v>
      </c>
      <c r="G334" s="22">
        <v>152</v>
      </c>
      <c r="H334" s="22">
        <v>284</v>
      </c>
    </row>
    <row r="335" spans="2:8">
      <c r="B335" s="22" t="s">
        <v>774</v>
      </c>
      <c r="C335" s="22">
        <v>265</v>
      </c>
      <c r="D335" s="22">
        <v>218</v>
      </c>
      <c r="E335" s="22">
        <v>244</v>
      </c>
      <c r="F335" s="22">
        <v>293</v>
      </c>
      <c r="G335" s="22">
        <v>155</v>
      </c>
      <c r="H335" s="22">
        <v>288</v>
      </c>
    </row>
    <row r="336" spans="2:8">
      <c r="B336" s="22" t="s">
        <v>1384</v>
      </c>
      <c r="C336" s="22">
        <v>264</v>
      </c>
      <c r="D336" s="22">
        <v>219</v>
      </c>
      <c r="E336" s="22">
        <v>245</v>
      </c>
      <c r="F336" s="22">
        <v>291</v>
      </c>
      <c r="G336" s="22">
        <v>154</v>
      </c>
      <c r="H336" s="22">
        <v>300</v>
      </c>
    </row>
    <row r="337" spans="2:8">
      <c r="B337" s="22" t="s">
        <v>1385</v>
      </c>
      <c r="C337" s="22">
        <v>264</v>
      </c>
      <c r="D337" s="22">
        <v>224</v>
      </c>
      <c r="E337" s="22">
        <v>248</v>
      </c>
      <c r="F337" s="22">
        <v>289</v>
      </c>
      <c r="G337" s="22">
        <v>157</v>
      </c>
      <c r="H337" s="22">
        <v>307</v>
      </c>
    </row>
    <row r="338" spans="2:8">
      <c r="B338" s="22" t="s">
        <v>152</v>
      </c>
      <c r="C338" s="22">
        <v>261</v>
      </c>
      <c r="D338" s="22">
        <v>226</v>
      </c>
      <c r="E338" s="22">
        <v>248</v>
      </c>
      <c r="F338" s="22">
        <v>281</v>
      </c>
      <c r="G338" s="22">
        <v>158</v>
      </c>
      <c r="H338" s="22">
        <v>311</v>
      </c>
    </row>
    <row r="339" spans="2:8">
      <c r="B339" s="22" t="s">
        <v>153</v>
      </c>
      <c r="C339" s="22">
        <v>253</v>
      </c>
      <c r="D339" s="22">
        <v>215</v>
      </c>
      <c r="E339" s="22">
        <v>241</v>
      </c>
      <c r="F339" s="22">
        <v>274</v>
      </c>
      <c r="G339" s="22">
        <v>147</v>
      </c>
      <c r="H339" s="22">
        <v>297</v>
      </c>
    </row>
    <row r="340" spans="2:8">
      <c r="B340" s="22" t="s">
        <v>1386</v>
      </c>
      <c r="C340" s="22">
        <v>252</v>
      </c>
      <c r="D340" s="22">
        <v>214</v>
      </c>
      <c r="E340" s="22">
        <v>241</v>
      </c>
      <c r="F340" s="22">
        <v>273</v>
      </c>
      <c r="G340" s="22">
        <v>146</v>
      </c>
      <c r="H340" s="22">
        <v>299</v>
      </c>
    </row>
    <row r="341" spans="2:8">
      <c r="B341" s="22" t="s">
        <v>1387</v>
      </c>
      <c r="C341" s="22">
        <v>249</v>
      </c>
      <c r="D341" s="22">
        <v>213</v>
      </c>
      <c r="E341" s="22">
        <v>240</v>
      </c>
      <c r="F341" s="22">
        <v>270</v>
      </c>
      <c r="G341" s="22">
        <v>145</v>
      </c>
      <c r="H341" s="22">
        <v>294</v>
      </c>
    </row>
    <row r="342" spans="2:8">
      <c r="B342" s="22" t="s">
        <v>1388</v>
      </c>
      <c r="C342" s="22">
        <v>254</v>
      </c>
      <c r="D342" s="22">
        <v>216</v>
      </c>
      <c r="E342" s="22">
        <v>243</v>
      </c>
      <c r="F342" s="22">
        <v>276</v>
      </c>
      <c r="G342" s="22">
        <v>148</v>
      </c>
      <c r="H342" s="22">
        <v>302</v>
      </c>
    </row>
    <row r="343" spans="2:8">
      <c r="B343" s="22" t="s">
        <v>1389</v>
      </c>
      <c r="C343" s="22">
        <v>262</v>
      </c>
      <c r="D343" s="22">
        <v>223</v>
      </c>
      <c r="E343" s="22">
        <v>252</v>
      </c>
      <c r="F343" s="22">
        <v>284</v>
      </c>
      <c r="G343" s="22">
        <v>153</v>
      </c>
      <c r="H343" s="22">
        <v>311</v>
      </c>
    </row>
    <row r="344" spans="2:8">
      <c r="B344" s="22" t="s">
        <v>154</v>
      </c>
      <c r="C344" s="22">
        <v>267</v>
      </c>
      <c r="D344" s="22">
        <v>227</v>
      </c>
      <c r="E344" s="22">
        <v>256</v>
      </c>
      <c r="F344" s="22">
        <v>290</v>
      </c>
      <c r="G344" s="22">
        <v>155</v>
      </c>
      <c r="H344" s="22">
        <v>315</v>
      </c>
    </row>
    <row r="345" spans="2:8">
      <c r="B345" s="22" t="s">
        <v>1390</v>
      </c>
      <c r="C345" s="22">
        <v>267</v>
      </c>
      <c r="D345" s="22">
        <v>225</v>
      </c>
      <c r="E345" s="22">
        <v>256</v>
      </c>
      <c r="F345" s="22">
        <v>290</v>
      </c>
      <c r="G345" s="22">
        <v>153</v>
      </c>
      <c r="H345" s="22">
        <v>309</v>
      </c>
    </row>
    <row r="346" spans="2:8">
      <c r="B346" s="22" t="s">
        <v>1391</v>
      </c>
      <c r="C346" s="22">
        <v>257</v>
      </c>
      <c r="D346" s="22">
        <v>213</v>
      </c>
      <c r="E346" s="22">
        <v>244</v>
      </c>
      <c r="F346" s="22">
        <v>282</v>
      </c>
      <c r="G346" s="22">
        <v>140</v>
      </c>
      <c r="H346" s="22">
        <v>293</v>
      </c>
    </row>
    <row r="347" spans="2:8">
      <c r="B347" s="22" t="s">
        <v>1392</v>
      </c>
      <c r="C347" s="22">
        <v>255</v>
      </c>
      <c r="D347" s="22">
        <v>213</v>
      </c>
      <c r="E347" s="22">
        <v>243</v>
      </c>
      <c r="F347" s="22">
        <v>279</v>
      </c>
      <c r="G347" s="22">
        <v>141</v>
      </c>
      <c r="H347" s="22">
        <v>305</v>
      </c>
    </row>
    <row r="348" spans="2:8">
      <c r="B348" s="22" t="s">
        <v>1393</v>
      </c>
      <c r="C348" s="22">
        <v>261</v>
      </c>
      <c r="D348" s="22">
        <v>221</v>
      </c>
      <c r="E348" s="22">
        <v>251</v>
      </c>
      <c r="F348" s="22">
        <v>284</v>
      </c>
      <c r="G348" s="22">
        <v>147</v>
      </c>
      <c r="H348" s="22">
        <v>315</v>
      </c>
    </row>
    <row r="349" spans="2:8">
      <c r="B349" s="22" t="s">
        <v>1394</v>
      </c>
      <c r="C349" s="22">
        <v>256</v>
      </c>
      <c r="D349" s="22">
        <v>216</v>
      </c>
      <c r="E349" s="22">
        <v>249</v>
      </c>
      <c r="F349" s="22">
        <v>278</v>
      </c>
      <c r="G349" s="22">
        <v>144</v>
      </c>
      <c r="H349" s="22">
        <v>317</v>
      </c>
    </row>
    <row r="350" spans="2:8">
      <c r="B350" s="22" t="s">
        <v>1395</v>
      </c>
      <c r="C350" s="22">
        <v>256</v>
      </c>
      <c r="D350" s="22">
        <v>218</v>
      </c>
      <c r="E350" s="22">
        <v>247</v>
      </c>
      <c r="F350" s="22">
        <v>277</v>
      </c>
      <c r="G350" s="22">
        <v>146</v>
      </c>
      <c r="H350" s="22">
        <v>320</v>
      </c>
    </row>
    <row r="351" spans="2:8">
      <c r="B351" s="22" t="s">
        <v>1396</v>
      </c>
      <c r="C351" s="22">
        <v>261</v>
      </c>
      <c r="D351" s="22">
        <v>223</v>
      </c>
      <c r="E351" s="22">
        <v>252</v>
      </c>
      <c r="F351" s="22">
        <v>282</v>
      </c>
      <c r="G351" s="22">
        <v>151</v>
      </c>
      <c r="H351" s="22">
        <v>323</v>
      </c>
    </row>
    <row r="352" spans="2:8">
      <c r="B352" s="22" t="s">
        <v>1397</v>
      </c>
      <c r="C352" s="22">
        <v>258</v>
      </c>
      <c r="D352" s="22">
        <v>220</v>
      </c>
      <c r="E352" s="22">
        <v>251</v>
      </c>
      <c r="F352" s="22">
        <v>279</v>
      </c>
      <c r="G352" s="22">
        <v>148</v>
      </c>
      <c r="H352" s="22">
        <v>321</v>
      </c>
    </row>
    <row r="353" spans="2:8">
      <c r="B353" s="22" t="s">
        <v>1398</v>
      </c>
      <c r="C353" s="22">
        <v>251</v>
      </c>
      <c r="D353" s="22">
        <v>211</v>
      </c>
      <c r="E353" s="22">
        <v>241</v>
      </c>
      <c r="F353" s="22">
        <v>273</v>
      </c>
      <c r="G353" s="22">
        <v>140</v>
      </c>
      <c r="H353" s="22">
        <v>307</v>
      </c>
    </row>
    <row r="354" spans="2:8">
      <c r="B354" s="22" t="s">
        <v>1399</v>
      </c>
      <c r="C354" s="22">
        <v>259</v>
      </c>
      <c r="D354" s="22">
        <v>220</v>
      </c>
      <c r="E354" s="22">
        <v>249</v>
      </c>
      <c r="F354" s="22">
        <v>281</v>
      </c>
      <c r="G354" s="22">
        <v>150</v>
      </c>
      <c r="H354" s="22">
        <v>313</v>
      </c>
    </row>
    <row r="355" spans="2:8">
      <c r="B355" s="22" t="s">
        <v>1400</v>
      </c>
      <c r="C355" s="22">
        <v>255</v>
      </c>
      <c r="D355" s="22">
        <v>218</v>
      </c>
      <c r="E355" s="22">
        <v>244</v>
      </c>
      <c r="F355" s="22">
        <v>275</v>
      </c>
      <c r="G355" s="22">
        <v>144</v>
      </c>
      <c r="H355" s="22">
        <v>327</v>
      </c>
    </row>
    <row r="356" spans="2:8">
      <c r="B356" s="22" t="s">
        <v>89</v>
      </c>
      <c r="C356" s="22">
        <v>251</v>
      </c>
      <c r="D356" s="22">
        <v>211</v>
      </c>
      <c r="E356" s="22">
        <v>239</v>
      </c>
      <c r="F356" s="22">
        <v>275</v>
      </c>
      <c r="G356" s="22">
        <v>143</v>
      </c>
      <c r="H356" s="22">
        <v>311</v>
      </c>
    </row>
    <row r="357" spans="2:8">
      <c r="B357" s="22" t="s">
        <v>1401</v>
      </c>
      <c r="C357" s="22">
        <v>245</v>
      </c>
      <c r="D357" s="22">
        <v>209</v>
      </c>
      <c r="E357" s="22">
        <v>237</v>
      </c>
      <c r="F357" s="22">
        <v>265</v>
      </c>
      <c r="G357" s="22">
        <v>144</v>
      </c>
      <c r="H357" s="22">
        <v>305</v>
      </c>
    </row>
    <row r="358" spans="2:8">
      <c r="B358" s="22" t="s">
        <v>1402</v>
      </c>
      <c r="C358" s="22">
        <v>243</v>
      </c>
      <c r="D358" s="22">
        <v>212</v>
      </c>
      <c r="E358" s="22">
        <v>242</v>
      </c>
      <c r="F358" s="22">
        <v>258</v>
      </c>
      <c r="G358" s="22">
        <v>145</v>
      </c>
      <c r="H358" s="22">
        <v>319</v>
      </c>
    </row>
    <row r="359" spans="2:8">
      <c r="B359" s="22" t="s">
        <v>1403</v>
      </c>
      <c r="C359" s="22">
        <v>247</v>
      </c>
      <c r="D359" s="22">
        <v>220</v>
      </c>
      <c r="E359" s="22">
        <v>249</v>
      </c>
      <c r="F359" s="22">
        <v>260</v>
      </c>
      <c r="G359" s="22">
        <v>154</v>
      </c>
      <c r="H359" s="22">
        <v>328</v>
      </c>
    </row>
    <row r="360" spans="2:8">
      <c r="B360" s="22" t="s">
        <v>1404</v>
      </c>
      <c r="C360" s="22">
        <v>253</v>
      </c>
      <c r="D360" s="22">
        <v>228</v>
      </c>
      <c r="E360" s="22">
        <v>255</v>
      </c>
      <c r="F360" s="22">
        <v>265</v>
      </c>
      <c r="G360" s="22">
        <v>160</v>
      </c>
      <c r="H360" s="22">
        <v>337</v>
      </c>
    </row>
    <row r="361" spans="2:8">
      <c r="B361" s="22" t="s">
        <v>1405</v>
      </c>
      <c r="C361" s="22">
        <v>248</v>
      </c>
      <c r="D361" s="22">
        <v>222</v>
      </c>
      <c r="E361" s="22">
        <v>250</v>
      </c>
      <c r="F361" s="22">
        <v>260</v>
      </c>
      <c r="G361" s="22">
        <v>150</v>
      </c>
      <c r="H361" s="22">
        <v>336</v>
      </c>
    </row>
    <row r="362" spans="2:8">
      <c r="B362" s="22" t="s">
        <v>780</v>
      </c>
      <c r="C362" s="22">
        <v>244</v>
      </c>
      <c r="D362" s="22">
        <v>219</v>
      </c>
      <c r="E362" s="22">
        <v>243</v>
      </c>
      <c r="F362" s="22">
        <v>256</v>
      </c>
      <c r="G362" s="22">
        <v>148</v>
      </c>
      <c r="H362" s="22">
        <v>331</v>
      </c>
    </row>
    <row r="363" spans="2:8">
      <c r="B363" s="22" t="s">
        <v>781</v>
      </c>
      <c r="C363" s="22">
        <v>254</v>
      </c>
      <c r="D363" s="22">
        <v>232</v>
      </c>
      <c r="E363" s="22">
        <v>252</v>
      </c>
      <c r="F363" s="22">
        <v>265</v>
      </c>
      <c r="G363" s="22">
        <v>159</v>
      </c>
      <c r="H363" s="22">
        <v>345</v>
      </c>
    </row>
    <row r="364" spans="2:8">
      <c r="B364" s="22" t="s">
        <v>155</v>
      </c>
      <c r="C364" s="22">
        <v>256</v>
      </c>
      <c r="D364" s="22">
        <v>235</v>
      </c>
      <c r="E364" s="22">
        <v>252</v>
      </c>
      <c r="F364" s="22">
        <v>268</v>
      </c>
      <c r="G364" s="22">
        <v>160</v>
      </c>
      <c r="H364" s="22">
        <v>353</v>
      </c>
    </row>
    <row r="365" spans="2:8">
      <c r="B365" s="22" t="s">
        <v>782</v>
      </c>
      <c r="C365" s="22">
        <v>245</v>
      </c>
      <c r="D365" s="22">
        <v>224</v>
      </c>
      <c r="E365" s="22">
        <v>241</v>
      </c>
      <c r="F365" s="22">
        <v>256</v>
      </c>
      <c r="G365" s="22">
        <v>146</v>
      </c>
      <c r="H365" s="22">
        <v>328</v>
      </c>
    </row>
    <row r="366" spans="2:8">
      <c r="B366" s="22" t="s">
        <v>783</v>
      </c>
      <c r="C366" s="22">
        <v>249</v>
      </c>
      <c r="D366" s="22">
        <v>228</v>
      </c>
      <c r="E366" s="22">
        <v>244</v>
      </c>
      <c r="F366" s="22">
        <v>260</v>
      </c>
      <c r="G366" s="22">
        <v>146</v>
      </c>
      <c r="H366" s="22">
        <v>349</v>
      </c>
    </row>
    <row r="367" spans="2:8">
      <c r="B367" s="22" t="s">
        <v>156</v>
      </c>
      <c r="C367" s="22">
        <v>244</v>
      </c>
      <c r="D367" s="22">
        <v>219</v>
      </c>
      <c r="E367" s="22">
        <v>239</v>
      </c>
      <c r="F367" s="22">
        <v>256</v>
      </c>
      <c r="G367" s="22">
        <v>136</v>
      </c>
      <c r="H367" s="22">
        <v>341</v>
      </c>
    </row>
    <row r="368" spans="2:8">
      <c r="B368" s="22" t="s">
        <v>157</v>
      </c>
      <c r="C368" s="22">
        <v>242</v>
      </c>
      <c r="D368" s="22">
        <v>221</v>
      </c>
      <c r="E368" s="22">
        <v>240</v>
      </c>
      <c r="F368" s="22">
        <v>253</v>
      </c>
      <c r="G368" s="22">
        <v>135</v>
      </c>
      <c r="H368" s="22">
        <v>367</v>
      </c>
    </row>
    <row r="369" spans="2:8">
      <c r="B369" s="22" t="s">
        <v>784</v>
      </c>
      <c r="C369" s="22">
        <v>245</v>
      </c>
      <c r="D369" s="22">
        <v>221</v>
      </c>
      <c r="E369" s="22">
        <v>243</v>
      </c>
      <c r="F369" s="22">
        <v>257</v>
      </c>
      <c r="G369" s="22">
        <v>133</v>
      </c>
      <c r="H369" s="22">
        <v>372</v>
      </c>
    </row>
    <row r="370" spans="2:8">
      <c r="B370" s="22" t="s">
        <v>785</v>
      </c>
      <c r="C370" s="22">
        <v>246</v>
      </c>
      <c r="D370" s="22">
        <v>220</v>
      </c>
      <c r="E370" s="22">
        <v>249</v>
      </c>
      <c r="F370" s="22">
        <v>258</v>
      </c>
      <c r="G370" s="22">
        <v>133</v>
      </c>
      <c r="H370" s="22">
        <v>386</v>
      </c>
    </row>
    <row r="371" spans="2:8">
      <c r="B371" s="22" t="s">
        <v>786</v>
      </c>
      <c r="C371" s="22">
        <v>251</v>
      </c>
      <c r="D371" s="22">
        <v>227</v>
      </c>
      <c r="E371" s="22">
        <v>261</v>
      </c>
      <c r="F371" s="22">
        <v>262</v>
      </c>
      <c r="G371" s="22">
        <v>137</v>
      </c>
      <c r="H371" s="22">
        <v>387</v>
      </c>
    </row>
    <row r="372" spans="2:8">
      <c r="B372" s="22" t="s">
        <v>787</v>
      </c>
      <c r="C372" s="22">
        <v>250</v>
      </c>
      <c r="D372" s="22">
        <v>224</v>
      </c>
      <c r="E372" s="22">
        <v>264</v>
      </c>
      <c r="F372" s="22">
        <v>260</v>
      </c>
      <c r="G372" s="22">
        <v>132</v>
      </c>
      <c r="H372" s="22">
        <v>382</v>
      </c>
    </row>
    <row r="373" spans="2:8">
      <c r="B373" s="22" t="s">
        <v>788</v>
      </c>
      <c r="C373" s="22">
        <v>260</v>
      </c>
      <c r="D373" s="22">
        <v>237</v>
      </c>
      <c r="E373" s="22">
        <v>273</v>
      </c>
      <c r="F373" s="22">
        <v>269</v>
      </c>
      <c r="G373" s="22">
        <v>138</v>
      </c>
      <c r="H373" s="22">
        <v>398</v>
      </c>
    </row>
    <row r="374" spans="2:8">
      <c r="B374" s="22" t="s">
        <v>789</v>
      </c>
      <c r="C374" s="22">
        <v>260</v>
      </c>
      <c r="D374" s="22">
        <v>235</v>
      </c>
      <c r="E374" s="22">
        <v>274</v>
      </c>
      <c r="F374" s="22">
        <v>269</v>
      </c>
      <c r="G374" s="22">
        <v>137</v>
      </c>
      <c r="H374" s="22">
        <v>394</v>
      </c>
    </row>
    <row r="375" spans="2:8">
      <c r="B375" s="22" t="s">
        <v>790</v>
      </c>
      <c r="C375" s="22">
        <v>268</v>
      </c>
      <c r="D375" s="22">
        <v>245</v>
      </c>
      <c r="E375" s="22">
        <v>282</v>
      </c>
      <c r="F375" s="22">
        <v>277</v>
      </c>
      <c r="G375" s="22">
        <v>147</v>
      </c>
      <c r="H375" s="22">
        <v>414</v>
      </c>
    </row>
    <row r="376" spans="2:8">
      <c r="B376" s="22" t="s">
        <v>791</v>
      </c>
      <c r="C376" s="22">
        <v>272</v>
      </c>
      <c r="D376" s="22">
        <v>249</v>
      </c>
      <c r="E376" s="22">
        <v>286</v>
      </c>
      <c r="F376" s="22">
        <v>280</v>
      </c>
      <c r="G376" s="22">
        <v>150</v>
      </c>
      <c r="H376" s="22">
        <v>411</v>
      </c>
    </row>
    <row r="377" spans="2:8">
      <c r="B377" s="22" t="s">
        <v>792</v>
      </c>
      <c r="C377" s="22">
        <v>288</v>
      </c>
      <c r="D377" s="22">
        <v>265</v>
      </c>
      <c r="E377" s="22">
        <v>300</v>
      </c>
      <c r="F377" s="22">
        <v>297</v>
      </c>
      <c r="G377" s="22">
        <v>166</v>
      </c>
      <c r="H377" s="22">
        <v>448</v>
      </c>
    </row>
    <row r="378" spans="2:8">
      <c r="B378" s="22" t="s">
        <v>793</v>
      </c>
      <c r="C378" s="22">
        <v>296</v>
      </c>
      <c r="D378" s="22">
        <v>273</v>
      </c>
      <c r="E378" s="22">
        <v>314</v>
      </c>
      <c r="F378" s="22">
        <v>304</v>
      </c>
      <c r="G378" s="22">
        <v>174</v>
      </c>
      <c r="H378" s="22">
        <v>458</v>
      </c>
    </row>
    <row r="379" spans="2:8">
      <c r="B379" s="22" t="s">
        <v>794</v>
      </c>
      <c r="C379" s="22">
        <v>295</v>
      </c>
      <c r="D379" s="22">
        <v>274</v>
      </c>
      <c r="E379" s="22">
        <v>318</v>
      </c>
      <c r="F379" s="22">
        <v>302</v>
      </c>
      <c r="G379" s="22">
        <v>173</v>
      </c>
      <c r="H379" s="22">
        <v>456</v>
      </c>
    </row>
    <row r="380" spans="2:8">
      <c r="B380" s="22" t="s">
        <v>795</v>
      </c>
      <c r="C380" s="22">
        <v>299</v>
      </c>
      <c r="D380" s="22">
        <v>277</v>
      </c>
      <c r="E380" s="22">
        <v>320</v>
      </c>
      <c r="F380" s="22">
        <v>306</v>
      </c>
      <c r="G380" s="22">
        <v>174</v>
      </c>
      <c r="H380" s="22">
        <v>461</v>
      </c>
    </row>
    <row r="381" spans="2:8">
      <c r="B381" s="22" t="s">
        <v>796</v>
      </c>
      <c r="C381" s="22">
        <v>301</v>
      </c>
      <c r="D381" s="22">
        <v>279</v>
      </c>
      <c r="E381" s="22">
        <v>319</v>
      </c>
      <c r="F381" s="22">
        <v>309</v>
      </c>
      <c r="G381" s="22">
        <v>174</v>
      </c>
      <c r="H381" s="22">
        <v>466</v>
      </c>
    </row>
    <row r="382" spans="2:8">
      <c r="B382" s="22" t="s">
        <v>797</v>
      </c>
      <c r="C382" s="22">
        <v>302</v>
      </c>
      <c r="D382" s="22">
        <v>282</v>
      </c>
      <c r="E382" s="22">
        <v>327</v>
      </c>
      <c r="F382" s="22">
        <v>307</v>
      </c>
      <c r="G382" s="22">
        <v>179</v>
      </c>
      <c r="H382" s="22">
        <v>481</v>
      </c>
    </row>
    <row r="383" spans="2:8">
      <c r="B383" s="22" t="s">
        <v>158</v>
      </c>
      <c r="C383" s="22">
        <v>304</v>
      </c>
      <c r="D383" s="22">
        <v>280</v>
      </c>
      <c r="E383" s="22">
        <v>332</v>
      </c>
      <c r="F383" s="22">
        <v>311</v>
      </c>
      <c r="G383" s="22">
        <v>181</v>
      </c>
      <c r="H383" s="22">
        <v>479</v>
      </c>
    </row>
    <row r="384" spans="2:8">
      <c r="B384" s="22" t="s">
        <v>798</v>
      </c>
      <c r="C384" s="22">
        <v>310</v>
      </c>
      <c r="D384" s="22">
        <v>283</v>
      </c>
      <c r="E384" s="22">
        <v>337</v>
      </c>
      <c r="F384" s="22">
        <v>318</v>
      </c>
      <c r="G384" s="22">
        <v>183</v>
      </c>
      <c r="H384" s="22">
        <v>482</v>
      </c>
    </row>
    <row r="385" spans="2:8">
      <c r="B385" s="22" t="s">
        <v>799</v>
      </c>
      <c r="C385" s="22">
        <v>309</v>
      </c>
      <c r="D385" s="22">
        <v>276</v>
      </c>
      <c r="E385" s="22">
        <v>333</v>
      </c>
      <c r="F385" s="22">
        <v>321</v>
      </c>
      <c r="G385" s="22">
        <v>177</v>
      </c>
      <c r="H385" s="22">
        <v>468</v>
      </c>
    </row>
    <row r="386" spans="2:8">
      <c r="B386" s="22" t="s">
        <v>800</v>
      </c>
      <c r="C386" s="22">
        <v>311</v>
      </c>
      <c r="D386" s="22">
        <v>276</v>
      </c>
      <c r="E386" s="22">
        <v>331</v>
      </c>
      <c r="F386" s="22">
        <v>324</v>
      </c>
      <c r="G386" s="22">
        <v>180</v>
      </c>
      <c r="H386" s="22">
        <v>469</v>
      </c>
    </row>
    <row r="387" spans="2:8">
      <c r="B387" s="22" t="s">
        <v>84</v>
      </c>
      <c r="C387" s="22">
        <v>301</v>
      </c>
      <c r="D387" s="22">
        <v>263</v>
      </c>
      <c r="E387" s="22">
        <v>317</v>
      </c>
      <c r="F387" s="22">
        <v>317</v>
      </c>
      <c r="G387" s="22">
        <v>169</v>
      </c>
      <c r="H387" s="22">
        <v>440</v>
      </c>
    </row>
    <row r="388" spans="2:8">
      <c r="B388" s="22" t="s">
        <v>30</v>
      </c>
      <c r="C388" s="22">
        <v>307</v>
      </c>
      <c r="D388" s="22">
        <v>271</v>
      </c>
      <c r="E388" s="22">
        <v>309</v>
      </c>
      <c r="F388" s="22">
        <v>324</v>
      </c>
      <c r="G388" s="22">
        <v>180</v>
      </c>
      <c r="H388" s="22">
        <v>448</v>
      </c>
    </row>
    <row r="389" spans="2:8">
      <c r="B389" s="22" t="s">
        <v>31</v>
      </c>
      <c r="C389" s="22">
        <v>311</v>
      </c>
      <c r="D389" s="22">
        <v>275</v>
      </c>
      <c r="E389" s="22">
        <v>323</v>
      </c>
      <c r="F389" s="22">
        <v>327</v>
      </c>
      <c r="G389" s="22">
        <v>180</v>
      </c>
      <c r="H389" s="22">
        <v>466</v>
      </c>
    </row>
    <row r="390" spans="2:8">
      <c r="B390" s="22" t="s">
        <v>32</v>
      </c>
      <c r="C390" s="22">
        <v>301</v>
      </c>
      <c r="D390" s="22">
        <v>263</v>
      </c>
      <c r="E390" s="22">
        <v>313</v>
      </c>
      <c r="F390" s="22">
        <v>318</v>
      </c>
      <c r="G390" s="22">
        <v>172</v>
      </c>
      <c r="H390" s="22">
        <v>456</v>
      </c>
    </row>
    <row r="391" spans="2:8">
      <c r="B391" s="22" t="s">
        <v>33</v>
      </c>
      <c r="C391" s="22">
        <v>288</v>
      </c>
      <c r="D391" s="22">
        <v>247</v>
      </c>
      <c r="E391" s="22">
        <v>300</v>
      </c>
      <c r="F391" s="22">
        <v>306</v>
      </c>
      <c r="G391" s="22">
        <v>161</v>
      </c>
      <c r="H391" s="22">
        <v>432</v>
      </c>
    </row>
    <row r="392" spans="2:8">
      <c r="B392" s="22" t="s">
        <v>34</v>
      </c>
      <c r="C392" s="22">
        <v>284</v>
      </c>
      <c r="D392" s="22">
        <v>244</v>
      </c>
      <c r="E392" s="22">
        <v>292</v>
      </c>
      <c r="F392" s="22">
        <v>302</v>
      </c>
      <c r="G392" s="22">
        <v>161</v>
      </c>
      <c r="H392" s="22">
        <v>429</v>
      </c>
    </row>
    <row r="393" spans="2:8">
      <c r="B393" s="22" t="s">
        <v>35</v>
      </c>
      <c r="C393" s="22">
        <v>282</v>
      </c>
      <c r="D393" s="22">
        <v>243</v>
      </c>
      <c r="E393" s="22">
        <v>281</v>
      </c>
      <c r="F393" s="22">
        <v>302</v>
      </c>
      <c r="G393" s="22">
        <v>163</v>
      </c>
      <c r="H393" s="22">
        <v>425</v>
      </c>
    </row>
    <row r="394" spans="2:8">
      <c r="B394" s="22" t="s">
        <v>36</v>
      </c>
      <c r="C394" s="22">
        <v>279</v>
      </c>
      <c r="D394" s="22">
        <v>241</v>
      </c>
      <c r="E394" s="22">
        <v>273</v>
      </c>
      <c r="F394" s="22">
        <v>300</v>
      </c>
      <c r="G394" s="22">
        <v>161</v>
      </c>
      <c r="H394" s="22">
        <v>421</v>
      </c>
    </row>
    <row r="395" spans="2:8">
      <c r="B395" s="22" t="s">
        <v>37</v>
      </c>
      <c r="C395" s="22">
        <v>272</v>
      </c>
      <c r="D395" s="22">
        <v>234</v>
      </c>
      <c r="E395" s="22">
        <v>257</v>
      </c>
      <c r="F395" s="22">
        <v>295</v>
      </c>
      <c r="G395" s="22">
        <v>157</v>
      </c>
      <c r="H395" s="22">
        <v>420</v>
      </c>
    </row>
    <row r="396" spans="2:8">
      <c r="B396" s="22" t="s">
        <v>38</v>
      </c>
      <c r="C396" s="22">
        <v>284</v>
      </c>
      <c r="D396" s="22">
        <v>249</v>
      </c>
      <c r="E396" s="22">
        <v>272</v>
      </c>
      <c r="F396" s="22">
        <v>305</v>
      </c>
      <c r="G396" s="22">
        <v>170</v>
      </c>
      <c r="H396" s="22">
        <v>442</v>
      </c>
    </row>
    <row r="397" spans="2:8">
      <c r="B397" s="22" t="s">
        <v>39</v>
      </c>
      <c r="C397" s="22">
        <v>276</v>
      </c>
      <c r="D397" s="22">
        <v>238</v>
      </c>
      <c r="E397" s="22">
        <v>266</v>
      </c>
      <c r="F397" s="22">
        <v>298</v>
      </c>
      <c r="G397" s="22">
        <v>160</v>
      </c>
      <c r="H397" s="22">
        <v>433</v>
      </c>
    </row>
    <row r="398" spans="2:8">
      <c r="B398" s="22" t="s">
        <v>85</v>
      </c>
      <c r="C398" s="22">
        <v>285</v>
      </c>
      <c r="D398" s="22">
        <v>249</v>
      </c>
      <c r="E398" s="22">
        <v>275</v>
      </c>
      <c r="F398" s="22">
        <v>305</v>
      </c>
      <c r="G398" s="22">
        <v>171</v>
      </c>
      <c r="H398" s="22">
        <v>449</v>
      </c>
    </row>
    <row r="399" spans="2:8">
      <c r="B399" s="22" t="s">
        <v>40</v>
      </c>
      <c r="C399" s="22">
        <v>281</v>
      </c>
      <c r="D399" s="22">
        <v>244</v>
      </c>
      <c r="E399" s="22">
        <v>271</v>
      </c>
      <c r="F399" s="22">
        <v>301</v>
      </c>
      <c r="G399" s="22">
        <v>167</v>
      </c>
      <c r="H399" s="22">
        <v>466</v>
      </c>
    </row>
    <row r="400" spans="2:8">
      <c r="B400" s="22" t="s">
        <v>41</v>
      </c>
      <c r="C400" s="22">
        <v>278</v>
      </c>
      <c r="D400" s="22">
        <v>238</v>
      </c>
      <c r="E400" s="22">
        <v>266</v>
      </c>
      <c r="F400" s="22">
        <v>301</v>
      </c>
      <c r="G400" s="22">
        <v>165</v>
      </c>
      <c r="H400" s="22">
        <v>463</v>
      </c>
    </row>
    <row r="401" spans="2:8">
      <c r="B401" s="22" t="s">
        <v>42</v>
      </c>
      <c r="C401" s="22">
        <v>283</v>
      </c>
      <c r="D401" s="22">
        <v>238</v>
      </c>
      <c r="E401" s="22">
        <v>267</v>
      </c>
      <c r="F401" s="22">
        <v>309</v>
      </c>
      <c r="G401" s="22">
        <v>169</v>
      </c>
      <c r="H401" s="22">
        <v>478</v>
      </c>
    </row>
    <row r="402" spans="2:8">
      <c r="B402" s="22" t="s">
        <v>43</v>
      </c>
      <c r="C402" s="22">
        <v>287</v>
      </c>
      <c r="D402" s="22">
        <v>241</v>
      </c>
      <c r="E402" s="22">
        <v>270</v>
      </c>
      <c r="F402" s="22">
        <v>314</v>
      </c>
      <c r="G402" s="22">
        <v>171</v>
      </c>
      <c r="H402" s="22">
        <v>478</v>
      </c>
    </row>
    <row r="403" spans="2:8">
      <c r="B403" s="22" t="s">
        <v>44</v>
      </c>
      <c r="C403" s="22">
        <v>286</v>
      </c>
      <c r="D403" s="22">
        <v>239</v>
      </c>
      <c r="E403" s="22">
        <v>268</v>
      </c>
      <c r="F403" s="22">
        <v>313</v>
      </c>
      <c r="G403" s="22">
        <v>168</v>
      </c>
      <c r="H403" s="22">
        <v>468</v>
      </c>
    </row>
    <row r="404" spans="2:8">
      <c r="B404" s="22" t="s">
        <v>45</v>
      </c>
      <c r="C404" s="22">
        <v>282</v>
      </c>
      <c r="D404" s="22">
        <v>235</v>
      </c>
      <c r="E404" s="22">
        <v>263</v>
      </c>
      <c r="F404" s="22">
        <v>309</v>
      </c>
      <c r="G404" s="22">
        <v>167</v>
      </c>
      <c r="H404" s="22">
        <v>462</v>
      </c>
    </row>
    <row r="405" spans="2:8">
      <c r="B405" s="22" t="s">
        <v>46</v>
      </c>
      <c r="C405" s="22">
        <v>278</v>
      </c>
      <c r="D405" s="22">
        <v>231</v>
      </c>
      <c r="E405" s="22">
        <v>256</v>
      </c>
      <c r="F405" s="22">
        <v>306</v>
      </c>
      <c r="G405" s="22">
        <v>164</v>
      </c>
      <c r="H405" s="22">
        <v>454</v>
      </c>
    </row>
    <row r="406" spans="2:8">
      <c r="B406" s="22" t="s">
        <v>47</v>
      </c>
      <c r="C406" s="22">
        <v>290</v>
      </c>
      <c r="D406" s="22">
        <v>242</v>
      </c>
      <c r="E406" s="22">
        <v>274</v>
      </c>
      <c r="F406" s="22">
        <v>317</v>
      </c>
      <c r="G406" s="22">
        <v>173</v>
      </c>
      <c r="H406" s="22">
        <v>465</v>
      </c>
    </row>
    <row r="407" spans="2:8">
      <c r="B407" s="22" t="s">
        <v>48</v>
      </c>
      <c r="C407" s="22">
        <v>295</v>
      </c>
      <c r="D407" s="22">
        <v>248</v>
      </c>
      <c r="E407" s="22">
        <v>274</v>
      </c>
      <c r="F407" s="22">
        <v>322</v>
      </c>
      <c r="G407" s="22">
        <v>179</v>
      </c>
      <c r="H407" s="22">
        <v>469</v>
      </c>
    </row>
    <row r="408" spans="2:8">
      <c r="B408" s="22" t="s">
        <v>49</v>
      </c>
      <c r="C408" s="22">
        <v>287</v>
      </c>
      <c r="D408" s="22">
        <v>240</v>
      </c>
      <c r="E408" s="22">
        <v>266</v>
      </c>
      <c r="F408" s="22">
        <v>315</v>
      </c>
      <c r="G408" s="22">
        <v>174</v>
      </c>
      <c r="H408" s="22">
        <v>468</v>
      </c>
    </row>
    <row r="409" spans="2:8">
      <c r="B409" s="22" t="s">
        <v>50</v>
      </c>
      <c r="C409" s="22">
        <v>293</v>
      </c>
      <c r="D409" s="22">
        <v>243</v>
      </c>
      <c r="E409" s="22">
        <v>271</v>
      </c>
      <c r="F409" s="22">
        <v>322</v>
      </c>
      <c r="G409" s="22">
        <v>177</v>
      </c>
      <c r="H409" s="22">
        <v>471</v>
      </c>
    </row>
    <row r="410" spans="2:8">
      <c r="B410" s="22" t="s">
        <v>51</v>
      </c>
      <c r="C410" s="22">
        <v>292</v>
      </c>
      <c r="D410" s="22">
        <v>242</v>
      </c>
      <c r="E410" s="22">
        <v>269</v>
      </c>
      <c r="F410" s="22">
        <v>321</v>
      </c>
      <c r="G410" s="22">
        <v>176</v>
      </c>
      <c r="H410" s="22">
        <v>472</v>
      </c>
    </row>
    <row r="411" spans="2:8">
      <c r="B411" s="22" t="s">
        <v>52</v>
      </c>
      <c r="C411" s="22">
        <v>296</v>
      </c>
      <c r="D411" s="22">
        <v>248</v>
      </c>
      <c r="E411" s="22">
        <v>273</v>
      </c>
      <c r="F411" s="22">
        <v>324</v>
      </c>
      <c r="G411" s="22">
        <v>183</v>
      </c>
      <c r="H411" s="22">
        <v>501</v>
      </c>
    </row>
    <row r="412" spans="2:8">
      <c r="B412" s="22" t="s">
        <v>53</v>
      </c>
      <c r="C412" s="22">
        <v>300</v>
      </c>
      <c r="D412" s="22">
        <v>254</v>
      </c>
      <c r="E412" s="22">
        <v>279</v>
      </c>
      <c r="F412" s="22">
        <v>326</v>
      </c>
      <c r="G412" s="22">
        <v>190</v>
      </c>
      <c r="H412" s="22">
        <v>530</v>
      </c>
    </row>
    <row r="413" spans="2:8">
      <c r="B413" s="22" t="s">
        <v>159</v>
      </c>
      <c r="C413" s="22">
        <v>303</v>
      </c>
      <c r="D413" s="22">
        <v>256</v>
      </c>
      <c r="E413" s="22">
        <v>283</v>
      </c>
      <c r="F413" s="22">
        <v>331</v>
      </c>
      <c r="G413" s="22">
        <v>192</v>
      </c>
      <c r="H413" s="22">
        <v>537</v>
      </c>
    </row>
    <row r="414" spans="2:8">
      <c r="B414" s="22" t="s">
        <v>54</v>
      </c>
      <c r="C414" s="22">
        <v>302</v>
      </c>
      <c r="D414" s="22">
        <v>257</v>
      </c>
      <c r="E414" s="22">
        <v>281</v>
      </c>
      <c r="F414" s="22">
        <v>328</v>
      </c>
      <c r="G414" s="22">
        <v>192</v>
      </c>
      <c r="H414" s="22">
        <v>549</v>
      </c>
    </row>
    <row r="415" spans="2:8">
      <c r="B415" s="22" t="s">
        <v>55</v>
      </c>
      <c r="C415" s="22">
        <v>306</v>
      </c>
      <c r="D415" s="22">
        <v>260</v>
      </c>
      <c r="E415" s="22">
        <v>287</v>
      </c>
      <c r="F415" s="22">
        <v>333</v>
      </c>
      <c r="G415" s="22">
        <v>194</v>
      </c>
      <c r="H415" s="22">
        <v>562</v>
      </c>
    </row>
    <row r="416" spans="2:8">
      <c r="B416" s="22" t="s">
        <v>56</v>
      </c>
      <c r="C416" s="22">
        <v>303</v>
      </c>
      <c r="D416" s="22">
        <v>258</v>
      </c>
      <c r="E416" s="22">
        <v>286</v>
      </c>
      <c r="F416" s="22">
        <v>330</v>
      </c>
      <c r="G416" s="22">
        <v>192</v>
      </c>
      <c r="H416" s="22">
        <v>556</v>
      </c>
    </row>
    <row r="417" spans="2:8">
      <c r="B417" s="22" t="s">
        <v>57</v>
      </c>
      <c r="C417" s="22">
        <v>301</v>
      </c>
      <c r="D417" s="22">
        <v>253</v>
      </c>
      <c r="E417" s="22">
        <v>284</v>
      </c>
      <c r="F417" s="22">
        <v>328</v>
      </c>
      <c r="G417" s="22">
        <v>189</v>
      </c>
      <c r="H417" s="22">
        <v>542</v>
      </c>
    </row>
    <row r="418" spans="2:8">
      <c r="B418" s="22" t="s">
        <v>58</v>
      </c>
      <c r="C418" s="22">
        <v>308</v>
      </c>
      <c r="D418" s="22">
        <v>260</v>
      </c>
      <c r="E418" s="22">
        <v>291</v>
      </c>
      <c r="F418" s="22">
        <v>335</v>
      </c>
      <c r="G418" s="22">
        <v>196</v>
      </c>
      <c r="H418" s="22">
        <v>549</v>
      </c>
    </row>
    <row r="419" spans="2:8">
      <c r="B419" s="22" t="s">
        <v>59</v>
      </c>
      <c r="C419" s="22">
        <v>309</v>
      </c>
      <c r="D419" s="22">
        <v>263</v>
      </c>
      <c r="E419" s="22">
        <v>293</v>
      </c>
      <c r="F419" s="22">
        <v>335</v>
      </c>
      <c r="G419" s="22">
        <v>200</v>
      </c>
      <c r="H419" s="22">
        <v>551</v>
      </c>
    </row>
    <row r="420" spans="2:8">
      <c r="B420" s="22" t="s">
        <v>60</v>
      </c>
      <c r="C420" s="22">
        <v>310</v>
      </c>
      <c r="D420" s="22">
        <v>265</v>
      </c>
      <c r="E420" s="22">
        <v>292</v>
      </c>
      <c r="F420" s="22">
        <v>335</v>
      </c>
      <c r="G420" s="22">
        <v>204</v>
      </c>
      <c r="H420" s="22">
        <v>552</v>
      </c>
    </row>
    <row r="421" spans="2:8">
      <c r="B421" s="22" t="s">
        <v>61</v>
      </c>
      <c r="C421" s="22">
        <v>305</v>
      </c>
      <c r="D421" s="22">
        <v>260</v>
      </c>
      <c r="E421" s="22">
        <v>289</v>
      </c>
      <c r="F421" s="22">
        <v>330</v>
      </c>
      <c r="G421" s="22">
        <v>202</v>
      </c>
      <c r="H421" s="22">
        <v>549</v>
      </c>
    </row>
    <row r="422" spans="2:8">
      <c r="B422" s="22" t="s">
        <v>62</v>
      </c>
      <c r="C422" s="22">
        <v>299</v>
      </c>
      <c r="D422" s="22">
        <v>253</v>
      </c>
      <c r="E422" s="22">
        <v>285</v>
      </c>
      <c r="F422" s="22">
        <v>325</v>
      </c>
      <c r="G422" s="22">
        <v>196</v>
      </c>
      <c r="H422" s="22">
        <v>544</v>
      </c>
    </row>
    <row r="423" spans="2:8">
      <c r="B423" s="22" t="s">
        <v>63</v>
      </c>
      <c r="C423" s="22">
        <v>307</v>
      </c>
      <c r="D423" s="22">
        <v>261</v>
      </c>
      <c r="E423" s="22">
        <v>289</v>
      </c>
      <c r="F423" s="22">
        <v>333</v>
      </c>
      <c r="G423" s="22">
        <v>205</v>
      </c>
      <c r="H423" s="22">
        <v>551</v>
      </c>
    </row>
    <row r="424" spans="2:8">
      <c r="B424" s="22" t="s">
        <v>64</v>
      </c>
      <c r="C424" s="22">
        <v>313</v>
      </c>
      <c r="D424" s="22">
        <v>269</v>
      </c>
      <c r="E424" s="22">
        <v>293</v>
      </c>
      <c r="F424" s="22">
        <v>339</v>
      </c>
      <c r="G424" s="22">
        <v>210</v>
      </c>
      <c r="H424" s="22">
        <v>564</v>
      </c>
    </row>
    <row r="425" spans="2:8">
      <c r="B425" s="22" t="s">
        <v>65</v>
      </c>
      <c r="C425" s="22">
        <v>321</v>
      </c>
      <c r="D425" s="22">
        <v>281</v>
      </c>
      <c r="E425" s="22">
        <v>294</v>
      </c>
      <c r="F425" s="22">
        <v>347</v>
      </c>
      <c r="G425" s="22">
        <v>221</v>
      </c>
      <c r="H425" s="22">
        <v>578</v>
      </c>
    </row>
    <row r="426" spans="2:8">
      <c r="B426" s="22" t="s">
        <v>66</v>
      </c>
      <c r="C426" s="22">
        <v>325</v>
      </c>
      <c r="D426" s="22">
        <v>287</v>
      </c>
      <c r="E426" s="22">
        <v>300</v>
      </c>
      <c r="F426" s="22">
        <v>350</v>
      </c>
      <c r="G426" s="22">
        <v>225</v>
      </c>
      <c r="H426" s="22">
        <v>594</v>
      </c>
    </row>
    <row r="427" spans="2:8">
      <c r="B427" s="22" t="s">
        <v>67</v>
      </c>
      <c r="C427" s="22">
        <v>315</v>
      </c>
      <c r="D427" s="22">
        <v>270</v>
      </c>
      <c r="E427" s="22">
        <v>286</v>
      </c>
      <c r="F427" s="22">
        <v>343</v>
      </c>
      <c r="G427" s="22">
        <v>213</v>
      </c>
      <c r="H427" s="22">
        <v>570</v>
      </c>
    </row>
    <row r="428" spans="2:8">
      <c r="B428" s="22" t="s">
        <v>68</v>
      </c>
      <c r="C428" s="22">
        <v>329</v>
      </c>
      <c r="D428" s="22">
        <v>284</v>
      </c>
      <c r="E428" s="22">
        <v>294</v>
      </c>
      <c r="F428" s="22">
        <v>359</v>
      </c>
      <c r="G428" s="22">
        <v>227</v>
      </c>
      <c r="H428" s="22">
        <v>584</v>
      </c>
    </row>
    <row r="429" spans="2:8">
      <c r="B429" s="22" t="s">
        <v>69</v>
      </c>
      <c r="C429" s="22">
        <v>330</v>
      </c>
      <c r="D429" s="22">
        <v>286</v>
      </c>
      <c r="E429" s="22">
        <v>292</v>
      </c>
      <c r="F429" s="22">
        <v>360</v>
      </c>
      <c r="G429" s="22">
        <v>230</v>
      </c>
      <c r="H429" s="22">
        <v>590</v>
      </c>
    </row>
    <row r="430" spans="2:8">
      <c r="B430" s="22" t="s">
        <v>70</v>
      </c>
      <c r="C430" s="22">
        <v>335</v>
      </c>
      <c r="D430" s="22">
        <v>292</v>
      </c>
      <c r="E430" s="22">
        <v>291</v>
      </c>
      <c r="F430" s="22">
        <v>365</v>
      </c>
      <c r="G430" s="22">
        <v>237</v>
      </c>
      <c r="H430" s="22">
        <v>593</v>
      </c>
    </row>
    <row r="431" spans="2:8">
      <c r="B431" s="22" t="s">
        <v>90</v>
      </c>
      <c r="C431" s="22">
        <v>334</v>
      </c>
      <c r="D431" s="22">
        <v>289</v>
      </c>
      <c r="E431" s="22">
        <v>285</v>
      </c>
      <c r="F431" s="22">
        <v>367</v>
      </c>
      <c r="G431" s="22">
        <v>236</v>
      </c>
      <c r="H431" s="22">
        <v>603</v>
      </c>
    </row>
    <row r="432" spans="2:8">
      <c r="B432" s="22" t="s">
        <v>71</v>
      </c>
      <c r="C432" s="22">
        <v>380</v>
      </c>
      <c r="D432" s="22">
        <v>330</v>
      </c>
      <c r="E432" s="22">
        <v>322</v>
      </c>
      <c r="F432" s="22">
        <v>419</v>
      </c>
      <c r="G432" s="22">
        <v>279</v>
      </c>
      <c r="H432" s="22">
        <v>650</v>
      </c>
    </row>
    <row r="433" spans="2:8">
      <c r="B433" s="22" t="s">
        <v>72</v>
      </c>
      <c r="C433" s="22">
        <v>416</v>
      </c>
      <c r="D433" s="22">
        <v>364</v>
      </c>
      <c r="E433" s="22">
        <v>336</v>
      </c>
      <c r="F433" s="22">
        <v>460</v>
      </c>
      <c r="G433" s="22">
        <v>317</v>
      </c>
      <c r="H433" s="22">
        <v>660</v>
      </c>
    </row>
    <row r="434" spans="2:8">
      <c r="B434" s="22" t="s">
        <v>73</v>
      </c>
      <c r="C434" s="22">
        <v>435</v>
      </c>
      <c r="D434" s="22">
        <v>394</v>
      </c>
      <c r="E434" s="22">
        <v>341</v>
      </c>
      <c r="F434" s="22">
        <v>478</v>
      </c>
      <c r="G434" s="22">
        <v>367</v>
      </c>
      <c r="H434" s="22">
        <v>709</v>
      </c>
    </row>
    <row r="435" spans="2:8">
      <c r="B435" s="22" t="s">
        <v>74</v>
      </c>
      <c r="C435" s="22">
        <v>419</v>
      </c>
      <c r="D435" s="22">
        <v>385</v>
      </c>
      <c r="E435" s="22">
        <v>342</v>
      </c>
      <c r="F435" s="22">
        <v>454</v>
      </c>
      <c r="G435" s="22">
        <v>355</v>
      </c>
      <c r="H435" s="22">
        <v>697</v>
      </c>
    </row>
    <row r="436" spans="2:8">
      <c r="B436" s="22" t="s">
        <v>75</v>
      </c>
      <c r="C436" s="22">
        <v>355</v>
      </c>
      <c r="D436" s="22">
        <v>313</v>
      </c>
      <c r="E436" s="22">
        <v>297</v>
      </c>
      <c r="F436" s="22">
        <v>389</v>
      </c>
      <c r="G436" s="22">
        <v>275</v>
      </c>
      <c r="H436" s="22">
        <v>616</v>
      </c>
    </row>
    <row r="437" spans="2:8">
      <c r="B437" s="22" t="s">
        <v>160</v>
      </c>
      <c r="C437" s="22">
        <v>348</v>
      </c>
      <c r="D437" s="22">
        <v>310</v>
      </c>
      <c r="E437" s="22">
        <v>290</v>
      </c>
      <c r="F437" s="22">
        <v>380</v>
      </c>
      <c r="G437" s="22">
        <v>280</v>
      </c>
      <c r="H437" s="22">
        <v>607</v>
      </c>
    </row>
    <row r="438" spans="2:8">
      <c r="B438" s="22" t="s">
        <v>161</v>
      </c>
      <c r="C438" s="22">
        <v>364</v>
      </c>
      <c r="D438" s="22">
        <v>329</v>
      </c>
      <c r="E438" s="22">
        <v>312</v>
      </c>
      <c r="F438" s="22">
        <v>393</v>
      </c>
      <c r="G438" s="22">
        <v>300</v>
      </c>
      <c r="H438" s="22">
        <v>665</v>
      </c>
    </row>
    <row r="439" spans="2:8">
      <c r="B439" s="22" t="s">
        <v>76</v>
      </c>
      <c r="C439" s="22">
        <v>373</v>
      </c>
      <c r="D439" s="22">
        <v>333</v>
      </c>
      <c r="E439" s="22">
        <v>321</v>
      </c>
      <c r="F439" s="22">
        <v>404</v>
      </c>
      <c r="G439" s="22">
        <v>301</v>
      </c>
      <c r="H439" s="22">
        <v>683</v>
      </c>
    </row>
    <row r="440" spans="2:8">
      <c r="B440" s="22" t="s">
        <v>77</v>
      </c>
      <c r="C440" s="22">
        <v>367</v>
      </c>
      <c r="D440" s="22">
        <v>325</v>
      </c>
      <c r="E440" s="22">
        <v>322</v>
      </c>
      <c r="F440" s="22">
        <v>397</v>
      </c>
      <c r="G440" s="22">
        <v>293</v>
      </c>
      <c r="H440" s="22">
        <v>719</v>
      </c>
    </row>
    <row r="441" spans="2:8">
      <c r="B441" s="22" t="s">
        <v>78</v>
      </c>
      <c r="C441" s="22">
        <v>379</v>
      </c>
      <c r="D441" s="22">
        <v>336</v>
      </c>
      <c r="E441" s="22">
        <v>329</v>
      </c>
      <c r="F441" s="22">
        <v>411</v>
      </c>
      <c r="G441" s="22">
        <v>302</v>
      </c>
      <c r="H441" s="22">
        <v>749</v>
      </c>
    </row>
    <row r="442" spans="2:8">
      <c r="B442" s="22" t="s">
        <v>79</v>
      </c>
      <c r="C442" s="22">
        <v>414</v>
      </c>
      <c r="D442" s="22">
        <v>370</v>
      </c>
      <c r="E442" s="22">
        <v>349</v>
      </c>
      <c r="F442" s="22">
        <v>451</v>
      </c>
      <c r="G442" s="22">
        <v>334</v>
      </c>
      <c r="H442" s="22">
        <v>782</v>
      </c>
    </row>
    <row r="443" spans="2:8">
      <c r="B443" s="22" t="s">
        <v>91</v>
      </c>
      <c r="C443" s="22">
        <v>414</v>
      </c>
      <c r="D443" s="22">
        <v>375</v>
      </c>
      <c r="E443" s="22">
        <v>353</v>
      </c>
      <c r="F443" s="22">
        <v>448</v>
      </c>
      <c r="G443" s="22">
        <v>336</v>
      </c>
      <c r="H443" s="22">
        <v>831</v>
      </c>
    </row>
    <row r="444" spans="2:8">
      <c r="C444" s="21">
        <f>C443-C162</f>
        <v>163</v>
      </c>
    </row>
  </sheetData>
  <phoneticPr fontId="4" type="noConversion"/>
  <hyperlinks>
    <hyperlink ref="J22" location="'Содержание '!B22" display="к содержанию"/>
  </hyperlinks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2:K483"/>
  <sheetViews>
    <sheetView zoomScaleNormal="100" workbookViewId="0">
      <selection activeCell="K23" sqref="K23"/>
    </sheetView>
  </sheetViews>
  <sheetFormatPr defaultRowHeight="12.75"/>
  <cols>
    <col min="1" max="1" width="9.140625" style="79"/>
    <col min="2" max="2" width="9.85546875" style="143" customWidth="1"/>
    <col min="3" max="3" width="7.5703125" style="144" bestFit="1" customWidth="1"/>
    <col min="4" max="4" width="8.42578125" style="144" bestFit="1" customWidth="1"/>
    <col min="5" max="5" width="7.5703125" style="144" bestFit="1" customWidth="1"/>
    <col min="6" max="6" width="7.85546875" style="144" bestFit="1" customWidth="1"/>
    <col min="7" max="7" width="6.5703125" style="144" customWidth="1"/>
    <col min="8" max="8" width="8.7109375" style="144" bestFit="1" customWidth="1"/>
    <col min="9" max="9" width="8.85546875" style="144" bestFit="1" customWidth="1"/>
    <col min="10" max="16384" width="9.140625" style="79"/>
  </cols>
  <sheetData>
    <row r="2" spans="1:11">
      <c r="A2" s="79" t="s">
        <v>1238</v>
      </c>
      <c r="B2" s="73" t="s">
        <v>1697</v>
      </c>
      <c r="K2" s="73" t="s">
        <v>1697</v>
      </c>
    </row>
    <row r="4" spans="1:11">
      <c r="B4" s="179" t="s">
        <v>214</v>
      </c>
      <c r="C4" s="177" t="s">
        <v>224</v>
      </c>
      <c r="D4" s="145" t="s">
        <v>205</v>
      </c>
      <c r="E4" s="145" t="s">
        <v>1584</v>
      </c>
      <c r="F4" s="145" t="s">
        <v>197</v>
      </c>
      <c r="G4" s="145" t="s">
        <v>206</v>
      </c>
      <c r="H4" s="145" t="s">
        <v>1217</v>
      </c>
      <c r="I4" s="145" t="s">
        <v>1218</v>
      </c>
    </row>
    <row r="5" spans="1:11">
      <c r="B5" s="178">
        <v>39083</v>
      </c>
      <c r="C5" s="145">
        <v>43</v>
      </c>
      <c r="D5" s="145">
        <v>17.7</v>
      </c>
      <c r="E5" s="145">
        <v>13.2</v>
      </c>
      <c r="F5" s="145">
        <v>20.8</v>
      </c>
      <c r="G5" s="145">
        <v>6.8</v>
      </c>
      <c r="H5" s="145">
        <v>156.69999999999999</v>
      </c>
      <c r="I5" s="145">
        <v>51</v>
      </c>
    </row>
    <row r="6" spans="1:11">
      <c r="B6" s="146">
        <v>39084</v>
      </c>
      <c r="C6" s="145">
        <v>43</v>
      </c>
      <c r="D6" s="145">
        <v>17.5</v>
      </c>
      <c r="E6" s="145">
        <v>13</v>
      </c>
      <c r="F6" s="145">
        <v>20.8</v>
      </c>
      <c r="G6" s="145">
        <v>6.3</v>
      </c>
      <c r="H6" s="145">
        <v>144.80000000000001</v>
      </c>
      <c r="I6" s="145">
        <v>51</v>
      </c>
    </row>
    <row r="7" spans="1:11">
      <c r="B7" s="146">
        <v>39085</v>
      </c>
      <c r="C7" s="145">
        <v>41.7</v>
      </c>
      <c r="D7" s="145">
        <v>17.5</v>
      </c>
      <c r="E7" s="145">
        <v>12</v>
      </c>
      <c r="F7" s="145">
        <v>20.8</v>
      </c>
      <c r="G7" s="145">
        <v>6</v>
      </c>
      <c r="H7" s="145">
        <v>152.5</v>
      </c>
      <c r="I7" s="145">
        <v>47.3</v>
      </c>
    </row>
    <row r="8" spans="1:11">
      <c r="B8" s="146">
        <v>39086</v>
      </c>
      <c r="C8" s="145">
        <v>42.4</v>
      </c>
      <c r="D8" s="145">
        <v>17.5</v>
      </c>
      <c r="E8" s="145">
        <v>12.2</v>
      </c>
      <c r="F8" s="145">
        <v>20.8</v>
      </c>
      <c r="G8" s="145">
        <v>6</v>
      </c>
      <c r="H8" s="145">
        <v>154.1</v>
      </c>
      <c r="I8" s="145">
        <v>46.5</v>
      </c>
    </row>
    <row r="9" spans="1:11">
      <c r="B9" s="146">
        <v>39087</v>
      </c>
      <c r="C9" s="145">
        <v>44</v>
      </c>
      <c r="D9" s="145">
        <v>17.899999999999999</v>
      </c>
      <c r="E9" s="145">
        <v>13</v>
      </c>
      <c r="F9" s="145">
        <v>20.8</v>
      </c>
      <c r="G9" s="145">
        <v>6</v>
      </c>
      <c r="H9" s="145">
        <v>158.6</v>
      </c>
      <c r="I9" s="145">
        <v>47.6</v>
      </c>
    </row>
    <row r="10" spans="1:11">
      <c r="B10" s="146">
        <v>39090</v>
      </c>
      <c r="C10" s="145">
        <v>45.2</v>
      </c>
      <c r="D10" s="145">
        <v>18.7</v>
      </c>
      <c r="E10" s="145">
        <v>13.1</v>
      </c>
      <c r="F10" s="145">
        <v>20.8</v>
      </c>
      <c r="G10" s="145">
        <v>6.2</v>
      </c>
      <c r="H10" s="145">
        <v>162</v>
      </c>
      <c r="I10" s="145">
        <v>49</v>
      </c>
    </row>
    <row r="11" spans="1:11">
      <c r="B11" s="146">
        <v>39091</v>
      </c>
      <c r="C11" s="145">
        <v>46.2</v>
      </c>
      <c r="D11" s="145">
        <v>19.2</v>
      </c>
      <c r="E11" s="145">
        <v>13</v>
      </c>
      <c r="F11" s="145">
        <v>20.8</v>
      </c>
      <c r="G11" s="145">
        <v>5.5</v>
      </c>
      <c r="H11" s="145">
        <v>163.80000000000001</v>
      </c>
      <c r="I11" s="145">
        <v>49.4</v>
      </c>
    </row>
    <row r="12" spans="1:11">
      <c r="B12" s="146">
        <v>39092</v>
      </c>
      <c r="C12" s="145">
        <v>48.2</v>
      </c>
      <c r="D12" s="145">
        <v>19.8</v>
      </c>
      <c r="E12" s="145">
        <v>14</v>
      </c>
      <c r="F12" s="145">
        <v>20.8</v>
      </c>
      <c r="G12" s="145">
        <v>6</v>
      </c>
      <c r="H12" s="145">
        <v>165.3</v>
      </c>
      <c r="I12" s="145">
        <v>51</v>
      </c>
    </row>
    <row r="13" spans="1:11">
      <c r="B13" s="146">
        <v>39093</v>
      </c>
      <c r="C13" s="145">
        <v>44.2</v>
      </c>
      <c r="D13" s="145">
        <v>19.5</v>
      </c>
      <c r="E13" s="145">
        <v>13.2</v>
      </c>
      <c r="F13" s="145">
        <v>20.8</v>
      </c>
      <c r="G13" s="145">
        <v>5.8</v>
      </c>
      <c r="H13" s="145">
        <v>157.9</v>
      </c>
      <c r="I13" s="145">
        <v>49.8</v>
      </c>
    </row>
    <row r="14" spans="1:11">
      <c r="B14" s="146">
        <v>39094</v>
      </c>
      <c r="C14" s="145">
        <v>44</v>
      </c>
      <c r="D14" s="145">
        <v>19.5</v>
      </c>
      <c r="E14" s="145">
        <v>13.5</v>
      </c>
      <c r="F14" s="145">
        <v>20.8</v>
      </c>
      <c r="G14" s="145">
        <v>6</v>
      </c>
      <c r="H14" s="145">
        <v>155</v>
      </c>
      <c r="I14" s="145">
        <v>49.3</v>
      </c>
    </row>
    <row r="15" spans="1:11">
      <c r="B15" s="146">
        <v>39097</v>
      </c>
      <c r="C15" s="145">
        <v>44</v>
      </c>
      <c r="D15" s="145">
        <v>19.100000000000001</v>
      </c>
      <c r="E15" s="145">
        <v>13.5</v>
      </c>
      <c r="F15" s="145">
        <v>20.8</v>
      </c>
      <c r="G15" s="145">
        <v>5.9</v>
      </c>
      <c r="H15" s="145">
        <v>153.30000000000001</v>
      </c>
      <c r="I15" s="145">
        <v>48.3</v>
      </c>
    </row>
    <row r="16" spans="1:11">
      <c r="B16" s="146">
        <v>39098</v>
      </c>
      <c r="C16" s="145">
        <v>45.2</v>
      </c>
      <c r="D16" s="145">
        <v>19.5</v>
      </c>
      <c r="E16" s="145">
        <v>13.4</v>
      </c>
      <c r="F16" s="145">
        <v>20.8</v>
      </c>
      <c r="G16" s="145">
        <v>6.4</v>
      </c>
      <c r="H16" s="145">
        <v>155</v>
      </c>
      <c r="I16" s="145">
        <v>48.3</v>
      </c>
    </row>
    <row r="17" spans="2:11">
      <c r="B17" s="146">
        <v>39099</v>
      </c>
      <c r="C17" s="145">
        <v>45.9</v>
      </c>
      <c r="D17" s="145">
        <v>19.399999999999999</v>
      </c>
      <c r="E17" s="145">
        <v>13.5</v>
      </c>
      <c r="F17" s="145">
        <v>20.8</v>
      </c>
      <c r="G17" s="145">
        <v>6.7</v>
      </c>
      <c r="H17" s="145">
        <v>156.30000000000001</v>
      </c>
      <c r="I17" s="145">
        <v>49</v>
      </c>
      <c r="K17" s="77" t="s">
        <v>950</v>
      </c>
    </row>
    <row r="18" spans="2:11">
      <c r="B18" s="146">
        <v>39100</v>
      </c>
      <c r="C18" s="145">
        <v>44.3</v>
      </c>
      <c r="D18" s="145">
        <v>19</v>
      </c>
      <c r="E18" s="145">
        <v>13.2</v>
      </c>
      <c r="F18" s="145">
        <v>20.8</v>
      </c>
      <c r="G18" s="145">
        <v>6.7</v>
      </c>
      <c r="H18" s="145">
        <v>150.19999999999999</v>
      </c>
      <c r="I18" s="145">
        <v>47.5</v>
      </c>
    </row>
    <row r="19" spans="2:11">
      <c r="B19" s="146">
        <v>39101</v>
      </c>
      <c r="C19" s="145">
        <v>45</v>
      </c>
      <c r="D19" s="145">
        <v>19</v>
      </c>
      <c r="E19" s="145">
        <v>12</v>
      </c>
      <c r="F19" s="145">
        <v>20.8</v>
      </c>
      <c r="G19" s="145">
        <v>6.7</v>
      </c>
      <c r="H19" s="145">
        <v>144.80000000000001</v>
      </c>
      <c r="I19" s="145">
        <v>48</v>
      </c>
      <c r="K19" s="164" t="s">
        <v>1682</v>
      </c>
    </row>
    <row r="20" spans="2:11">
      <c r="B20" s="146">
        <v>39104</v>
      </c>
      <c r="C20" s="145">
        <v>44.2</v>
      </c>
      <c r="D20" s="145">
        <v>18.5</v>
      </c>
      <c r="E20" s="145">
        <v>12</v>
      </c>
      <c r="F20" s="145">
        <v>20.8</v>
      </c>
      <c r="G20" s="145">
        <v>6.7</v>
      </c>
      <c r="H20" s="145">
        <v>145.5</v>
      </c>
      <c r="I20" s="145">
        <v>47.5</v>
      </c>
    </row>
    <row r="21" spans="2:11">
      <c r="B21" s="146">
        <v>39105</v>
      </c>
      <c r="C21" s="145">
        <v>45.1</v>
      </c>
      <c r="D21" s="145">
        <v>18.5</v>
      </c>
      <c r="E21" s="145">
        <v>11.9</v>
      </c>
      <c r="F21" s="145">
        <v>20.8</v>
      </c>
      <c r="G21" s="145">
        <v>6.7</v>
      </c>
      <c r="H21" s="145">
        <v>145.69999999999999</v>
      </c>
      <c r="I21" s="145">
        <v>46.5</v>
      </c>
    </row>
    <row r="22" spans="2:11">
      <c r="B22" s="146">
        <v>39106</v>
      </c>
      <c r="C22" s="145">
        <v>45.4</v>
      </c>
      <c r="D22" s="145">
        <v>18.600000000000001</v>
      </c>
      <c r="E22" s="145">
        <v>13.2</v>
      </c>
      <c r="F22" s="145">
        <v>20.8</v>
      </c>
      <c r="G22" s="145">
        <v>5</v>
      </c>
      <c r="H22" s="145">
        <v>145.4</v>
      </c>
      <c r="I22" s="145">
        <v>46.4</v>
      </c>
    </row>
    <row r="23" spans="2:11">
      <c r="B23" s="146">
        <v>39107</v>
      </c>
      <c r="C23" s="145">
        <v>45.8</v>
      </c>
      <c r="D23" s="145">
        <v>18.600000000000001</v>
      </c>
      <c r="E23" s="145">
        <v>13.5</v>
      </c>
      <c r="F23" s="145">
        <v>20.8</v>
      </c>
      <c r="G23" s="145">
        <v>6.1</v>
      </c>
      <c r="H23" s="145">
        <v>145.5</v>
      </c>
      <c r="I23" s="145">
        <v>46.2</v>
      </c>
    </row>
    <row r="24" spans="2:11">
      <c r="B24" s="146">
        <v>39108</v>
      </c>
      <c r="C24" s="145">
        <v>46.5</v>
      </c>
      <c r="D24" s="145">
        <v>18.8</v>
      </c>
      <c r="E24" s="145">
        <v>13.7</v>
      </c>
      <c r="F24" s="145">
        <v>20.8</v>
      </c>
      <c r="G24" s="145">
        <v>6.2</v>
      </c>
      <c r="H24" s="145">
        <v>148.80000000000001</v>
      </c>
      <c r="I24" s="145">
        <v>47</v>
      </c>
    </row>
    <row r="25" spans="2:11">
      <c r="B25" s="146">
        <v>39111</v>
      </c>
      <c r="C25" s="145">
        <v>46.3</v>
      </c>
      <c r="D25" s="145">
        <v>18.8</v>
      </c>
      <c r="E25" s="145">
        <v>13.5</v>
      </c>
      <c r="F25" s="145">
        <v>20.8</v>
      </c>
      <c r="G25" s="145">
        <v>6.4</v>
      </c>
      <c r="H25" s="145">
        <v>147.30000000000001</v>
      </c>
      <c r="I25" s="145">
        <v>46.6</v>
      </c>
    </row>
    <row r="26" spans="2:11">
      <c r="B26" s="146">
        <v>39112</v>
      </c>
      <c r="C26" s="145">
        <v>46.9</v>
      </c>
      <c r="D26" s="145">
        <v>19.100000000000001</v>
      </c>
      <c r="E26" s="145">
        <v>13.8</v>
      </c>
      <c r="F26" s="145">
        <v>20.8</v>
      </c>
      <c r="G26" s="145">
        <v>6.4</v>
      </c>
      <c r="H26" s="145">
        <v>148.5</v>
      </c>
      <c r="I26" s="145">
        <v>46.8</v>
      </c>
    </row>
    <row r="27" spans="2:11">
      <c r="B27" s="146">
        <v>39113</v>
      </c>
      <c r="C27" s="145">
        <v>45.3</v>
      </c>
      <c r="D27" s="145">
        <v>18.899999999999999</v>
      </c>
      <c r="E27" s="145">
        <v>13.7</v>
      </c>
      <c r="F27" s="145">
        <v>20.8</v>
      </c>
      <c r="G27" s="145">
        <v>6.5</v>
      </c>
      <c r="H27" s="145">
        <v>146.4</v>
      </c>
      <c r="I27" s="145">
        <v>47</v>
      </c>
    </row>
    <row r="28" spans="2:11">
      <c r="B28" s="146">
        <v>39114</v>
      </c>
      <c r="C28" s="145">
        <v>44.5</v>
      </c>
      <c r="D28" s="145">
        <v>18.5</v>
      </c>
      <c r="E28" s="145">
        <v>13.7</v>
      </c>
      <c r="F28" s="145">
        <v>20.8</v>
      </c>
      <c r="G28" s="145">
        <v>6.4</v>
      </c>
      <c r="H28" s="145">
        <v>143.5</v>
      </c>
      <c r="I28" s="145">
        <v>46.5</v>
      </c>
    </row>
    <row r="29" spans="2:11">
      <c r="B29" s="146">
        <v>39115</v>
      </c>
      <c r="C29" s="145">
        <v>44</v>
      </c>
      <c r="D29" s="145">
        <v>18.600000000000001</v>
      </c>
      <c r="E29" s="145">
        <v>13.8</v>
      </c>
      <c r="F29" s="145">
        <v>20.8</v>
      </c>
      <c r="G29" s="145">
        <v>6.5</v>
      </c>
      <c r="H29" s="145">
        <v>143.4</v>
      </c>
      <c r="I29" s="145">
        <v>46.5</v>
      </c>
    </row>
    <row r="30" spans="2:11">
      <c r="B30" s="146">
        <v>39118</v>
      </c>
      <c r="C30" s="145">
        <v>44.5</v>
      </c>
      <c r="D30" s="145">
        <v>18.5</v>
      </c>
      <c r="E30" s="145">
        <v>14</v>
      </c>
      <c r="F30" s="145">
        <v>20.8</v>
      </c>
      <c r="G30" s="145">
        <v>6.6</v>
      </c>
      <c r="H30" s="145">
        <v>144.19999999999999</v>
      </c>
      <c r="I30" s="145">
        <v>46.5</v>
      </c>
    </row>
    <row r="31" spans="2:11">
      <c r="B31" s="146">
        <v>39119</v>
      </c>
      <c r="C31" s="145">
        <v>44</v>
      </c>
      <c r="D31" s="145">
        <v>18.899999999999999</v>
      </c>
      <c r="E31" s="145">
        <v>13.2</v>
      </c>
      <c r="F31" s="145">
        <v>20.8</v>
      </c>
      <c r="G31" s="145">
        <v>6.5</v>
      </c>
      <c r="H31" s="145">
        <v>143</v>
      </c>
      <c r="I31" s="145">
        <v>45.8</v>
      </c>
    </row>
    <row r="32" spans="2:11">
      <c r="B32" s="146">
        <v>39120</v>
      </c>
      <c r="C32" s="145">
        <v>44</v>
      </c>
      <c r="D32" s="145">
        <v>18.8</v>
      </c>
      <c r="E32" s="145">
        <v>13.9</v>
      </c>
      <c r="F32" s="145">
        <v>20.8</v>
      </c>
      <c r="G32" s="145">
        <v>6.4</v>
      </c>
      <c r="H32" s="145">
        <v>143</v>
      </c>
      <c r="I32" s="145">
        <v>45.8</v>
      </c>
    </row>
    <row r="33" spans="2:9">
      <c r="B33" s="146">
        <v>39121</v>
      </c>
      <c r="C33" s="145">
        <v>44.5</v>
      </c>
      <c r="D33" s="145">
        <v>18.899999999999999</v>
      </c>
      <c r="E33" s="145">
        <v>13.9</v>
      </c>
      <c r="F33" s="145">
        <v>20.8</v>
      </c>
      <c r="G33" s="145">
        <v>6.6</v>
      </c>
      <c r="H33" s="145">
        <v>144.19999999999999</v>
      </c>
      <c r="I33" s="145">
        <v>46.3</v>
      </c>
    </row>
    <row r="34" spans="2:9">
      <c r="B34" s="146">
        <v>39122</v>
      </c>
      <c r="C34" s="145">
        <v>44.5</v>
      </c>
      <c r="D34" s="145">
        <v>18.600000000000001</v>
      </c>
      <c r="E34" s="145">
        <v>13.2</v>
      </c>
      <c r="F34" s="145">
        <v>20.8</v>
      </c>
      <c r="G34" s="145">
        <v>6.5</v>
      </c>
      <c r="H34" s="145">
        <v>143</v>
      </c>
      <c r="I34" s="145">
        <v>46.4</v>
      </c>
    </row>
    <row r="35" spans="2:9">
      <c r="B35" s="146">
        <v>39125</v>
      </c>
      <c r="C35" s="145">
        <v>44.2</v>
      </c>
      <c r="D35" s="145">
        <v>18.7</v>
      </c>
      <c r="E35" s="145">
        <v>13.8</v>
      </c>
      <c r="F35" s="145">
        <v>20.8</v>
      </c>
      <c r="G35" s="145">
        <v>6.5</v>
      </c>
      <c r="H35" s="145">
        <v>144.6</v>
      </c>
      <c r="I35" s="145">
        <v>46.3</v>
      </c>
    </row>
    <row r="36" spans="2:9">
      <c r="B36" s="146">
        <v>39126</v>
      </c>
      <c r="C36" s="145">
        <v>44.1</v>
      </c>
      <c r="D36" s="145">
        <v>18.5</v>
      </c>
      <c r="E36" s="145">
        <v>13.9</v>
      </c>
      <c r="F36" s="145">
        <v>20.8</v>
      </c>
      <c r="G36" s="145">
        <v>6.5</v>
      </c>
      <c r="H36" s="145">
        <v>143.69999999999999</v>
      </c>
      <c r="I36" s="145">
        <v>46.5</v>
      </c>
    </row>
    <row r="37" spans="2:9">
      <c r="B37" s="146">
        <v>39127</v>
      </c>
      <c r="C37" s="145">
        <v>43.8</v>
      </c>
      <c r="D37" s="145">
        <v>18.5</v>
      </c>
      <c r="E37" s="145">
        <v>13.9</v>
      </c>
      <c r="F37" s="145">
        <v>20.8</v>
      </c>
      <c r="G37" s="145">
        <v>6.4</v>
      </c>
      <c r="H37" s="145">
        <v>140.80000000000001</v>
      </c>
      <c r="I37" s="145">
        <v>46</v>
      </c>
    </row>
    <row r="38" spans="2:9">
      <c r="B38" s="146">
        <v>39128</v>
      </c>
      <c r="C38" s="145">
        <v>44.2</v>
      </c>
      <c r="D38" s="145">
        <v>18.5</v>
      </c>
      <c r="E38" s="145">
        <v>13.5</v>
      </c>
      <c r="F38" s="145">
        <v>20.8</v>
      </c>
      <c r="G38" s="145">
        <v>6.6</v>
      </c>
      <c r="H38" s="145">
        <v>138</v>
      </c>
      <c r="I38" s="145">
        <v>45.5</v>
      </c>
    </row>
    <row r="39" spans="2:9">
      <c r="B39" s="146">
        <v>39129</v>
      </c>
      <c r="C39" s="145">
        <v>44.5</v>
      </c>
      <c r="D39" s="145">
        <v>18.5</v>
      </c>
      <c r="E39" s="145">
        <v>13.5</v>
      </c>
      <c r="F39" s="145">
        <v>20.8</v>
      </c>
      <c r="G39" s="145">
        <v>7</v>
      </c>
      <c r="H39" s="145">
        <v>138</v>
      </c>
      <c r="I39" s="145">
        <v>45.5</v>
      </c>
    </row>
    <row r="40" spans="2:9">
      <c r="B40" s="146">
        <v>39132</v>
      </c>
      <c r="C40" s="145">
        <v>44.5</v>
      </c>
      <c r="D40" s="145">
        <v>17.8</v>
      </c>
      <c r="E40" s="145">
        <v>13.7</v>
      </c>
      <c r="F40" s="145">
        <v>20.8</v>
      </c>
      <c r="G40" s="145">
        <v>7</v>
      </c>
      <c r="H40" s="145">
        <v>138.19999999999999</v>
      </c>
      <c r="I40" s="145">
        <v>45.5</v>
      </c>
    </row>
    <row r="41" spans="2:9">
      <c r="B41" s="146">
        <v>39133</v>
      </c>
      <c r="C41" s="145">
        <v>44.4</v>
      </c>
      <c r="D41" s="145">
        <v>18.5</v>
      </c>
      <c r="E41" s="145">
        <v>13.8</v>
      </c>
      <c r="F41" s="145">
        <v>20.8</v>
      </c>
      <c r="G41" s="145">
        <v>7.3</v>
      </c>
      <c r="H41" s="145">
        <v>138.1</v>
      </c>
      <c r="I41" s="145">
        <v>45.5</v>
      </c>
    </row>
    <row r="42" spans="2:9">
      <c r="B42" s="146">
        <v>39134</v>
      </c>
      <c r="C42" s="145">
        <v>44.3</v>
      </c>
      <c r="D42" s="145">
        <v>18.399999999999999</v>
      </c>
      <c r="E42" s="145">
        <v>13.2</v>
      </c>
      <c r="F42" s="145">
        <v>20.8</v>
      </c>
      <c r="G42" s="145">
        <v>6.4</v>
      </c>
      <c r="H42" s="145">
        <v>138.19999999999999</v>
      </c>
      <c r="I42" s="145">
        <v>45.5</v>
      </c>
    </row>
    <row r="43" spans="2:9">
      <c r="B43" s="146">
        <v>39135</v>
      </c>
      <c r="C43" s="145">
        <v>44</v>
      </c>
      <c r="D43" s="145">
        <v>18.5</v>
      </c>
      <c r="E43" s="145">
        <v>12.9</v>
      </c>
      <c r="F43" s="145">
        <v>20.8</v>
      </c>
      <c r="G43" s="145">
        <v>6.3</v>
      </c>
      <c r="H43" s="145">
        <v>137.80000000000001</v>
      </c>
      <c r="I43" s="145">
        <v>45.6</v>
      </c>
    </row>
    <row r="44" spans="2:9">
      <c r="B44" s="146">
        <v>39136</v>
      </c>
      <c r="C44" s="145">
        <v>43.9</v>
      </c>
      <c r="D44" s="145">
        <v>17.5</v>
      </c>
      <c r="E44" s="145">
        <v>13.2</v>
      </c>
      <c r="F44" s="145">
        <v>20.8</v>
      </c>
      <c r="G44" s="145">
        <v>6.3</v>
      </c>
      <c r="H44" s="145">
        <v>137.5</v>
      </c>
      <c r="I44" s="145">
        <v>45.4</v>
      </c>
    </row>
    <row r="45" spans="2:9">
      <c r="B45" s="146">
        <v>39139</v>
      </c>
      <c r="C45" s="145">
        <v>44.5</v>
      </c>
      <c r="D45" s="145">
        <v>17.8</v>
      </c>
      <c r="E45" s="145">
        <v>13</v>
      </c>
      <c r="F45" s="145">
        <v>20.8</v>
      </c>
      <c r="G45" s="145">
        <v>6.3</v>
      </c>
      <c r="H45" s="145">
        <v>138</v>
      </c>
      <c r="I45" s="145">
        <v>45.6</v>
      </c>
    </row>
    <row r="46" spans="2:9">
      <c r="B46" s="146">
        <v>39140</v>
      </c>
      <c r="C46" s="145">
        <v>48</v>
      </c>
      <c r="D46" s="145">
        <v>18.100000000000001</v>
      </c>
      <c r="E46" s="145">
        <v>13</v>
      </c>
      <c r="F46" s="145">
        <v>20.8</v>
      </c>
      <c r="G46" s="145">
        <v>6.6</v>
      </c>
      <c r="H46" s="145">
        <v>147.1</v>
      </c>
      <c r="I46" s="145">
        <v>46.2</v>
      </c>
    </row>
    <row r="47" spans="2:9">
      <c r="B47" s="146">
        <v>39141</v>
      </c>
      <c r="C47" s="145">
        <v>49.9</v>
      </c>
      <c r="D47" s="145">
        <v>19.3</v>
      </c>
      <c r="E47" s="145">
        <v>13.7</v>
      </c>
      <c r="F47" s="145">
        <v>20.8</v>
      </c>
      <c r="G47" s="145">
        <v>7</v>
      </c>
      <c r="H47" s="145">
        <v>149.69999999999999</v>
      </c>
      <c r="I47" s="145">
        <v>49.6</v>
      </c>
    </row>
    <row r="48" spans="2:9">
      <c r="B48" s="146">
        <v>39142</v>
      </c>
      <c r="C48" s="145">
        <v>49</v>
      </c>
      <c r="D48" s="145">
        <v>18.8</v>
      </c>
      <c r="E48" s="145">
        <v>13.8</v>
      </c>
      <c r="F48" s="145">
        <v>20.8</v>
      </c>
      <c r="G48" s="145">
        <v>7</v>
      </c>
      <c r="H48" s="145">
        <v>148.6</v>
      </c>
      <c r="I48" s="145">
        <v>47.6</v>
      </c>
    </row>
    <row r="49" spans="2:9">
      <c r="B49" s="146">
        <v>39143</v>
      </c>
      <c r="C49" s="145">
        <v>52.2</v>
      </c>
      <c r="D49" s="145">
        <v>18.7</v>
      </c>
      <c r="E49" s="145">
        <v>14</v>
      </c>
      <c r="F49" s="145">
        <v>20.8</v>
      </c>
      <c r="G49" s="145">
        <v>7.3</v>
      </c>
      <c r="H49" s="145">
        <v>153.19999999999999</v>
      </c>
      <c r="I49" s="145">
        <v>48.7</v>
      </c>
    </row>
    <row r="50" spans="2:9">
      <c r="B50" s="146">
        <v>39146</v>
      </c>
      <c r="C50" s="145">
        <v>57.7</v>
      </c>
      <c r="D50" s="145">
        <v>20.2</v>
      </c>
      <c r="E50" s="145">
        <v>14.8</v>
      </c>
      <c r="F50" s="145">
        <v>20.8</v>
      </c>
      <c r="G50" s="145">
        <v>7.7</v>
      </c>
      <c r="H50" s="145">
        <v>164.2</v>
      </c>
      <c r="I50" s="145">
        <v>59.9</v>
      </c>
    </row>
    <row r="51" spans="2:9">
      <c r="B51" s="146">
        <v>39147</v>
      </c>
      <c r="C51" s="145">
        <v>57</v>
      </c>
      <c r="D51" s="145">
        <v>19.600000000000001</v>
      </c>
      <c r="E51" s="145">
        <v>14.2</v>
      </c>
      <c r="F51" s="145">
        <v>20.8</v>
      </c>
      <c r="G51" s="145">
        <v>7.5</v>
      </c>
      <c r="H51" s="145">
        <v>160.30000000000001</v>
      </c>
      <c r="I51" s="145">
        <v>57.7</v>
      </c>
    </row>
    <row r="52" spans="2:9">
      <c r="B52" s="146">
        <v>39148</v>
      </c>
      <c r="C52" s="145">
        <v>56.3</v>
      </c>
      <c r="D52" s="145">
        <v>19.100000000000001</v>
      </c>
      <c r="E52" s="145">
        <v>14</v>
      </c>
      <c r="F52" s="145">
        <v>20.8</v>
      </c>
      <c r="G52" s="145">
        <v>7.5</v>
      </c>
      <c r="H52" s="145">
        <v>160.1</v>
      </c>
      <c r="I52" s="145">
        <v>56.2</v>
      </c>
    </row>
    <row r="53" spans="2:9">
      <c r="B53" s="146">
        <v>39149</v>
      </c>
      <c r="C53" s="145">
        <v>53</v>
      </c>
      <c r="D53" s="145">
        <v>18.5</v>
      </c>
      <c r="E53" s="145">
        <v>13.4</v>
      </c>
      <c r="F53" s="145">
        <v>20.8</v>
      </c>
      <c r="G53" s="145">
        <v>7.5</v>
      </c>
      <c r="H53" s="145">
        <v>152.19999999999999</v>
      </c>
      <c r="I53" s="145">
        <v>52.3</v>
      </c>
    </row>
    <row r="54" spans="2:9">
      <c r="B54" s="146">
        <v>39150</v>
      </c>
      <c r="C54" s="145">
        <v>52.7</v>
      </c>
      <c r="D54" s="145">
        <v>18</v>
      </c>
      <c r="E54" s="145">
        <v>13.3</v>
      </c>
      <c r="F54" s="145">
        <v>20.8</v>
      </c>
      <c r="G54" s="145">
        <v>7.4</v>
      </c>
      <c r="H54" s="145">
        <v>149.80000000000001</v>
      </c>
      <c r="I54" s="145">
        <v>51.8</v>
      </c>
    </row>
    <row r="55" spans="2:9">
      <c r="B55" s="146">
        <v>39153</v>
      </c>
      <c r="C55" s="145">
        <v>50.2</v>
      </c>
      <c r="D55" s="145">
        <v>18.3</v>
      </c>
      <c r="E55" s="145">
        <v>13.1</v>
      </c>
      <c r="F55" s="145">
        <v>20.8</v>
      </c>
      <c r="G55" s="145">
        <v>7.7</v>
      </c>
      <c r="H55" s="145">
        <v>146.19999999999999</v>
      </c>
      <c r="I55" s="145">
        <v>50.8</v>
      </c>
    </row>
    <row r="56" spans="2:9">
      <c r="B56" s="146">
        <v>39154</v>
      </c>
      <c r="C56" s="145">
        <v>52.3</v>
      </c>
      <c r="D56" s="145">
        <v>18.100000000000001</v>
      </c>
      <c r="E56" s="145">
        <v>13.2</v>
      </c>
      <c r="F56" s="145">
        <v>20.8</v>
      </c>
      <c r="G56" s="145">
        <v>7.2</v>
      </c>
      <c r="H56" s="145">
        <v>150.19999999999999</v>
      </c>
      <c r="I56" s="145">
        <v>52.8</v>
      </c>
    </row>
    <row r="57" spans="2:9">
      <c r="B57" s="146">
        <v>39155</v>
      </c>
      <c r="C57" s="145">
        <v>57.3</v>
      </c>
      <c r="D57" s="145">
        <v>19.3</v>
      </c>
      <c r="E57" s="145">
        <v>13.7</v>
      </c>
      <c r="F57" s="145">
        <v>20.8</v>
      </c>
      <c r="G57" s="145">
        <v>7.6</v>
      </c>
      <c r="H57" s="145">
        <v>157.6</v>
      </c>
      <c r="I57" s="145">
        <v>57.3</v>
      </c>
    </row>
    <row r="58" spans="2:9">
      <c r="B58" s="146">
        <v>39156</v>
      </c>
      <c r="C58" s="145">
        <v>54.1</v>
      </c>
      <c r="D58" s="145">
        <v>19.3</v>
      </c>
      <c r="E58" s="145">
        <v>13.9</v>
      </c>
      <c r="F58" s="145">
        <v>20.8</v>
      </c>
      <c r="G58" s="145">
        <v>7.4</v>
      </c>
      <c r="H58" s="145">
        <v>153.19999999999999</v>
      </c>
      <c r="I58" s="145">
        <v>54.2</v>
      </c>
    </row>
    <row r="59" spans="2:9">
      <c r="B59" s="146">
        <v>39157</v>
      </c>
      <c r="C59" s="145">
        <v>55.6</v>
      </c>
      <c r="D59" s="145">
        <v>19.2</v>
      </c>
      <c r="E59" s="145">
        <v>13.5</v>
      </c>
      <c r="F59" s="145">
        <v>20.8</v>
      </c>
      <c r="G59" s="145">
        <v>7.5</v>
      </c>
      <c r="H59" s="145">
        <v>153.80000000000001</v>
      </c>
      <c r="I59" s="145">
        <v>60.7</v>
      </c>
    </row>
    <row r="60" spans="2:9">
      <c r="B60" s="146">
        <v>39160</v>
      </c>
      <c r="C60" s="145">
        <v>52</v>
      </c>
      <c r="D60" s="145">
        <v>19</v>
      </c>
      <c r="E60" s="145">
        <v>13.6</v>
      </c>
      <c r="F60" s="145">
        <v>20.8</v>
      </c>
      <c r="G60" s="145">
        <v>7</v>
      </c>
      <c r="H60" s="145">
        <v>150.80000000000001</v>
      </c>
      <c r="I60" s="145">
        <v>56.4</v>
      </c>
    </row>
    <row r="61" spans="2:9">
      <c r="B61" s="146">
        <v>39161</v>
      </c>
      <c r="C61" s="145">
        <v>51.3</v>
      </c>
      <c r="D61" s="145">
        <v>18.7</v>
      </c>
      <c r="E61" s="145">
        <v>13</v>
      </c>
      <c r="F61" s="145">
        <v>20.8</v>
      </c>
      <c r="G61" s="145">
        <v>7.2</v>
      </c>
      <c r="H61" s="145">
        <v>149.19999999999999</v>
      </c>
      <c r="I61" s="145">
        <v>55.1</v>
      </c>
    </row>
    <row r="62" spans="2:9">
      <c r="B62" s="146">
        <v>39162</v>
      </c>
      <c r="C62" s="145">
        <v>51.5</v>
      </c>
      <c r="D62" s="145">
        <v>18.3</v>
      </c>
      <c r="E62" s="145">
        <v>13</v>
      </c>
      <c r="F62" s="145">
        <v>20.8</v>
      </c>
      <c r="G62" s="145">
        <v>7</v>
      </c>
      <c r="H62" s="145">
        <v>149.30000000000001</v>
      </c>
      <c r="I62" s="145">
        <v>53.8</v>
      </c>
    </row>
    <row r="63" spans="2:9">
      <c r="B63" s="146">
        <v>39163</v>
      </c>
      <c r="C63" s="145">
        <v>49.3</v>
      </c>
      <c r="D63" s="145">
        <v>18.5</v>
      </c>
      <c r="E63" s="145">
        <v>12.8</v>
      </c>
      <c r="F63" s="145">
        <v>20.8</v>
      </c>
      <c r="G63" s="145">
        <v>6.9</v>
      </c>
      <c r="H63" s="145">
        <v>146</v>
      </c>
      <c r="I63" s="145">
        <v>51.4</v>
      </c>
    </row>
    <row r="64" spans="2:9">
      <c r="B64" s="146">
        <v>39164</v>
      </c>
      <c r="C64" s="145">
        <v>50</v>
      </c>
      <c r="D64" s="145">
        <v>17.399999999999999</v>
      </c>
      <c r="E64" s="145">
        <v>12.8</v>
      </c>
      <c r="F64" s="145">
        <v>20.8</v>
      </c>
      <c r="G64" s="145">
        <v>7</v>
      </c>
      <c r="H64" s="145">
        <v>146.4</v>
      </c>
      <c r="I64" s="145">
        <v>51.5</v>
      </c>
    </row>
    <row r="65" spans="2:9">
      <c r="B65" s="146">
        <v>39167</v>
      </c>
      <c r="C65" s="145">
        <v>49.2</v>
      </c>
      <c r="D65" s="145">
        <v>17.8</v>
      </c>
      <c r="E65" s="145">
        <v>12.8</v>
      </c>
      <c r="F65" s="145">
        <v>20.8</v>
      </c>
      <c r="G65" s="145">
        <v>5</v>
      </c>
      <c r="H65" s="145">
        <v>146.80000000000001</v>
      </c>
      <c r="I65" s="145">
        <v>51.3</v>
      </c>
    </row>
    <row r="66" spans="2:9">
      <c r="B66" s="146">
        <v>39168</v>
      </c>
      <c r="C66" s="145">
        <v>49.5</v>
      </c>
      <c r="D66" s="145">
        <v>18.2</v>
      </c>
      <c r="E66" s="145">
        <v>12.6</v>
      </c>
      <c r="F66" s="145">
        <v>20.8</v>
      </c>
      <c r="G66" s="145">
        <v>5</v>
      </c>
      <c r="H66" s="145">
        <v>146</v>
      </c>
      <c r="I66" s="145">
        <v>51.5</v>
      </c>
    </row>
    <row r="67" spans="2:9">
      <c r="B67" s="146">
        <v>39169</v>
      </c>
      <c r="C67" s="145">
        <v>50.5</v>
      </c>
      <c r="D67" s="145">
        <v>18.5</v>
      </c>
      <c r="E67" s="145">
        <v>12.9</v>
      </c>
      <c r="F67" s="145">
        <v>20.8</v>
      </c>
      <c r="G67" s="145">
        <v>4.9000000000000004</v>
      </c>
      <c r="H67" s="145">
        <v>148.69999999999999</v>
      </c>
      <c r="I67" s="145">
        <v>51.9</v>
      </c>
    </row>
    <row r="68" spans="2:9">
      <c r="B68" s="146">
        <v>39170</v>
      </c>
      <c r="C68" s="145">
        <v>48.8</v>
      </c>
      <c r="D68" s="145">
        <v>18.5</v>
      </c>
      <c r="E68" s="145">
        <v>12.8</v>
      </c>
      <c r="F68" s="145">
        <v>20.8</v>
      </c>
      <c r="G68" s="145">
        <v>4.9000000000000004</v>
      </c>
      <c r="H68" s="145">
        <v>146.69999999999999</v>
      </c>
      <c r="I68" s="145">
        <v>51</v>
      </c>
    </row>
    <row r="69" spans="2:9">
      <c r="B69" s="146">
        <v>39171</v>
      </c>
      <c r="C69" s="145">
        <v>48</v>
      </c>
      <c r="D69" s="145">
        <v>17.3</v>
      </c>
      <c r="E69" s="145">
        <v>10.7</v>
      </c>
      <c r="F69" s="145">
        <v>20.8</v>
      </c>
      <c r="G69" s="145">
        <v>5</v>
      </c>
      <c r="H69" s="145">
        <v>146</v>
      </c>
      <c r="I69" s="145">
        <v>50.7</v>
      </c>
    </row>
    <row r="70" spans="2:9">
      <c r="B70" s="146">
        <v>39174</v>
      </c>
      <c r="C70" s="145">
        <v>48</v>
      </c>
      <c r="D70" s="145">
        <v>17.2</v>
      </c>
      <c r="E70" s="145">
        <v>10.7</v>
      </c>
      <c r="F70" s="145">
        <v>20.8</v>
      </c>
      <c r="G70" s="145">
        <v>5.3</v>
      </c>
      <c r="H70" s="145">
        <v>149</v>
      </c>
      <c r="I70" s="145">
        <v>50.5</v>
      </c>
    </row>
    <row r="71" spans="2:9">
      <c r="B71" s="146">
        <v>39175</v>
      </c>
      <c r="C71" s="145">
        <v>47.7</v>
      </c>
      <c r="D71" s="145">
        <v>17.5</v>
      </c>
      <c r="E71" s="145">
        <v>10.8</v>
      </c>
      <c r="F71" s="145">
        <v>20.8</v>
      </c>
      <c r="G71" s="145">
        <v>5.3</v>
      </c>
      <c r="H71" s="145">
        <v>158.30000000000001</v>
      </c>
      <c r="I71" s="145">
        <v>51.8</v>
      </c>
    </row>
    <row r="72" spans="2:9">
      <c r="B72" s="146">
        <v>39176</v>
      </c>
      <c r="C72" s="145">
        <v>46.7</v>
      </c>
      <c r="D72" s="145">
        <v>17.2</v>
      </c>
      <c r="E72" s="145">
        <v>9.6999999999999993</v>
      </c>
      <c r="F72" s="145">
        <v>20.8</v>
      </c>
      <c r="G72" s="145">
        <v>5.2</v>
      </c>
      <c r="H72" s="145">
        <v>156</v>
      </c>
      <c r="I72" s="145">
        <v>51.3</v>
      </c>
    </row>
    <row r="73" spans="2:9">
      <c r="B73" s="146">
        <v>39177</v>
      </c>
      <c r="C73" s="145">
        <v>46.7</v>
      </c>
      <c r="D73" s="145">
        <v>17.5</v>
      </c>
      <c r="E73" s="145">
        <v>9.8000000000000007</v>
      </c>
      <c r="F73" s="145">
        <v>20.8</v>
      </c>
      <c r="G73" s="145">
        <v>5.5</v>
      </c>
      <c r="H73" s="145">
        <v>158.30000000000001</v>
      </c>
      <c r="I73" s="145">
        <v>50.5</v>
      </c>
    </row>
    <row r="74" spans="2:9">
      <c r="B74" s="146">
        <v>39178</v>
      </c>
      <c r="C74" s="145">
        <v>46.7</v>
      </c>
      <c r="D74" s="145">
        <v>17.5</v>
      </c>
      <c r="E74" s="145">
        <v>9.8000000000000007</v>
      </c>
      <c r="F74" s="145">
        <v>20.8</v>
      </c>
      <c r="G74" s="145">
        <v>5.5</v>
      </c>
      <c r="H74" s="145">
        <v>158.30000000000001</v>
      </c>
      <c r="I74" s="145">
        <v>50.5</v>
      </c>
    </row>
    <row r="75" spans="2:9">
      <c r="B75" s="146">
        <v>39181</v>
      </c>
      <c r="C75" s="145">
        <v>47</v>
      </c>
      <c r="D75" s="145">
        <v>17.7</v>
      </c>
      <c r="E75" s="145">
        <v>10.6</v>
      </c>
      <c r="F75" s="145">
        <v>20.8</v>
      </c>
      <c r="G75" s="145">
        <v>5.5</v>
      </c>
      <c r="H75" s="145">
        <v>151.30000000000001</v>
      </c>
      <c r="I75" s="145">
        <v>50.8</v>
      </c>
    </row>
    <row r="76" spans="2:9">
      <c r="B76" s="146">
        <v>39182</v>
      </c>
      <c r="C76" s="145">
        <v>44.4</v>
      </c>
      <c r="D76" s="145">
        <v>17.2</v>
      </c>
      <c r="E76" s="145">
        <v>9.8000000000000007</v>
      </c>
      <c r="F76" s="145">
        <v>20.8</v>
      </c>
      <c r="G76" s="145">
        <v>5.3</v>
      </c>
      <c r="H76" s="145">
        <v>159.5</v>
      </c>
      <c r="I76" s="145">
        <v>50.5</v>
      </c>
    </row>
    <row r="77" spans="2:9">
      <c r="B77" s="146">
        <v>39183</v>
      </c>
      <c r="C77" s="145">
        <v>44</v>
      </c>
      <c r="D77" s="145">
        <v>16.5</v>
      </c>
      <c r="E77" s="145">
        <v>10.199999999999999</v>
      </c>
      <c r="F77" s="145">
        <v>20.8</v>
      </c>
      <c r="G77" s="145">
        <v>5</v>
      </c>
      <c r="H77" s="145">
        <v>160</v>
      </c>
      <c r="I77" s="145">
        <v>49.6</v>
      </c>
    </row>
    <row r="78" spans="2:9">
      <c r="B78" s="146">
        <v>39184</v>
      </c>
      <c r="C78" s="145">
        <v>44.2</v>
      </c>
      <c r="D78" s="145">
        <v>17</v>
      </c>
      <c r="E78" s="145">
        <v>10</v>
      </c>
      <c r="F78" s="145">
        <v>20.8</v>
      </c>
      <c r="G78" s="145">
        <v>5.2</v>
      </c>
      <c r="H78" s="145">
        <v>160.80000000000001</v>
      </c>
      <c r="I78" s="145">
        <v>51.3</v>
      </c>
    </row>
    <row r="79" spans="2:9">
      <c r="B79" s="146">
        <v>39185</v>
      </c>
      <c r="C79" s="145">
        <v>44</v>
      </c>
      <c r="D79" s="145">
        <v>16.3</v>
      </c>
      <c r="E79" s="145">
        <v>9.6999999999999993</v>
      </c>
      <c r="F79" s="145">
        <v>20.8</v>
      </c>
      <c r="G79" s="145">
        <v>5.0999999999999996</v>
      </c>
      <c r="H79" s="145">
        <v>157.5</v>
      </c>
      <c r="I79" s="145">
        <v>51.2</v>
      </c>
    </row>
    <row r="80" spans="2:9">
      <c r="B80" s="146">
        <v>39188</v>
      </c>
      <c r="C80" s="145">
        <v>42</v>
      </c>
      <c r="D80" s="145">
        <v>16</v>
      </c>
      <c r="E80" s="145">
        <v>9.6999999999999993</v>
      </c>
      <c r="F80" s="145">
        <v>20.8</v>
      </c>
      <c r="G80" s="145">
        <v>5</v>
      </c>
      <c r="H80" s="145">
        <v>153.30000000000001</v>
      </c>
      <c r="I80" s="145">
        <v>50.5</v>
      </c>
    </row>
    <row r="81" spans="2:9">
      <c r="B81" s="146">
        <v>39189</v>
      </c>
      <c r="C81" s="145">
        <v>41.6</v>
      </c>
      <c r="D81" s="145">
        <v>15.7</v>
      </c>
      <c r="E81" s="145">
        <v>9.5</v>
      </c>
      <c r="F81" s="145">
        <v>20.8</v>
      </c>
      <c r="G81" s="145">
        <v>5.2</v>
      </c>
      <c r="H81" s="145">
        <v>151.5</v>
      </c>
      <c r="I81" s="145">
        <v>50.2</v>
      </c>
    </row>
    <row r="82" spans="2:9">
      <c r="B82" s="146">
        <v>39190</v>
      </c>
      <c r="C82" s="145">
        <v>41</v>
      </c>
      <c r="D82" s="145">
        <v>15.8</v>
      </c>
      <c r="E82" s="145">
        <v>9.8000000000000007</v>
      </c>
      <c r="F82" s="145">
        <v>20.8</v>
      </c>
      <c r="G82" s="145">
        <v>5.3</v>
      </c>
      <c r="H82" s="145">
        <v>147.69999999999999</v>
      </c>
      <c r="I82" s="145">
        <v>47</v>
      </c>
    </row>
    <row r="83" spans="2:9">
      <c r="B83" s="146">
        <v>39191</v>
      </c>
      <c r="C83" s="145">
        <v>42</v>
      </c>
      <c r="D83" s="145">
        <v>15.9</v>
      </c>
      <c r="E83" s="145">
        <v>9.6999999999999993</v>
      </c>
      <c r="F83" s="145">
        <v>20.8</v>
      </c>
      <c r="G83" s="145">
        <v>5.2</v>
      </c>
      <c r="H83" s="145">
        <v>150</v>
      </c>
      <c r="I83" s="145">
        <v>47.7</v>
      </c>
    </row>
    <row r="84" spans="2:9">
      <c r="B84" s="146">
        <v>39192</v>
      </c>
      <c r="C84" s="145">
        <v>41</v>
      </c>
      <c r="D84" s="145">
        <v>16</v>
      </c>
      <c r="E84" s="145">
        <v>9.3000000000000007</v>
      </c>
      <c r="F84" s="145">
        <v>20.8</v>
      </c>
      <c r="G84" s="145">
        <v>5.3</v>
      </c>
      <c r="H84" s="145">
        <v>147.4</v>
      </c>
      <c r="I84" s="145">
        <v>47.5</v>
      </c>
    </row>
    <row r="85" spans="2:9">
      <c r="B85" s="146">
        <v>39195</v>
      </c>
      <c r="C85" s="145">
        <v>40</v>
      </c>
      <c r="D85" s="145">
        <v>15.5</v>
      </c>
      <c r="E85" s="145">
        <v>9.6999999999999993</v>
      </c>
      <c r="F85" s="145">
        <v>20.8</v>
      </c>
      <c r="G85" s="145">
        <v>5.2</v>
      </c>
      <c r="H85" s="145">
        <v>143.5</v>
      </c>
      <c r="I85" s="145">
        <v>47.5</v>
      </c>
    </row>
    <row r="86" spans="2:9">
      <c r="B86" s="146">
        <v>39196</v>
      </c>
      <c r="C86" s="145">
        <v>40.200000000000003</v>
      </c>
      <c r="D86" s="145">
        <v>15.6</v>
      </c>
      <c r="E86" s="145">
        <v>9.3000000000000007</v>
      </c>
      <c r="F86" s="145">
        <v>20.8</v>
      </c>
      <c r="G86" s="145">
        <v>5.0999999999999996</v>
      </c>
      <c r="H86" s="145">
        <v>141.69999999999999</v>
      </c>
      <c r="I86" s="145">
        <v>47.5</v>
      </c>
    </row>
    <row r="87" spans="2:9">
      <c r="B87" s="146">
        <v>39197</v>
      </c>
      <c r="C87" s="145">
        <v>39.5</v>
      </c>
      <c r="D87" s="145">
        <v>15.3</v>
      </c>
      <c r="E87" s="145">
        <v>8.6</v>
      </c>
      <c r="F87" s="145">
        <v>20.8</v>
      </c>
      <c r="G87" s="145">
        <v>5</v>
      </c>
      <c r="H87" s="145">
        <v>137.19999999999999</v>
      </c>
      <c r="I87" s="145">
        <v>46.7</v>
      </c>
    </row>
    <row r="88" spans="2:9">
      <c r="B88" s="146">
        <v>39198</v>
      </c>
      <c r="C88" s="145">
        <v>39.5</v>
      </c>
      <c r="D88" s="145">
        <v>15.4</v>
      </c>
      <c r="E88" s="145">
        <v>7.5</v>
      </c>
      <c r="F88" s="145">
        <v>20.8</v>
      </c>
      <c r="G88" s="145">
        <v>5</v>
      </c>
      <c r="H88" s="145">
        <v>138.80000000000001</v>
      </c>
      <c r="I88" s="145">
        <v>46.8</v>
      </c>
    </row>
    <row r="89" spans="2:9">
      <c r="B89" s="146">
        <v>39199</v>
      </c>
      <c r="C89" s="145">
        <v>40</v>
      </c>
      <c r="D89" s="145">
        <v>15</v>
      </c>
      <c r="E89" s="145">
        <v>7.7</v>
      </c>
      <c r="F89" s="145">
        <v>20.8</v>
      </c>
      <c r="G89" s="145">
        <v>4.9000000000000004</v>
      </c>
      <c r="H89" s="145">
        <v>142</v>
      </c>
      <c r="I89" s="145">
        <v>46.5</v>
      </c>
    </row>
    <row r="90" spans="2:9">
      <c r="B90" s="146">
        <v>39202</v>
      </c>
      <c r="C90" s="145">
        <v>41</v>
      </c>
      <c r="D90" s="145">
        <v>14.7</v>
      </c>
      <c r="E90" s="145">
        <v>8.1</v>
      </c>
      <c r="F90" s="145">
        <v>20.8</v>
      </c>
      <c r="G90" s="145">
        <v>5</v>
      </c>
      <c r="H90" s="145">
        <v>143.69999999999999</v>
      </c>
      <c r="I90" s="145">
        <v>47.3</v>
      </c>
    </row>
    <row r="91" spans="2:9">
      <c r="B91" s="146">
        <v>39203</v>
      </c>
      <c r="C91" s="145">
        <v>42.1</v>
      </c>
      <c r="D91" s="145">
        <v>14.1</v>
      </c>
      <c r="E91" s="145">
        <v>7.7</v>
      </c>
      <c r="F91" s="145">
        <v>20.8</v>
      </c>
      <c r="G91" s="145">
        <v>5.0999999999999996</v>
      </c>
      <c r="H91" s="145">
        <v>145.69999999999999</v>
      </c>
      <c r="I91" s="145">
        <v>47.3</v>
      </c>
    </row>
    <row r="92" spans="2:9">
      <c r="B92" s="146">
        <v>39204</v>
      </c>
      <c r="C92" s="145">
        <v>41</v>
      </c>
      <c r="D92" s="145">
        <v>15.4</v>
      </c>
      <c r="E92" s="145">
        <v>7.6</v>
      </c>
      <c r="F92" s="145">
        <v>20.8</v>
      </c>
      <c r="G92" s="145">
        <v>5.2</v>
      </c>
      <c r="H92" s="145">
        <v>143.80000000000001</v>
      </c>
      <c r="I92" s="145">
        <v>46.8</v>
      </c>
    </row>
    <row r="93" spans="2:9">
      <c r="B93" s="146">
        <v>39205</v>
      </c>
      <c r="C93" s="145">
        <v>41</v>
      </c>
      <c r="D93" s="145">
        <v>15.5</v>
      </c>
      <c r="E93" s="145">
        <v>7.7</v>
      </c>
      <c r="F93" s="145">
        <v>20.8</v>
      </c>
      <c r="G93" s="145">
        <v>5</v>
      </c>
      <c r="H93" s="145">
        <v>143.69999999999999</v>
      </c>
      <c r="I93" s="145">
        <v>44.7</v>
      </c>
    </row>
    <row r="94" spans="2:9">
      <c r="B94" s="146">
        <v>39206</v>
      </c>
      <c r="C94" s="145">
        <v>40.700000000000003</v>
      </c>
      <c r="D94" s="145">
        <v>15.3</v>
      </c>
      <c r="E94" s="145">
        <v>7.6</v>
      </c>
      <c r="F94" s="145">
        <v>20.8</v>
      </c>
      <c r="G94" s="145">
        <v>4.8</v>
      </c>
      <c r="H94" s="145">
        <v>142.6</v>
      </c>
      <c r="I94" s="145">
        <v>39.6</v>
      </c>
    </row>
    <row r="95" spans="2:9">
      <c r="B95" s="146">
        <v>39209</v>
      </c>
      <c r="C95" s="145">
        <v>41.3</v>
      </c>
      <c r="D95" s="145">
        <v>15.7</v>
      </c>
      <c r="E95" s="145">
        <v>8.1</v>
      </c>
      <c r="F95" s="145">
        <v>20.8</v>
      </c>
      <c r="G95" s="145">
        <v>4.9000000000000004</v>
      </c>
      <c r="H95" s="145">
        <v>139.6</v>
      </c>
      <c r="I95" s="145">
        <v>40.200000000000003</v>
      </c>
    </row>
    <row r="96" spans="2:9">
      <c r="B96" s="146">
        <v>39210</v>
      </c>
      <c r="C96" s="145">
        <v>39.700000000000003</v>
      </c>
      <c r="D96" s="145">
        <v>15.3</v>
      </c>
      <c r="E96" s="145">
        <v>7.8</v>
      </c>
      <c r="F96" s="145">
        <v>18.5</v>
      </c>
      <c r="G96" s="145">
        <v>4.8</v>
      </c>
      <c r="H96" s="145">
        <v>136.19999999999999</v>
      </c>
      <c r="I96" s="145">
        <v>37.4</v>
      </c>
    </row>
    <row r="97" spans="2:9">
      <c r="B97" s="146">
        <v>39211</v>
      </c>
      <c r="C97" s="145">
        <v>40</v>
      </c>
      <c r="D97" s="145">
        <v>15.5</v>
      </c>
      <c r="E97" s="145">
        <v>7.8</v>
      </c>
      <c r="F97" s="145">
        <v>17.8</v>
      </c>
      <c r="G97" s="145">
        <v>4.7</v>
      </c>
      <c r="H97" s="145">
        <v>135.69999999999999</v>
      </c>
      <c r="I97" s="145">
        <v>37.200000000000003</v>
      </c>
    </row>
    <row r="98" spans="2:9">
      <c r="B98" s="146">
        <v>39212</v>
      </c>
      <c r="C98" s="145">
        <v>39.5</v>
      </c>
      <c r="D98" s="145">
        <v>14.4</v>
      </c>
      <c r="E98" s="145">
        <v>8.5</v>
      </c>
      <c r="F98" s="145">
        <v>17.5</v>
      </c>
      <c r="G98" s="145">
        <v>4.8</v>
      </c>
      <c r="H98" s="145">
        <v>135.19999999999999</v>
      </c>
      <c r="I98" s="145">
        <v>37.5</v>
      </c>
    </row>
    <row r="99" spans="2:9">
      <c r="B99" s="146">
        <v>39213</v>
      </c>
      <c r="C99" s="145">
        <v>40.9</v>
      </c>
      <c r="D99" s="145">
        <v>14.3</v>
      </c>
      <c r="E99" s="145">
        <v>8.1999999999999993</v>
      </c>
      <c r="F99" s="145">
        <v>17.899999999999999</v>
      </c>
      <c r="G99" s="145">
        <v>4.8</v>
      </c>
      <c r="H99" s="145">
        <v>137</v>
      </c>
      <c r="I99" s="145">
        <v>35.799999999999997</v>
      </c>
    </row>
    <row r="100" spans="2:9">
      <c r="B100" s="146">
        <v>39216</v>
      </c>
      <c r="C100" s="145">
        <v>41</v>
      </c>
      <c r="D100" s="145">
        <v>14.5</v>
      </c>
      <c r="E100" s="145">
        <v>8</v>
      </c>
      <c r="F100" s="145">
        <v>17.8</v>
      </c>
      <c r="G100" s="145">
        <v>4.8</v>
      </c>
      <c r="H100" s="145">
        <v>136.19999999999999</v>
      </c>
      <c r="I100" s="145">
        <v>35.200000000000003</v>
      </c>
    </row>
    <row r="101" spans="2:9">
      <c r="B101" s="146">
        <v>39217</v>
      </c>
      <c r="C101" s="145">
        <v>41.3</v>
      </c>
      <c r="D101" s="145">
        <v>14.2</v>
      </c>
      <c r="E101" s="145">
        <v>7.9</v>
      </c>
      <c r="F101" s="145">
        <v>18.100000000000001</v>
      </c>
      <c r="G101" s="145">
        <v>4.8</v>
      </c>
      <c r="H101" s="145">
        <v>136.5</v>
      </c>
      <c r="I101" s="145">
        <v>35.5</v>
      </c>
    </row>
    <row r="102" spans="2:9">
      <c r="B102" s="146">
        <v>39218</v>
      </c>
      <c r="C102" s="145">
        <v>41</v>
      </c>
      <c r="D102" s="145">
        <v>14.3</v>
      </c>
      <c r="E102" s="145">
        <v>7.9</v>
      </c>
      <c r="F102" s="145">
        <v>18</v>
      </c>
      <c r="G102" s="145">
        <v>4.8</v>
      </c>
      <c r="H102" s="145">
        <v>134</v>
      </c>
      <c r="I102" s="145">
        <v>35.200000000000003</v>
      </c>
    </row>
    <row r="103" spans="2:9">
      <c r="B103" s="146">
        <v>39219</v>
      </c>
      <c r="C103" s="145">
        <v>40</v>
      </c>
      <c r="D103" s="145">
        <v>14.4</v>
      </c>
      <c r="E103" s="145">
        <v>8.1999999999999993</v>
      </c>
      <c r="F103" s="145">
        <v>18</v>
      </c>
      <c r="G103" s="145">
        <v>4.8</v>
      </c>
      <c r="H103" s="145">
        <v>132.4</v>
      </c>
      <c r="I103" s="145">
        <v>34</v>
      </c>
    </row>
    <row r="104" spans="2:9">
      <c r="B104" s="146">
        <v>39220</v>
      </c>
      <c r="C104" s="145">
        <v>39</v>
      </c>
      <c r="D104" s="145">
        <v>14.4</v>
      </c>
      <c r="E104" s="145">
        <v>8.3000000000000007</v>
      </c>
      <c r="F104" s="145">
        <v>18</v>
      </c>
      <c r="G104" s="145">
        <v>4.7</v>
      </c>
      <c r="H104" s="145">
        <v>130.69999999999999</v>
      </c>
      <c r="I104" s="145">
        <v>33.6</v>
      </c>
    </row>
    <row r="105" spans="2:9">
      <c r="B105" s="146">
        <v>39223</v>
      </c>
      <c r="C105" s="145">
        <v>38.299999999999997</v>
      </c>
      <c r="D105" s="145">
        <v>14</v>
      </c>
      <c r="E105" s="145">
        <v>8</v>
      </c>
      <c r="F105" s="145">
        <v>18.399999999999999</v>
      </c>
      <c r="G105" s="145">
        <v>4.5</v>
      </c>
      <c r="H105" s="145">
        <v>130</v>
      </c>
      <c r="I105" s="145">
        <v>33.799999999999997</v>
      </c>
    </row>
    <row r="106" spans="2:9">
      <c r="B106" s="146">
        <v>39224</v>
      </c>
      <c r="C106" s="145">
        <v>38.5</v>
      </c>
      <c r="D106" s="145">
        <v>13.7</v>
      </c>
      <c r="E106" s="145">
        <v>8</v>
      </c>
      <c r="F106" s="145">
        <v>18.2</v>
      </c>
      <c r="G106" s="145">
        <v>4.5</v>
      </c>
      <c r="H106" s="145">
        <v>126.8</v>
      </c>
      <c r="I106" s="145">
        <v>34</v>
      </c>
    </row>
    <row r="107" spans="2:9">
      <c r="B107" s="146">
        <v>39225</v>
      </c>
      <c r="C107" s="145">
        <v>38.6</v>
      </c>
      <c r="D107" s="145">
        <v>13.9</v>
      </c>
      <c r="E107" s="145">
        <v>8</v>
      </c>
      <c r="F107" s="145">
        <v>17.7</v>
      </c>
      <c r="G107" s="145">
        <v>4.5</v>
      </c>
      <c r="H107" s="145">
        <v>127</v>
      </c>
      <c r="I107" s="145">
        <v>34</v>
      </c>
    </row>
    <row r="108" spans="2:9">
      <c r="B108" s="146">
        <v>39226</v>
      </c>
      <c r="C108" s="145">
        <v>38.799999999999997</v>
      </c>
      <c r="D108" s="145">
        <v>14</v>
      </c>
      <c r="E108" s="145">
        <v>8.5</v>
      </c>
      <c r="F108" s="145">
        <v>18</v>
      </c>
      <c r="G108" s="145">
        <v>4.5999999999999996</v>
      </c>
      <c r="H108" s="145">
        <v>130.19999999999999</v>
      </c>
      <c r="I108" s="145">
        <v>34.299999999999997</v>
      </c>
    </row>
    <row r="109" spans="2:9">
      <c r="B109" s="146">
        <v>39227</v>
      </c>
      <c r="C109" s="145">
        <v>38.799999999999997</v>
      </c>
      <c r="D109" s="145">
        <v>14</v>
      </c>
      <c r="E109" s="145">
        <v>7.8</v>
      </c>
      <c r="F109" s="145">
        <v>18</v>
      </c>
      <c r="G109" s="145">
        <v>4.8</v>
      </c>
      <c r="H109" s="145">
        <v>137.19999999999999</v>
      </c>
      <c r="I109" s="145">
        <v>34.4</v>
      </c>
    </row>
    <row r="110" spans="2:9">
      <c r="B110" s="146">
        <v>39230</v>
      </c>
      <c r="C110" s="145">
        <v>38.5</v>
      </c>
      <c r="D110" s="145">
        <v>14</v>
      </c>
      <c r="E110" s="145">
        <v>8.4</v>
      </c>
      <c r="F110" s="145">
        <v>19.3</v>
      </c>
      <c r="G110" s="145">
        <v>4.8</v>
      </c>
      <c r="H110" s="145">
        <v>136.80000000000001</v>
      </c>
      <c r="I110" s="145">
        <v>34.1</v>
      </c>
    </row>
    <row r="111" spans="2:9">
      <c r="B111" s="146">
        <v>39231</v>
      </c>
      <c r="C111" s="145">
        <v>38.1</v>
      </c>
      <c r="D111" s="145">
        <v>13.9</v>
      </c>
      <c r="E111" s="145">
        <v>7.5</v>
      </c>
      <c r="F111" s="145">
        <v>18</v>
      </c>
      <c r="G111" s="145">
        <v>5.0999999999999996</v>
      </c>
      <c r="H111" s="145">
        <v>132.80000000000001</v>
      </c>
      <c r="I111" s="145">
        <v>34.5</v>
      </c>
    </row>
    <row r="112" spans="2:9">
      <c r="B112" s="146">
        <v>39232</v>
      </c>
      <c r="C112" s="145">
        <v>39</v>
      </c>
      <c r="D112" s="145">
        <v>13.4</v>
      </c>
      <c r="E112" s="145">
        <v>8</v>
      </c>
      <c r="F112" s="145">
        <v>18</v>
      </c>
      <c r="G112" s="145">
        <v>5.3</v>
      </c>
      <c r="H112" s="145">
        <v>133.80000000000001</v>
      </c>
      <c r="I112" s="145">
        <v>34.5</v>
      </c>
    </row>
    <row r="113" spans="2:9">
      <c r="B113" s="146">
        <v>39233</v>
      </c>
      <c r="C113" s="145">
        <v>38.5</v>
      </c>
      <c r="D113" s="145">
        <v>13</v>
      </c>
      <c r="E113" s="145">
        <v>8</v>
      </c>
      <c r="F113" s="145">
        <v>18</v>
      </c>
      <c r="G113" s="145">
        <v>6.5</v>
      </c>
      <c r="H113" s="145">
        <v>132.30000000000001</v>
      </c>
      <c r="I113" s="145">
        <v>34.5</v>
      </c>
    </row>
    <row r="114" spans="2:9">
      <c r="B114" s="146">
        <v>39234</v>
      </c>
      <c r="C114" s="145">
        <v>37.6</v>
      </c>
      <c r="D114" s="145">
        <v>13</v>
      </c>
      <c r="E114" s="145">
        <v>7.6</v>
      </c>
      <c r="F114" s="145">
        <v>17.7</v>
      </c>
      <c r="G114" s="145">
        <v>6.4</v>
      </c>
      <c r="H114" s="145">
        <v>129.6</v>
      </c>
      <c r="I114" s="145">
        <v>33.5</v>
      </c>
    </row>
    <row r="115" spans="2:9">
      <c r="B115" s="146">
        <v>39237</v>
      </c>
      <c r="C115" s="145">
        <v>37.200000000000003</v>
      </c>
      <c r="D115" s="145">
        <v>13</v>
      </c>
      <c r="E115" s="145">
        <v>7.8</v>
      </c>
      <c r="F115" s="145">
        <v>17.5</v>
      </c>
      <c r="G115" s="145">
        <v>6.6</v>
      </c>
      <c r="H115" s="145">
        <v>129</v>
      </c>
      <c r="I115" s="145">
        <v>33.299999999999997</v>
      </c>
    </row>
    <row r="116" spans="2:9">
      <c r="B116" s="146">
        <v>39238</v>
      </c>
      <c r="C116" s="145">
        <v>37</v>
      </c>
      <c r="D116" s="145">
        <v>13</v>
      </c>
      <c r="E116" s="145">
        <v>7.8</v>
      </c>
      <c r="F116" s="145">
        <v>17.5</v>
      </c>
      <c r="G116" s="145">
        <v>6.1</v>
      </c>
      <c r="H116" s="145">
        <v>127.2</v>
      </c>
      <c r="I116" s="145">
        <v>33.5</v>
      </c>
    </row>
    <row r="117" spans="2:9">
      <c r="B117" s="146">
        <v>39239</v>
      </c>
      <c r="C117" s="145">
        <v>37.6</v>
      </c>
      <c r="D117" s="145">
        <v>13</v>
      </c>
      <c r="E117" s="145">
        <v>7.8</v>
      </c>
      <c r="F117" s="145">
        <v>17.7</v>
      </c>
      <c r="G117" s="145">
        <v>6.1</v>
      </c>
      <c r="H117" s="145">
        <v>128.5</v>
      </c>
      <c r="I117" s="145">
        <v>33.5</v>
      </c>
    </row>
    <row r="118" spans="2:9">
      <c r="B118" s="146">
        <v>39240</v>
      </c>
      <c r="C118" s="145">
        <v>38.5</v>
      </c>
      <c r="D118" s="145">
        <v>13</v>
      </c>
      <c r="E118" s="145">
        <v>7.5</v>
      </c>
      <c r="F118" s="145">
        <v>17.7</v>
      </c>
      <c r="G118" s="145">
        <v>6.7</v>
      </c>
      <c r="H118" s="145">
        <v>132.6</v>
      </c>
      <c r="I118" s="145">
        <v>34.5</v>
      </c>
    </row>
    <row r="119" spans="2:9">
      <c r="B119" s="146">
        <v>39241</v>
      </c>
      <c r="C119" s="145">
        <v>40.700000000000003</v>
      </c>
      <c r="D119" s="145">
        <v>14</v>
      </c>
      <c r="E119" s="145">
        <v>7.6</v>
      </c>
      <c r="F119" s="145">
        <v>17.899999999999999</v>
      </c>
      <c r="G119" s="145">
        <v>6.9</v>
      </c>
      <c r="H119" s="145">
        <v>135.6</v>
      </c>
      <c r="I119" s="145">
        <v>36.6</v>
      </c>
    </row>
    <row r="120" spans="2:9">
      <c r="B120" s="146">
        <v>39244</v>
      </c>
      <c r="C120" s="145">
        <v>40.1</v>
      </c>
      <c r="D120" s="145">
        <v>14.2</v>
      </c>
      <c r="E120" s="145">
        <v>6.8</v>
      </c>
      <c r="F120" s="145">
        <v>16.100000000000001</v>
      </c>
      <c r="G120" s="145">
        <v>6.8</v>
      </c>
      <c r="H120" s="145">
        <v>133</v>
      </c>
      <c r="I120" s="145">
        <v>37</v>
      </c>
    </row>
    <row r="121" spans="2:9">
      <c r="B121" s="146">
        <v>39245</v>
      </c>
      <c r="C121" s="145">
        <v>40.1</v>
      </c>
      <c r="D121" s="145">
        <v>14.2</v>
      </c>
      <c r="E121" s="145">
        <v>8</v>
      </c>
      <c r="F121" s="145">
        <v>18.2</v>
      </c>
      <c r="G121" s="145">
        <v>6.8</v>
      </c>
      <c r="H121" s="145">
        <v>132.80000000000001</v>
      </c>
      <c r="I121" s="145">
        <v>36.799999999999997</v>
      </c>
    </row>
    <row r="122" spans="2:9">
      <c r="B122" s="146">
        <v>39246</v>
      </c>
      <c r="C122" s="145">
        <v>41.5</v>
      </c>
      <c r="D122" s="145">
        <v>14.6</v>
      </c>
      <c r="E122" s="145">
        <v>8.5</v>
      </c>
      <c r="F122" s="145">
        <v>18.5</v>
      </c>
      <c r="G122" s="145">
        <v>6.9</v>
      </c>
      <c r="H122" s="145">
        <v>134.9</v>
      </c>
      <c r="I122" s="145">
        <v>38</v>
      </c>
    </row>
    <row r="123" spans="2:9">
      <c r="B123" s="146">
        <v>39247</v>
      </c>
      <c r="C123" s="145">
        <v>40.9</v>
      </c>
      <c r="D123" s="145">
        <v>14</v>
      </c>
      <c r="E123" s="145">
        <v>8.5</v>
      </c>
      <c r="F123" s="145">
        <v>18.600000000000001</v>
      </c>
      <c r="G123" s="145">
        <v>6.8</v>
      </c>
      <c r="H123" s="145">
        <v>130.80000000000001</v>
      </c>
      <c r="I123" s="145">
        <v>37.5</v>
      </c>
    </row>
    <row r="124" spans="2:9">
      <c r="B124" s="146">
        <v>39248</v>
      </c>
      <c r="C124" s="145">
        <v>40</v>
      </c>
      <c r="D124" s="145">
        <v>14</v>
      </c>
      <c r="E124" s="145">
        <v>8.5</v>
      </c>
      <c r="F124" s="145">
        <v>18</v>
      </c>
      <c r="G124" s="145">
        <v>6.8</v>
      </c>
      <c r="H124" s="145">
        <v>126.8</v>
      </c>
      <c r="I124" s="145">
        <v>36.200000000000003</v>
      </c>
    </row>
    <row r="125" spans="2:9">
      <c r="B125" s="146">
        <v>39251</v>
      </c>
      <c r="C125" s="145">
        <v>39</v>
      </c>
      <c r="D125" s="145">
        <v>14</v>
      </c>
      <c r="E125" s="145">
        <v>9.8000000000000007</v>
      </c>
      <c r="F125" s="145">
        <v>20.8</v>
      </c>
      <c r="G125" s="145">
        <v>6.7</v>
      </c>
      <c r="H125" s="145">
        <v>124.6</v>
      </c>
      <c r="I125" s="145">
        <v>35.9</v>
      </c>
    </row>
    <row r="126" spans="2:9">
      <c r="B126" s="146">
        <v>39252</v>
      </c>
      <c r="C126" s="145">
        <v>38.5</v>
      </c>
      <c r="D126" s="145">
        <v>14</v>
      </c>
      <c r="E126" s="145">
        <v>8.5</v>
      </c>
      <c r="F126" s="145">
        <v>18</v>
      </c>
      <c r="G126" s="145">
        <v>6.4</v>
      </c>
      <c r="H126" s="145">
        <v>124.8</v>
      </c>
      <c r="I126" s="145">
        <v>36</v>
      </c>
    </row>
    <row r="127" spans="2:9">
      <c r="B127" s="146">
        <v>39253</v>
      </c>
      <c r="C127" s="145">
        <v>38.700000000000003</v>
      </c>
      <c r="D127" s="145">
        <v>13.8</v>
      </c>
      <c r="E127" s="145">
        <v>8.3000000000000007</v>
      </c>
      <c r="F127" s="145">
        <v>18.100000000000001</v>
      </c>
      <c r="G127" s="145">
        <v>6.5</v>
      </c>
      <c r="H127" s="145">
        <v>125.4</v>
      </c>
      <c r="I127" s="145">
        <v>36.5</v>
      </c>
    </row>
    <row r="128" spans="2:9">
      <c r="B128" s="146">
        <v>39254</v>
      </c>
      <c r="C128" s="145">
        <v>40.4</v>
      </c>
      <c r="D128" s="145">
        <v>13.6</v>
      </c>
      <c r="E128" s="145">
        <v>8.1999999999999993</v>
      </c>
      <c r="F128" s="145">
        <v>18.5</v>
      </c>
      <c r="G128" s="145">
        <v>6.7</v>
      </c>
      <c r="H128" s="145">
        <v>130</v>
      </c>
      <c r="I128" s="145">
        <v>36.5</v>
      </c>
    </row>
    <row r="129" spans="2:9">
      <c r="B129" s="146">
        <v>39255</v>
      </c>
      <c r="C129" s="145">
        <v>41.2</v>
      </c>
      <c r="D129" s="145">
        <v>13.7</v>
      </c>
      <c r="E129" s="145">
        <v>7.8</v>
      </c>
      <c r="F129" s="145">
        <v>18.100000000000001</v>
      </c>
      <c r="G129" s="145">
        <v>6.7</v>
      </c>
      <c r="H129" s="145">
        <v>130.6</v>
      </c>
      <c r="I129" s="145">
        <v>36.200000000000003</v>
      </c>
    </row>
    <row r="130" spans="2:9">
      <c r="B130" s="146">
        <v>39258</v>
      </c>
      <c r="C130" s="145">
        <v>42.3</v>
      </c>
      <c r="D130" s="145">
        <v>14</v>
      </c>
      <c r="E130" s="145">
        <v>8.5</v>
      </c>
      <c r="F130" s="145">
        <v>18.2</v>
      </c>
      <c r="G130" s="145">
        <v>6.8</v>
      </c>
      <c r="H130" s="145">
        <v>134</v>
      </c>
      <c r="I130" s="145">
        <v>36.9</v>
      </c>
    </row>
    <row r="131" spans="2:9">
      <c r="B131" s="146">
        <v>39259</v>
      </c>
      <c r="C131" s="145">
        <v>43</v>
      </c>
      <c r="D131" s="145">
        <v>14</v>
      </c>
      <c r="E131" s="145">
        <v>8.5</v>
      </c>
      <c r="F131" s="145">
        <v>18.3</v>
      </c>
      <c r="G131" s="145">
        <v>6.9</v>
      </c>
      <c r="H131" s="145">
        <v>134</v>
      </c>
      <c r="I131" s="145">
        <v>37.5</v>
      </c>
    </row>
    <row r="132" spans="2:9">
      <c r="B132" s="146">
        <v>39260</v>
      </c>
      <c r="C132" s="145">
        <v>44.1</v>
      </c>
      <c r="D132" s="145">
        <v>14</v>
      </c>
      <c r="E132" s="145">
        <v>8.8000000000000007</v>
      </c>
      <c r="F132" s="145">
        <v>18.399999999999999</v>
      </c>
      <c r="G132" s="145">
        <v>7.2</v>
      </c>
      <c r="H132" s="145">
        <v>138.69999999999999</v>
      </c>
      <c r="I132" s="145">
        <v>38</v>
      </c>
    </row>
    <row r="133" spans="2:9">
      <c r="B133" s="146">
        <v>39261</v>
      </c>
      <c r="C133" s="145">
        <v>43</v>
      </c>
      <c r="D133" s="145">
        <v>14</v>
      </c>
      <c r="E133" s="145">
        <v>8.5</v>
      </c>
      <c r="F133" s="145">
        <v>19.100000000000001</v>
      </c>
      <c r="G133" s="145">
        <v>7</v>
      </c>
      <c r="H133" s="145">
        <v>136.4</v>
      </c>
      <c r="I133" s="145">
        <v>37.5</v>
      </c>
    </row>
    <row r="134" spans="2:9">
      <c r="B134" s="146">
        <v>39262</v>
      </c>
      <c r="C134" s="145">
        <v>43</v>
      </c>
      <c r="D134" s="145">
        <v>14</v>
      </c>
      <c r="E134" s="145">
        <v>8.5</v>
      </c>
      <c r="F134" s="145">
        <v>19.100000000000001</v>
      </c>
      <c r="G134" s="145">
        <v>7.3</v>
      </c>
      <c r="H134" s="145">
        <v>135.4</v>
      </c>
      <c r="I134" s="145">
        <v>38.299999999999997</v>
      </c>
    </row>
    <row r="135" spans="2:9">
      <c r="B135" s="146">
        <v>39265</v>
      </c>
      <c r="C135" s="145">
        <v>43.4</v>
      </c>
      <c r="D135" s="145">
        <v>14</v>
      </c>
      <c r="E135" s="145">
        <v>8.5</v>
      </c>
      <c r="F135" s="145">
        <v>19</v>
      </c>
      <c r="G135" s="145">
        <v>7</v>
      </c>
      <c r="H135" s="145">
        <v>137.30000000000001</v>
      </c>
      <c r="I135" s="145">
        <v>40.200000000000003</v>
      </c>
    </row>
    <row r="136" spans="2:9">
      <c r="B136" s="146">
        <v>39266</v>
      </c>
      <c r="C136" s="145">
        <v>43</v>
      </c>
      <c r="D136" s="145">
        <v>14</v>
      </c>
      <c r="E136" s="145">
        <v>8.5</v>
      </c>
      <c r="F136" s="145">
        <v>18.8</v>
      </c>
      <c r="G136" s="145">
        <v>7</v>
      </c>
      <c r="H136" s="145">
        <v>135.19999999999999</v>
      </c>
      <c r="I136" s="145">
        <v>39.5</v>
      </c>
    </row>
    <row r="137" spans="2:9">
      <c r="B137" s="146">
        <v>39267</v>
      </c>
      <c r="C137" s="145">
        <v>43</v>
      </c>
      <c r="D137" s="145">
        <v>14</v>
      </c>
      <c r="E137" s="145">
        <v>8.6</v>
      </c>
      <c r="F137" s="145">
        <v>19.100000000000001</v>
      </c>
      <c r="G137" s="145">
        <v>6.9</v>
      </c>
      <c r="H137" s="145">
        <v>135.4</v>
      </c>
      <c r="I137" s="145">
        <v>39.5</v>
      </c>
    </row>
    <row r="138" spans="2:9">
      <c r="B138" s="146">
        <v>39268</v>
      </c>
      <c r="C138" s="145">
        <v>41.3</v>
      </c>
      <c r="D138" s="145">
        <v>14</v>
      </c>
      <c r="E138" s="145">
        <v>9.1</v>
      </c>
      <c r="F138" s="145">
        <v>19</v>
      </c>
      <c r="G138" s="145">
        <v>6.8</v>
      </c>
      <c r="H138" s="145">
        <v>133.80000000000001</v>
      </c>
      <c r="I138" s="145">
        <v>38.4</v>
      </c>
    </row>
    <row r="139" spans="2:9">
      <c r="B139" s="146">
        <v>39269</v>
      </c>
      <c r="C139" s="145">
        <v>42.3</v>
      </c>
      <c r="D139" s="145">
        <v>14</v>
      </c>
      <c r="E139" s="145">
        <v>8.9</v>
      </c>
      <c r="F139" s="145">
        <v>19</v>
      </c>
      <c r="G139" s="145">
        <v>6.8</v>
      </c>
      <c r="H139" s="145">
        <v>135.30000000000001</v>
      </c>
      <c r="I139" s="145">
        <v>39.5</v>
      </c>
    </row>
    <row r="140" spans="2:9">
      <c r="B140" s="146">
        <v>39272</v>
      </c>
      <c r="C140" s="145">
        <v>41.1</v>
      </c>
      <c r="D140" s="145">
        <v>14</v>
      </c>
      <c r="E140" s="145">
        <v>8.8000000000000007</v>
      </c>
      <c r="F140" s="145">
        <v>19</v>
      </c>
      <c r="G140" s="145">
        <v>6.8</v>
      </c>
      <c r="H140" s="145">
        <v>135.19999999999999</v>
      </c>
      <c r="I140" s="145">
        <v>38.5</v>
      </c>
    </row>
    <row r="141" spans="2:9">
      <c r="B141" s="146">
        <v>39273</v>
      </c>
      <c r="C141" s="145">
        <v>43</v>
      </c>
      <c r="D141" s="145">
        <v>14</v>
      </c>
      <c r="E141" s="145">
        <v>8.6999999999999993</v>
      </c>
      <c r="F141" s="145">
        <v>18.8</v>
      </c>
      <c r="G141" s="145">
        <v>7.1</v>
      </c>
      <c r="H141" s="145">
        <v>138.80000000000001</v>
      </c>
      <c r="I141" s="145">
        <v>40.799999999999997</v>
      </c>
    </row>
    <row r="142" spans="2:9">
      <c r="B142" s="146">
        <v>39274</v>
      </c>
      <c r="C142" s="145">
        <v>45.3</v>
      </c>
      <c r="D142" s="145">
        <v>15</v>
      </c>
      <c r="E142" s="145">
        <v>9.1999999999999993</v>
      </c>
      <c r="F142" s="145">
        <v>20</v>
      </c>
      <c r="G142" s="145">
        <v>7.2</v>
      </c>
      <c r="H142" s="145">
        <v>144.80000000000001</v>
      </c>
      <c r="I142" s="145">
        <v>42.7</v>
      </c>
    </row>
    <row r="143" spans="2:9">
      <c r="B143" s="146">
        <v>39275</v>
      </c>
      <c r="C143" s="145">
        <v>43.7</v>
      </c>
      <c r="D143" s="145">
        <v>15.8</v>
      </c>
      <c r="E143" s="145">
        <v>9.3000000000000007</v>
      </c>
      <c r="F143" s="145">
        <v>20.9</v>
      </c>
      <c r="G143" s="145">
        <v>7.2</v>
      </c>
      <c r="H143" s="145">
        <v>143.19999999999999</v>
      </c>
      <c r="I143" s="145">
        <v>42.2</v>
      </c>
    </row>
    <row r="144" spans="2:9">
      <c r="B144" s="146">
        <v>39276</v>
      </c>
      <c r="C144" s="145">
        <v>42</v>
      </c>
      <c r="D144" s="145">
        <v>15.3</v>
      </c>
      <c r="E144" s="145">
        <v>8.8000000000000007</v>
      </c>
      <c r="F144" s="145">
        <v>20.8</v>
      </c>
      <c r="G144" s="145">
        <v>7.1</v>
      </c>
      <c r="H144" s="145">
        <v>141</v>
      </c>
      <c r="I144" s="145">
        <v>40.700000000000003</v>
      </c>
    </row>
    <row r="145" spans="2:9">
      <c r="B145" s="146">
        <v>39279</v>
      </c>
      <c r="C145" s="145">
        <v>42.5</v>
      </c>
      <c r="D145" s="145">
        <v>15.5</v>
      </c>
      <c r="E145" s="145">
        <v>8.5</v>
      </c>
      <c r="F145" s="145">
        <v>21.2</v>
      </c>
      <c r="G145" s="145">
        <v>7.3</v>
      </c>
      <c r="H145" s="145">
        <v>142.4</v>
      </c>
      <c r="I145" s="145">
        <v>40.5</v>
      </c>
    </row>
    <row r="146" spans="2:9">
      <c r="B146" s="146">
        <v>39280</v>
      </c>
      <c r="C146" s="145">
        <v>44.3</v>
      </c>
      <c r="D146" s="145">
        <v>14.3</v>
      </c>
      <c r="E146" s="145">
        <v>8.5</v>
      </c>
      <c r="F146" s="145">
        <v>21.1</v>
      </c>
      <c r="G146" s="145">
        <v>7.5</v>
      </c>
      <c r="H146" s="145">
        <v>145.5</v>
      </c>
      <c r="I146" s="145">
        <v>42.5</v>
      </c>
    </row>
    <row r="147" spans="2:9">
      <c r="B147" s="146">
        <v>39281</v>
      </c>
      <c r="C147" s="145">
        <v>45.8</v>
      </c>
      <c r="D147" s="145">
        <v>15.2</v>
      </c>
      <c r="E147" s="145">
        <v>8.4</v>
      </c>
      <c r="F147" s="145">
        <v>20.7</v>
      </c>
      <c r="G147" s="145">
        <v>7.6</v>
      </c>
      <c r="H147" s="145">
        <v>149</v>
      </c>
      <c r="I147" s="145">
        <v>45.5</v>
      </c>
    </row>
    <row r="148" spans="2:9">
      <c r="B148" s="146">
        <v>39282</v>
      </c>
      <c r="C148" s="145">
        <v>44.5</v>
      </c>
      <c r="D148" s="145">
        <v>15.2</v>
      </c>
      <c r="E148" s="145">
        <v>8</v>
      </c>
      <c r="F148" s="145">
        <v>20.3</v>
      </c>
      <c r="G148" s="145">
        <v>7.6</v>
      </c>
      <c r="H148" s="145">
        <v>144.5</v>
      </c>
      <c r="I148" s="145">
        <v>43.5</v>
      </c>
    </row>
    <row r="149" spans="2:9">
      <c r="B149" s="146">
        <v>39283</v>
      </c>
      <c r="C149" s="145">
        <v>46.8</v>
      </c>
      <c r="D149" s="145">
        <v>15</v>
      </c>
      <c r="E149" s="145">
        <v>8</v>
      </c>
      <c r="F149" s="145">
        <v>20.2</v>
      </c>
      <c r="G149" s="145">
        <v>7.8</v>
      </c>
      <c r="H149" s="145">
        <v>149.5</v>
      </c>
      <c r="I149" s="145">
        <v>48.5</v>
      </c>
    </row>
    <row r="150" spans="2:9">
      <c r="B150" s="146">
        <v>39286</v>
      </c>
      <c r="C150" s="145">
        <v>49.1</v>
      </c>
      <c r="D150" s="145">
        <v>15</v>
      </c>
      <c r="E150" s="145">
        <v>8.1999999999999993</v>
      </c>
      <c r="F150" s="145">
        <v>21.2</v>
      </c>
      <c r="G150" s="145">
        <v>8.3000000000000007</v>
      </c>
      <c r="H150" s="145">
        <v>153.19999999999999</v>
      </c>
      <c r="I150" s="145">
        <v>50.4</v>
      </c>
    </row>
    <row r="151" spans="2:9">
      <c r="B151" s="146">
        <v>39287</v>
      </c>
      <c r="C151" s="145">
        <v>51</v>
      </c>
      <c r="D151" s="145">
        <v>15.2</v>
      </c>
      <c r="E151" s="145">
        <v>8</v>
      </c>
      <c r="F151" s="145">
        <v>21.9</v>
      </c>
      <c r="G151" s="145">
        <v>7.9</v>
      </c>
      <c r="H151" s="145">
        <v>162.69999999999999</v>
      </c>
      <c r="I151" s="145">
        <v>51.1</v>
      </c>
    </row>
    <row r="152" spans="2:9">
      <c r="B152" s="146">
        <v>39288</v>
      </c>
      <c r="C152" s="145">
        <v>55.8</v>
      </c>
      <c r="D152" s="145">
        <v>16</v>
      </c>
      <c r="E152" s="145">
        <v>8</v>
      </c>
      <c r="F152" s="145">
        <v>22.5</v>
      </c>
      <c r="G152" s="145">
        <v>8.1</v>
      </c>
      <c r="H152" s="145">
        <v>169.1</v>
      </c>
      <c r="I152" s="145">
        <v>55.3</v>
      </c>
    </row>
    <row r="153" spans="2:9">
      <c r="B153" s="146">
        <v>39289</v>
      </c>
      <c r="C153" s="145">
        <v>68</v>
      </c>
      <c r="D153" s="145">
        <v>16.7</v>
      </c>
      <c r="E153" s="145">
        <v>8</v>
      </c>
      <c r="F153" s="145">
        <v>23</v>
      </c>
      <c r="G153" s="145">
        <v>9.6999999999999993</v>
      </c>
      <c r="H153" s="145">
        <v>187.3</v>
      </c>
      <c r="I153" s="145">
        <v>65</v>
      </c>
    </row>
    <row r="154" spans="2:9">
      <c r="B154" s="146">
        <v>39290</v>
      </c>
      <c r="C154" s="145">
        <v>75.8</v>
      </c>
      <c r="D154" s="145">
        <v>22.4</v>
      </c>
      <c r="E154" s="145">
        <v>12</v>
      </c>
      <c r="F154" s="145">
        <v>30.9</v>
      </c>
      <c r="G154" s="145">
        <v>11.9</v>
      </c>
      <c r="H154" s="145">
        <v>222.7</v>
      </c>
      <c r="I154" s="145">
        <v>73</v>
      </c>
    </row>
    <row r="155" spans="2:9">
      <c r="B155" s="146">
        <v>39293</v>
      </c>
      <c r="C155" s="145">
        <v>80.3</v>
      </c>
      <c r="D155" s="145">
        <v>27.2</v>
      </c>
      <c r="E155" s="145">
        <v>21.8</v>
      </c>
      <c r="F155" s="145">
        <v>52</v>
      </c>
      <c r="G155" s="145">
        <v>10.3</v>
      </c>
      <c r="H155" s="145">
        <v>235.7</v>
      </c>
      <c r="I155" s="145">
        <v>79.7</v>
      </c>
    </row>
    <row r="156" spans="2:9">
      <c r="B156" s="146">
        <v>39294</v>
      </c>
      <c r="C156" s="145">
        <v>76.3</v>
      </c>
      <c r="D156" s="145">
        <v>27.3</v>
      </c>
      <c r="E156" s="145">
        <v>13.2</v>
      </c>
      <c r="F156" s="145">
        <v>33.5</v>
      </c>
      <c r="G156" s="145">
        <v>9.5</v>
      </c>
      <c r="H156" s="145">
        <v>212.3</v>
      </c>
      <c r="I156" s="145">
        <v>72.400000000000006</v>
      </c>
    </row>
    <row r="157" spans="2:9">
      <c r="B157" s="146">
        <v>39295</v>
      </c>
      <c r="C157" s="145">
        <v>80</v>
      </c>
      <c r="D157" s="145">
        <v>28.8</v>
      </c>
      <c r="E157" s="145">
        <v>15.5</v>
      </c>
      <c r="F157" s="145">
        <v>35.4</v>
      </c>
      <c r="G157" s="145">
        <v>9.3000000000000007</v>
      </c>
      <c r="H157" s="145">
        <v>219.8</v>
      </c>
      <c r="I157" s="145">
        <v>80</v>
      </c>
    </row>
    <row r="158" spans="2:9">
      <c r="B158" s="146">
        <v>39296</v>
      </c>
      <c r="C158" s="145">
        <v>72.099999999999994</v>
      </c>
      <c r="D158" s="145">
        <v>28.2</v>
      </c>
      <c r="E158" s="145">
        <v>14.9</v>
      </c>
      <c r="F158" s="145">
        <v>36</v>
      </c>
      <c r="G158" s="145">
        <v>9.3000000000000007</v>
      </c>
      <c r="H158" s="145">
        <v>212</v>
      </c>
      <c r="I158" s="145">
        <v>77.099999999999994</v>
      </c>
    </row>
    <row r="159" spans="2:9">
      <c r="B159" s="146">
        <v>39297</v>
      </c>
      <c r="C159" s="145">
        <v>70.2</v>
      </c>
      <c r="D159" s="145">
        <v>27.5</v>
      </c>
      <c r="E159" s="145">
        <v>12.4</v>
      </c>
      <c r="F159" s="145">
        <v>32</v>
      </c>
      <c r="G159" s="145">
        <v>9.3000000000000007</v>
      </c>
      <c r="H159" s="145">
        <v>206.8</v>
      </c>
      <c r="I159" s="145">
        <v>72.5</v>
      </c>
    </row>
    <row r="160" spans="2:9">
      <c r="B160" s="146">
        <v>39300</v>
      </c>
      <c r="C160" s="145">
        <v>74.3</v>
      </c>
      <c r="D160" s="145">
        <v>26.8</v>
      </c>
      <c r="E160" s="145">
        <v>13.5</v>
      </c>
      <c r="F160" s="145">
        <v>33</v>
      </c>
      <c r="G160" s="145">
        <v>9.6</v>
      </c>
      <c r="H160" s="145">
        <v>215</v>
      </c>
      <c r="I160" s="145">
        <v>77.2</v>
      </c>
    </row>
    <row r="161" spans="2:9">
      <c r="B161" s="146">
        <v>39301</v>
      </c>
      <c r="C161" s="145">
        <v>71.3</v>
      </c>
      <c r="D161" s="145">
        <v>24.8</v>
      </c>
      <c r="E161" s="145">
        <v>12.7</v>
      </c>
      <c r="F161" s="145">
        <v>30.5</v>
      </c>
      <c r="G161" s="145">
        <v>9.3000000000000007</v>
      </c>
      <c r="H161" s="145">
        <v>205.7</v>
      </c>
      <c r="I161" s="145">
        <v>75.5</v>
      </c>
    </row>
    <row r="162" spans="2:9">
      <c r="B162" s="146">
        <v>39302</v>
      </c>
      <c r="C162" s="145">
        <v>66.7</v>
      </c>
      <c r="D162" s="145">
        <v>24.5</v>
      </c>
      <c r="E162" s="145">
        <v>12.2</v>
      </c>
      <c r="F162" s="145">
        <v>28.4</v>
      </c>
      <c r="G162" s="145">
        <v>10</v>
      </c>
      <c r="H162" s="145">
        <v>188.6</v>
      </c>
      <c r="I162" s="145">
        <v>74.7</v>
      </c>
    </row>
    <row r="163" spans="2:9">
      <c r="B163" s="146">
        <v>39303</v>
      </c>
      <c r="C163" s="145">
        <v>70.8</v>
      </c>
      <c r="D163" s="145">
        <v>24</v>
      </c>
      <c r="E163" s="145">
        <v>11.5</v>
      </c>
      <c r="F163" s="145">
        <v>26.5</v>
      </c>
      <c r="G163" s="145">
        <v>10.6</v>
      </c>
      <c r="H163" s="145">
        <v>193</v>
      </c>
      <c r="I163" s="145">
        <v>70.5</v>
      </c>
    </row>
    <row r="164" spans="2:9">
      <c r="B164" s="146">
        <v>39304</v>
      </c>
      <c r="C164" s="145">
        <v>77.8</v>
      </c>
      <c r="D164" s="145">
        <v>24.8</v>
      </c>
      <c r="E164" s="145">
        <v>11.5</v>
      </c>
      <c r="F164" s="145">
        <v>26.5</v>
      </c>
      <c r="G164" s="145">
        <v>11.3</v>
      </c>
      <c r="H164" s="145">
        <v>209.7</v>
      </c>
      <c r="I164" s="145">
        <v>79.7</v>
      </c>
    </row>
    <row r="165" spans="2:9">
      <c r="B165" s="146">
        <v>39307</v>
      </c>
      <c r="C165" s="145">
        <v>75</v>
      </c>
      <c r="D165" s="145">
        <v>24.5</v>
      </c>
      <c r="E165" s="145">
        <v>12.5</v>
      </c>
      <c r="F165" s="145">
        <v>26.5</v>
      </c>
      <c r="G165" s="145">
        <v>9.9</v>
      </c>
      <c r="H165" s="145">
        <v>200.3</v>
      </c>
      <c r="I165" s="145">
        <v>77.5</v>
      </c>
    </row>
    <row r="166" spans="2:9">
      <c r="B166" s="146">
        <v>39308</v>
      </c>
      <c r="C166" s="145">
        <v>78.3</v>
      </c>
      <c r="D166" s="145">
        <v>25</v>
      </c>
      <c r="E166" s="145">
        <v>13.1</v>
      </c>
      <c r="F166" s="145">
        <v>27.5</v>
      </c>
      <c r="G166" s="145">
        <v>9.4</v>
      </c>
      <c r="H166" s="145">
        <v>204.1</v>
      </c>
      <c r="I166" s="145">
        <v>81</v>
      </c>
    </row>
    <row r="167" spans="2:9">
      <c r="B167" s="146">
        <v>39309</v>
      </c>
      <c r="C167" s="145">
        <v>85.5</v>
      </c>
      <c r="D167" s="145">
        <v>26.2</v>
      </c>
      <c r="E167" s="145">
        <v>14.2</v>
      </c>
      <c r="F167" s="145">
        <v>30</v>
      </c>
      <c r="G167" s="145">
        <v>6.5</v>
      </c>
      <c r="H167" s="145">
        <v>217.2</v>
      </c>
      <c r="I167" s="145">
        <v>89.5</v>
      </c>
    </row>
    <row r="168" spans="2:9">
      <c r="B168" s="146">
        <v>39310</v>
      </c>
      <c r="C168" s="145">
        <v>100.8</v>
      </c>
      <c r="D168" s="145">
        <v>26.5</v>
      </c>
      <c r="E168" s="145">
        <v>15.5</v>
      </c>
      <c r="F168" s="145">
        <v>36.5</v>
      </c>
      <c r="G168" s="145">
        <v>7.3</v>
      </c>
      <c r="H168" s="145">
        <v>259.8</v>
      </c>
      <c r="I168" s="145">
        <v>113</v>
      </c>
    </row>
    <row r="169" spans="2:9">
      <c r="B169" s="146">
        <v>39311</v>
      </c>
      <c r="C169" s="145">
        <v>97.3</v>
      </c>
      <c r="D169" s="145">
        <v>25</v>
      </c>
      <c r="E169" s="145">
        <v>15.5</v>
      </c>
      <c r="F169" s="145">
        <v>36.5</v>
      </c>
      <c r="G169" s="145">
        <v>10.8</v>
      </c>
      <c r="H169" s="145">
        <v>250.3</v>
      </c>
      <c r="I169" s="145">
        <v>108.6</v>
      </c>
    </row>
    <row r="170" spans="2:9">
      <c r="B170" s="146">
        <v>39314</v>
      </c>
      <c r="C170" s="145">
        <v>93</v>
      </c>
      <c r="D170" s="145">
        <v>24.7</v>
      </c>
      <c r="E170" s="145">
        <v>15.8</v>
      </c>
      <c r="F170" s="145">
        <v>37.5</v>
      </c>
      <c r="G170" s="145">
        <v>10.5</v>
      </c>
      <c r="H170" s="145">
        <v>228.8</v>
      </c>
      <c r="I170" s="145">
        <v>99</v>
      </c>
    </row>
    <row r="171" spans="2:9">
      <c r="B171" s="146">
        <v>39315</v>
      </c>
      <c r="C171" s="145">
        <v>96.4</v>
      </c>
      <c r="D171" s="145">
        <v>30.8</v>
      </c>
      <c r="E171" s="145">
        <v>15</v>
      </c>
      <c r="F171" s="145">
        <v>39.5</v>
      </c>
      <c r="G171" s="145">
        <v>8.5</v>
      </c>
      <c r="H171" s="145">
        <v>236.7</v>
      </c>
      <c r="I171" s="145">
        <v>101</v>
      </c>
    </row>
    <row r="172" spans="2:9">
      <c r="B172" s="146">
        <v>39316</v>
      </c>
      <c r="C172" s="145">
        <v>85.8</v>
      </c>
      <c r="D172" s="145">
        <v>30.8</v>
      </c>
      <c r="E172" s="145">
        <v>14.5</v>
      </c>
      <c r="F172" s="145">
        <v>36.5</v>
      </c>
      <c r="G172" s="145">
        <v>8.5</v>
      </c>
      <c r="H172" s="145">
        <v>216.5</v>
      </c>
      <c r="I172" s="145">
        <v>93.8</v>
      </c>
    </row>
    <row r="173" spans="2:9">
      <c r="B173" s="146">
        <v>39317</v>
      </c>
      <c r="C173" s="145">
        <v>80.2</v>
      </c>
      <c r="D173" s="145">
        <v>29.5</v>
      </c>
      <c r="E173" s="145">
        <v>13.5</v>
      </c>
      <c r="F173" s="145">
        <v>35.200000000000003</v>
      </c>
      <c r="G173" s="145">
        <v>8.1</v>
      </c>
      <c r="H173" s="145">
        <v>204.2</v>
      </c>
      <c r="I173" s="145">
        <v>89.4</v>
      </c>
    </row>
    <row r="174" spans="2:9">
      <c r="B174" s="146">
        <v>39318</v>
      </c>
      <c r="C174" s="145">
        <v>84.3</v>
      </c>
      <c r="D174" s="145">
        <v>30</v>
      </c>
      <c r="E174" s="145">
        <v>13.8</v>
      </c>
      <c r="F174" s="145">
        <v>35.700000000000003</v>
      </c>
      <c r="G174" s="145">
        <v>8.1</v>
      </c>
      <c r="H174" s="145">
        <v>205.7</v>
      </c>
      <c r="I174" s="145">
        <v>88.7</v>
      </c>
    </row>
    <row r="175" spans="2:9">
      <c r="B175" s="146">
        <v>39321</v>
      </c>
      <c r="C175" s="145">
        <v>84.3</v>
      </c>
      <c r="D175" s="145">
        <v>29.2</v>
      </c>
      <c r="E175" s="145">
        <v>13.9</v>
      </c>
      <c r="F175" s="145">
        <v>35.9</v>
      </c>
      <c r="G175" s="145">
        <v>8.1</v>
      </c>
      <c r="H175" s="145">
        <v>203</v>
      </c>
      <c r="I175" s="145">
        <v>88.7</v>
      </c>
    </row>
    <row r="176" spans="2:9">
      <c r="B176" s="146">
        <v>39322</v>
      </c>
      <c r="C176" s="145">
        <v>88.4</v>
      </c>
      <c r="D176" s="145">
        <v>30.5</v>
      </c>
      <c r="E176" s="145">
        <v>14</v>
      </c>
      <c r="F176" s="145">
        <v>34</v>
      </c>
      <c r="G176" s="145">
        <v>9</v>
      </c>
      <c r="H176" s="145">
        <v>207.2</v>
      </c>
      <c r="I176" s="145">
        <v>89.2</v>
      </c>
    </row>
    <row r="177" spans="2:9">
      <c r="B177" s="146">
        <v>39323</v>
      </c>
      <c r="C177" s="145">
        <v>88.2</v>
      </c>
      <c r="D177" s="145">
        <v>31.5</v>
      </c>
      <c r="E177" s="145">
        <v>14.2</v>
      </c>
      <c r="F177" s="145">
        <v>37.299999999999997</v>
      </c>
      <c r="G177" s="145">
        <v>9.5</v>
      </c>
      <c r="H177" s="145">
        <v>213.8</v>
      </c>
      <c r="I177" s="145">
        <v>91.6</v>
      </c>
    </row>
    <row r="178" spans="2:9">
      <c r="B178" s="146">
        <v>39324</v>
      </c>
      <c r="C178" s="145">
        <v>87</v>
      </c>
      <c r="D178" s="145">
        <v>31.5</v>
      </c>
      <c r="E178" s="145">
        <v>14.5</v>
      </c>
      <c r="F178" s="145">
        <v>37.4</v>
      </c>
      <c r="G178" s="145">
        <v>8.8000000000000007</v>
      </c>
      <c r="H178" s="145">
        <v>209.5</v>
      </c>
      <c r="I178" s="145">
        <v>89.2</v>
      </c>
    </row>
    <row r="179" spans="2:9">
      <c r="B179" s="146">
        <v>39325</v>
      </c>
      <c r="C179" s="145">
        <v>83</v>
      </c>
      <c r="D179" s="145">
        <v>30.5</v>
      </c>
      <c r="E179" s="145">
        <v>14.5</v>
      </c>
      <c r="F179" s="145">
        <v>35.299999999999997</v>
      </c>
      <c r="G179" s="145">
        <v>8.6999999999999993</v>
      </c>
      <c r="H179" s="145">
        <v>201.5</v>
      </c>
      <c r="I179" s="145">
        <v>86</v>
      </c>
    </row>
    <row r="180" spans="2:9">
      <c r="B180" s="146">
        <v>39328</v>
      </c>
      <c r="C180" s="145">
        <v>84.5</v>
      </c>
      <c r="D180" s="145">
        <v>30.6</v>
      </c>
      <c r="E180" s="145">
        <v>14.7</v>
      </c>
      <c r="F180" s="145">
        <v>35.9</v>
      </c>
      <c r="G180" s="145">
        <v>8.9</v>
      </c>
      <c r="H180" s="145">
        <v>202.2</v>
      </c>
      <c r="I180" s="145">
        <v>87.5</v>
      </c>
    </row>
    <row r="181" spans="2:9">
      <c r="B181" s="146">
        <v>39329</v>
      </c>
      <c r="C181" s="145">
        <v>83.2</v>
      </c>
      <c r="D181" s="145">
        <v>30.5</v>
      </c>
      <c r="E181" s="145">
        <v>14.5</v>
      </c>
      <c r="F181" s="145">
        <v>35.4</v>
      </c>
      <c r="G181" s="145">
        <v>9.1</v>
      </c>
      <c r="H181" s="145">
        <v>202.3</v>
      </c>
      <c r="I181" s="145">
        <v>86.2</v>
      </c>
    </row>
    <row r="182" spans="2:9">
      <c r="B182" s="146">
        <v>39330</v>
      </c>
      <c r="C182" s="145">
        <v>82.8</v>
      </c>
      <c r="D182" s="145">
        <v>30.8</v>
      </c>
      <c r="E182" s="145">
        <v>14.5</v>
      </c>
      <c r="F182" s="145">
        <v>34.799999999999997</v>
      </c>
      <c r="G182" s="145">
        <v>10.4</v>
      </c>
      <c r="H182" s="145">
        <v>200.8</v>
      </c>
      <c r="I182" s="145">
        <v>84.8</v>
      </c>
    </row>
    <row r="183" spans="2:9">
      <c r="B183" s="146">
        <v>39331</v>
      </c>
      <c r="C183" s="145">
        <v>82.8</v>
      </c>
      <c r="D183" s="145">
        <v>31.1</v>
      </c>
      <c r="E183" s="145">
        <v>14.5</v>
      </c>
      <c r="F183" s="145">
        <v>37.4</v>
      </c>
      <c r="G183" s="145">
        <v>10.4</v>
      </c>
      <c r="H183" s="145">
        <v>202.2</v>
      </c>
      <c r="I183" s="145">
        <v>85.9</v>
      </c>
    </row>
    <row r="184" spans="2:9">
      <c r="B184" s="146">
        <v>39332</v>
      </c>
      <c r="C184" s="145">
        <v>85.6</v>
      </c>
      <c r="D184" s="145">
        <v>31.2</v>
      </c>
      <c r="E184" s="145">
        <v>15.5</v>
      </c>
      <c r="F184" s="145">
        <v>37.700000000000003</v>
      </c>
      <c r="G184" s="145">
        <v>10.7</v>
      </c>
      <c r="H184" s="145">
        <v>202</v>
      </c>
      <c r="I184" s="145">
        <v>85</v>
      </c>
    </row>
    <row r="185" spans="2:9">
      <c r="B185" s="146">
        <v>39335</v>
      </c>
      <c r="C185" s="145">
        <v>86.1</v>
      </c>
      <c r="D185" s="145">
        <v>34.5</v>
      </c>
      <c r="E185" s="145">
        <v>16.3</v>
      </c>
      <c r="F185" s="145">
        <v>40.799999999999997</v>
      </c>
      <c r="G185" s="145">
        <v>8.5</v>
      </c>
      <c r="H185" s="145">
        <v>212.8</v>
      </c>
      <c r="I185" s="145">
        <v>90.3</v>
      </c>
    </row>
    <row r="186" spans="2:9">
      <c r="B186" s="146">
        <v>39336</v>
      </c>
      <c r="C186" s="145">
        <v>87.3</v>
      </c>
      <c r="D186" s="145">
        <v>33.5</v>
      </c>
      <c r="E186" s="145">
        <v>15.8</v>
      </c>
      <c r="F186" s="145">
        <v>40.799999999999997</v>
      </c>
      <c r="G186" s="145">
        <v>8.5</v>
      </c>
      <c r="H186" s="145">
        <v>213.2</v>
      </c>
      <c r="I186" s="145">
        <v>92.1</v>
      </c>
    </row>
    <row r="187" spans="2:9">
      <c r="B187" s="146">
        <v>39337</v>
      </c>
      <c r="C187" s="145">
        <v>85.2</v>
      </c>
      <c r="D187" s="145">
        <v>33.5</v>
      </c>
      <c r="E187" s="145">
        <v>15.6</v>
      </c>
      <c r="F187" s="145">
        <v>40.700000000000003</v>
      </c>
      <c r="G187" s="145">
        <v>8.5</v>
      </c>
      <c r="H187" s="145">
        <v>203.8</v>
      </c>
      <c r="I187" s="145">
        <v>91.7</v>
      </c>
    </row>
    <row r="188" spans="2:9">
      <c r="B188" s="146">
        <v>39338</v>
      </c>
      <c r="C188" s="145">
        <v>82.7</v>
      </c>
      <c r="D188" s="145">
        <v>33.5</v>
      </c>
      <c r="E188" s="145">
        <v>15.5</v>
      </c>
      <c r="F188" s="145">
        <v>41.4</v>
      </c>
      <c r="G188" s="145">
        <v>7.7</v>
      </c>
      <c r="H188" s="145">
        <v>201.3</v>
      </c>
      <c r="I188" s="145">
        <v>86.1</v>
      </c>
    </row>
    <row r="189" spans="2:9">
      <c r="B189" s="146">
        <v>39339</v>
      </c>
      <c r="C189" s="145">
        <v>81.400000000000006</v>
      </c>
      <c r="D189" s="145">
        <v>33.5</v>
      </c>
      <c r="E189" s="145">
        <v>15.3</v>
      </c>
      <c r="F189" s="145">
        <v>40</v>
      </c>
      <c r="G189" s="145">
        <v>7.7</v>
      </c>
      <c r="H189" s="145">
        <v>194.7</v>
      </c>
      <c r="I189" s="145">
        <v>85.7</v>
      </c>
    </row>
    <row r="190" spans="2:9">
      <c r="B190" s="146">
        <v>39342</v>
      </c>
      <c r="C190" s="145">
        <v>81</v>
      </c>
      <c r="D190" s="145">
        <v>33</v>
      </c>
      <c r="E190" s="145">
        <v>15.5</v>
      </c>
      <c r="F190" s="145">
        <v>39</v>
      </c>
      <c r="G190" s="145">
        <v>7.7</v>
      </c>
      <c r="H190" s="145">
        <v>195.5</v>
      </c>
      <c r="I190" s="145">
        <v>85.5</v>
      </c>
    </row>
    <row r="191" spans="2:9">
      <c r="B191" s="146">
        <v>39343</v>
      </c>
      <c r="C191" s="145">
        <v>78.7</v>
      </c>
      <c r="D191" s="145">
        <v>33</v>
      </c>
      <c r="E191" s="145">
        <v>15.5</v>
      </c>
      <c r="F191" s="145">
        <v>39</v>
      </c>
      <c r="G191" s="145">
        <v>8.5</v>
      </c>
      <c r="H191" s="145">
        <v>189.7</v>
      </c>
      <c r="I191" s="145">
        <v>83.5</v>
      </c>
    </row>
    <row r="192" spans="2:9">
      <c r="B192" s="146">
        <v>39344</v>
      </c>
      <c r="C192" s="145">
        <v>68.400000000000006</v>
      </c>
      <c r="D192" s="145">
        <v>30.2</v>
      </c>
      <c r="E192" s="145">
        <v>13.5</v>
      </c>
      <c r="F192" s="145">
        <v>34.799999999999997</v>
      </c>
      <c r="G192" s="145">
        <v>8</v>
      </c>
      <c r="H192" s="145">
        <v>176.4</v>
      </c>
      <c r="I192" s="145">
        <v>80.2</v>
      </c>
    </row>
    <row r="193" spans="2:9">
      <c r="B193" s="146">
        <v>39345</v>
      </c>
      <c r="C193" s="145">
        <v>69</v>
      </c>
      <c r="D193" s="145">
        <v>27.5</v>
      </c>
      <c r="E193" s="145">
        <v>13.5</v>
      </c>
      <c r="F193" s="145">
        <v>35.299999999999997</v>
      </c>
      <c r="G193" s="145">
        <v>8.1</v>
      </c>
      <c r="H193" s="145">
        <v>178.4</v>
      </c>
      <c r="I193" s="145">
        <v>82.2</v>
      </c>
    </row>
    <row r="194" spans="2:9">
      <c r="B194" s="146">
        <v>39346</v>
      </c>
      <c r="C194" s="145">
        <v>68.2</v>
      </c>
      <c r="D194" s="145">
        <v>27.4</v>
      </c>
      <c r="E194" s="145">
        <v>13.7</v>
      </c>
      <c r="F194" s="145">
        <v>33.799999999999997</v>
      </c>
      <c r="G194" s="145">
        <v>8.1</v>
      </c>
      <c r="H194" s="145">
        <v>178</v>
      </c>
      <c r="I194" s="145">
        <v>86.5</v>
      </c>
    </row>
    <row r="195" spans="2:9">
      <c r="B195" s="146">
        <v>39349</v>
      </c>
      <c r="C195" s="145">
        <v>64</v>
      </c>
      <c r="D195" s="145">
        <v>28.2</v>
      </c>
      <c r="E195" s="145">
        <v>13.5</v>
      </c>
      <c r="F195" s="145">
        <v>33</v>
      </c>
      <c r="G195" s="145">
        <v>7.7</v>
      </c>
      <c r="H195" s="145">
        <v>171.9</v>
      </c>
      <c r="I195" s="145">
        <v>87</v>
      </c>
    </row>
    <row r="196" spans="2:9">
      <c r="B196" s="146">
        <v>39350</v>
      </c>
      <c r="C196" s="145">
        <v>67.8</v>
      </c>
      <c r="D196" s="145">
        <v>30.2</v>
      </c>
      <c r="E196" s="145">
        <v>14.5</v>
      </c>
      <c r="F196" s="145">
        <v>33.5</v>
      </c>
      <c r="G196" s="145">
        <v>8</v>
      </c>
      <c r="H196" s="145">
        <v>177.7</v>
      </c>
      <c r="I196" s="145">
        <v>90.2</v>
      </c>
    </row>
    <row r="197" spans="2:9">
      <c r="B197" s="146">
        <v>39351</v>
      </c>
      <c r="C197" s="145">
        <v>67</v>
      </c>
      <c r="D197" s="145">
        <v>29</v>
      </c>
      <c r="E197" s="145">
        <v>14.5</v>
      </c>
      <c r="F197" s="145">
        <v>32</v>
      </c>
      <c r="G197" s="145">
        <v>8.5</v>
      </c>
      <c r="H197" s="145">
        <v>175.6</v>
      </c>
      <c r="I197" s="145">
        <v>90.7</v>
      </c>
    </row>
    <row r="198" spans="2:9">
      <c r="B198" s="146">
        <v>39352</v>
      </c>
      <c r="C198" s="145">
        <v>69.400000000000006</v>
      </c>
      <c r="D198" s="145">
        <v>28.1</v>
      </c>
      <c r="E198" s="145">
        <v>13.5</v>
      </c>
      <c r="F198" s="145">
        <v>31</v>
      </c>
      <c r="G198" s="145">
        <v>8.6</v>
      </c>
      <c r="H198" s="145">
        <v>179.5</v>
      </c>
      <c r="I198" s="145">
        <v>95</v>
      </c>
    </row>
    <row r="199" spans="2:9">
      <c r="B199" s="146">
        <v>39353</v>
      </c>
      <c r="C199" s="145">
        <v>71.400000000000006</v>
      </c>
      <c r="D199" s="145">
        <v>28.5</v>
      </c>
      <c r="E199" s="145">
        <v>13.5</v>
      </c>
      <c r="F199" s="145">
        <v>31.5</v>
      </c>
      <c r="G199" s="145">
        <v>9.1999999999999993</v>
      </c>
      <c r="H199" s="145">
        <v>188.2</v>
      </c>
      <c r="I199" s="145">
        <v>112.5</v>
      </c>
    </row>
    <row r="200" spans="2:9">
      <c r="B200" s="146">
        <v>39356</v>
      </c>
      <c r="C200" s="145">
        <v>75.099999999999994</v>
      </c>
      <c r="D200" s="145">
        <v>30.5</v>
      </c>
      <c r="E200" s="145">
        <v>14.5</v>
      </c>
      <c r="F200" s="145">
        <v>32.299999999999997</v>
      </c>
      <c r="G200" s="145">
        <v>10.8</v>
      </c>
      <c r="H200" s="145">
        <v>201</v>
      </c>
      <c r="I200" s="145">
        <v>134</v>
      </c>
    </row>
    <row r="201" spans="2:9">
      <c r="B201" s="146">
        <v>39357</v>
      </c>
      <c r="C201" s="145">
        <v>71.7</v>
      </c>
      <c r="D201" s="145">
        <v>30.2</v>
      </c>
      <c r="E201" s="145">
        <v>14.3</v>
      </c>
      <c r="F201" s="145">
        <v>32</v>
      </c>
      <c r="G201" s="145">
        <v>7.5</v>
      </c>
      <c r="H201" s="145">
        <v>196.3</v>
      </c>
      <c r="I201" s="145">
        <v>132.9</v>
      </c>
    </row>
    <row r="202" spans="2:9">
      <c r="B202" s="146">
        <v>39358</v>
      </c>
      <c r="C202" s="145">
        <v>73.8</v>
      </c>
      <c r="D202" s="145">
        <v>29.8</v>
      </c>
      <c r="E202" s="145">
        <v>13.8</v>
      </c>
      <c r="F202" s="145">
        <v>31.7</v>
      </c>
      <c r="G202" s="145">
        <v>7.5</v>
      </c>
      <c r="H202" s="145">
        <v>200.1</v>
      </c>
      <c r="I202" s="145">
        <v>151.19999999999999</v>
      </c>
    </row>
    <row r="203" spans="2:9">
      <c r="B203" s="146">
        <v>39359</v>
      </c>
      <c r="C203" s="145">
        <v>73.8</v>
      </c>
      <c r="D203" s="145">
        <v>29.8</v>
      </c>
      <c r="E203" s="145">
        <v>13.7</v>
      </c>
      <c r="F203" s="145">
        <v>31.8</v>
      </c>
      <c r="G203" s="145">
        <v>8.1</v>
      </c>
      <c r="H203" s="145">
        <v>197</v>
      </c>
      <c r="I203" s="145">
        <v>146.9</v>
      </c>
    </row>
    <row r="204" spans="2:9">
      <c r="B204" s="146">
        <v>39360</v>
      </c>
      <c r="C204" s="145">
        <v>70.7</v>
      </c>
      <c r="D204" s="145">
        <v>29.8</v>
      </c>
      <c r="E204" s="145">
        <v>14</v>
      </c>
      <c r="F204" s="145">
        <v>31.5</v>
      </c>
      <c r="G204" s="145">
        <v>7.3</v>
      </c>
      <c r="H204" s="145">
        <v>186.8</v>
      </c>
      <c r="I204" s="145">
        <v>134.80000000000001</v>
      </c>
    </row>
    <row r="205" spans="2:9">
      <c r="B205" s="146">
        <v>39363</v>
      </c>
      <c r="C205" s="145">
        <v>68.5</v>
      </c>
      <c r="D205" s="145">
        <v>29.9</v>
      </c>
      <c r="E205" s="145">
        <v>13.9</v>
      </c>
      <c r="F205" s="145">
        <v>31.3</v>
      </c>
      <c r="G205" s="145">
        <v>7.2</v>
      </c>
      <c r="H205" s="145">
        <v>186.1</v>
      </c>
      <c r="I205" s="145">
        <v>130</v>
      </c>
    </row>
    <row r="206" spans="2:9">
      <c r="B206" s="146">
        <v>39364</v>
      </c>
      <c r="C206" s="145">
        <v>67.8</v>
      </c>
      <c r="D206" s="145">
        <v>28.3</v>
      </c>
      <c r="E206" s="145">
        <v>13.7</v>
      </c>
      <c r="F206" s="145">
        <v>30.7</v>
      </c>
      <c r="G206" s="145">
        <v>7</v>
      </c>
      <c r="H206" s="145">
        <v>179.5</v>
      </c>
      <c r="I206" s="145">
        <v>116.8</v>
      </c>
    </row>
    <row r="207" spans="2:9">
      <c r="B207" s="146">
        <v>39365</v>
      </c>
      <c r="C207" s="145">
        <v>64.8</v>
      </c>
      <c r="D207" s="145">
        <v>27.5</v>
      </c>
      <c r="E207" s="145">
        <v>13.7</v>
      </c>
      <c r="F207" s="145">
        <v>30</v>
      </c>
      <c r="G207" s="145">
        <v>8.6999999999999993</v>
      </c>
      <c r="H207" s="145">
        <v>174.7</v>
      </c>
      <c r="I207" s="145">
        <v>100.2</v>
      </c>
    </row>
    <row r="208" spans="2:9">
      <c r="B208" s="146">
        <v>39366</v>
      </c>
      <c r="C208" s="145">
        <v>59.8</v>
      </c>
      <c r="D208" s="145">
        <v>26.8</v>
      </c>
      <c r="E208" s="145">
        <v>13</v>
      </c>
      <c r="F208" s="145">
        <v>29.7</v>
      </c>
      <c r="G208" s="145">
        <v>8.6</v>
      </c>
      <c r="H208" s="145">
        <v>171.8</v>
      </c>
      <c r="I208" s="145">
        <v>95</v>
      </c>
    </row>
    <row r="209" spans="2:9">
      <c r="B209" s="146">
        <v>39367</v>
      </c>
      <c r="C209" s="145">
        <v>61.3</v>
      </c>
      <c r="D209" s="145">
        <v>26.7</v>
      </c>
      <c r="E209" s="145">
        <v>13.2</v>
      </c>
      <c r="F209" s="145">
        <v>28.5</v>
      </c>
      <c r="G209" s="145">
        <v>8.8000000000000007</v>
      </c>
      <c r="H209" s="145">
        <v>167.3</v>
      </c>
      <c r="I209" s="145">
        <v>89.7</v>
      </c>
    </row>
    <row r="210" spans="2:9">
      <c r="B210" s="146">
        <v>39370</v>
      </c>
      <c r="C210" s="145">
        <v>61.4</v>
      </c>
      <c r="D210" s="145">
        <v>27.2</v>
      </c>
      <c r="E210" s="145">
        <v>12.8</v>
      </c>
      <c r="F210" s="145">
        <v>29.1</v>
      </c>
      <c r="G210" s="145">
        <v>9.1</v>
      </c>
      <c r="H210" s="145">
        <v>167.2</v>
      </c>
      <c r="I210" s="145">
        <v>91.2</v>
      </c>
    </row>
    <row r="211" spans="2:9">
      <c r="B211" s="146">
        <v>39371</v>
      </c>
      <c r="C211" s="145">
        <v>63.5</v>
      </c>
      <c r="D211" s="145">
        <v>28.6</v>
      </c>
      <c r="E211" s="145">
        <v>12.7</v>
      </c>
      <c r="F211" s="145">
        <v>29.2</v>
      </c>
      <c r="G211" s="145">
        <v>9.6999999999999993</v>
      </c>
      <c r="H211" s="145">
        <v>171.8</v>
      </c>
      <c r="I211" s="145">
        <v>102.8</v>
      </c>
    </row>
    <row r="212" spans="2:9">
      <c r="B212" s="146">
        <v>39372</v>
      </c>
      <c r="C212" s="145">
        <v>63.7</v>
      </c>
      <c r="D212" s="145">
        <v>28.5</v>
      </c>
      <c r="E212" s="145">
        <v>13</v>
      </c>
      <c r="F212" s="145">
        <v>29</v>
      </c>
      <c r="G212" s="145">
        <v>9.1999999999999993</v>
      </c>
      <c r="H212" s="145">
        <v>170.8</v>
      </c>
      <c r="I212" s="145">
        <v>100.8</v>
      </c>
    </row>
    <row r="213" spans="2:9">
      <c r="B213" s="146">
        <v>39373</v>
      </c>
      <c r="C213" s="145">
        <v>67.3</v>
      </c>
      <c r="D213" s="145">
        <v>29.2</v>
      </c>
      <c r="E213" s="145">
        <v>12.5</v>
      </c>
      <c r="F213" s="145">
        <v>29.5</v>
      </c>
      <c r="G213" s="145">
        <v>9.1999999999999993</v>
      </c>
      <c r="H213" s="145">
        <v>175.8</v>
      </c>
      <c r="I213" s="145">
        <v>110</v>
      </c>
    </row>
    <row r="214" spans="2:9">
      <c r="B214" s="146">
        <v>39374</v>
      </c>
      <c r="C214" s="145">
        <v>71.3</v>
      </c>
      <c r="D214" s="145">
        <v>31.3</v>
      </c>
      <c r="E214" s="145">
        <v>13.2</v>
      </c>
      <c r="F214" s="145">
        <v>29.5</v>
      </c>
      <c r="G214" s="145">
        <v>7.5</v>
      </c>
      <c r="H214" s="145">
        <v>179.7</v>
      </c>
      <c r="I214" s="145">
        <v>117.8</v>
      </c>
    </row>
    <row r="215" spans="2:9">
      <c r="B215" s="146">
        <v>39377</v>
      </c>
      <c r="C215" s="145">
        <v>75.2</v>
      </c>
      <c r="D215" s="145">
        <v>31.8</v>
      </c>
      <c r="E215" s="145">
        <v>13.8</v>
      </c>
      <c r="F215" s="145">
        <v>30</v>
      </c>
      <c r="G215" s="145">
        <v>7.9</v>
      </c>
      <c r="H215" s="145">
        <v>184.4</v>
      </c>
      <c r="I215" s="145">
        <v>131.80000000000001</v>
      </c>
    </row>
    <row r="216" spans="2:9">
      <c r="B216" s="146">
        <v>39378</v>
      </c>
      <c r="C216" s="145">
        <v>71</v>
      </c>
      <c r="D216" s="145">
        <v>31.7</v>
      </c>
      <c r="E216" s="145">
        <v>13.3</v>
      </c>
      <c r="F216" s="145">
        <v>30</v>
      </c>
      <c r="G216" s="145">
        <v>7.4</v>
      </c>
      <c r="H216" s="145">
        <v>180.7</v>
      </c>
      <c r="I216" s="145">
        <v>123.3</v>
      </c>
    </row>
    <row r="217" spans="2:9">
      <c r="B217" s="146">
        <v>39379</v>
      </c>
      <c r="C217" s="145">
        <v>73.5</v>
      </c>
      <c r="D217" s="145">
        <v>31.8</v>
      </c>
      <c r="E217" s="145">
        <v>13.4</v>
      </c>
      <c r="F217" s="145">
        <v>28.5</v>
      </c>
      <c r="G217" s="145">
        <v>7.7</v>
      </c>
      <c r="H217" s="145">
        <v>184.1</v>
      </c>
      <c r="I217" s="145">
        <v>126.4</v>
      </c>
    </row>
    <row r="218" spans="2:9">
      <c r="B218" s="146">
        <v>39380</v>
      </c>
      <c r="C218" s="145">
        <v>72.400000000000006</v>
      </c>
      <c r="D218" s="145">
        <v>31.2</v>
      </c>
      <c r="E218" s="145">
        <v>13.2</v>
      </c>
      <c r="F218" s="145">
        <v>28.8</v>
      </c>
      <c r="G218" s="145">
        <v>8</v>
      </c>
      <c r="H218" s="145">
        <v>182.5</v>
      </c>
      <c r="I218" s="145">
        <v>124.2</v>
      </c>
    </row>
    <row r="219" spans="2:9">
      <c r="B219" s="146">
        <v>39381</v>
      </c>
      <c r="C219" s="145">
        <v>71.3</v>
      </c>
      <c r="D219" s="145">
        <v>31.5</v>
      </c>
      <c r="E219" s="145">
        <v>12.6</v>
      </c>
      <c r="F219" s="145">
        <v>29.7</v>
      </c>
      <c r="G219" s="145">
        <v>8</v>
      </c>
      <c r="H219" s="145">
        <v>181.7</v>
      </c>
      <c r="I219" s="145">
        <v>125.1</v>
      </c>
    </row>
    <row r="220" spans="2:9">
      <c r="B220" s="146">
        <v>39384</v>
      </c>
      <c r="C220" s="145">
        <v>68.5</v>
      </c>
      <c r="D220" s="145">
        <v>31</v>
      </c>
      <c r="E220" s="145">
        <v>11.7</v>
      </c>
      <c r="F220" s="145">
        <v>29</v>
      </c>
      <c r="G220" s="145">
        <v>8</v>
      </c>
      <c r="H220" s="145">
        <v>178.8</v>
      </c>
      <c r="I220" s="145">
        <v>124.2</v>
      </c>
    </row>
    <row r="221" spans="2:9">
      <c r="B221" s="146">
        <v>39385</v>
      </c>
      <c r="C221" s="145">
        <v>70</v>
      </c>
      <c r="D221" s="145">
        <v>30.5</v>
      </c>
      <c r="E221" s="145">
        <v>12.2</v>
      </c>
      <c r="F221" s="145">
        <v>29.3</v>
      </c>
      <c r="G221" s="145">
        <v>8</v>
      </c>
      <c r="H221" s="145">
        <v>181.2</v>
      </c>
      <c r="I221" s="145">
        <v>124.3</v>
      </c>
    </row>
    <row r="222" spans="2:9">
      <c r="B222" s="146">
        <v>39386</v>
      </c>
      <c r="C222" s="145">
        <v>69.400000000000006</v>
      </c>
      <c r="D222" s="145">
        <v>30.9</v>
      </c>
      <c r="E222" s="145">
        <v>11.7</v>
      </c>
      <c r="F222" s="145">
        <v>28.8</v>
      </c>
      <c r="G222" s="145">
        <v>8</v>
      </c>
      <c r="H222" s="145">
        <v>179.8</v>
      </c>
      <c r="I222" s="145">
        <v>127</v>
      </c>
    </row>
    <row r="223" spans="2:9">
      <c r="B223" s="146">
        <v>39387</v>
      </c>
      <c r="C223" s="145">
        <v>71.8</v>
      </c>
      <c r="D223" s="145">
        <v>30.8</v>
      </c>
      <c r="E223" s="145">
        <v>12.3</v>
      </c>
      <c r="F223" s="145">
        <v>28.2</v>
      </c>
      <c r="G223" s="145">
        <v>8</v>
      </c>
      <c r="H223" s="145">
        <v>179.2</v>
      </c>
      <c r="I223" s="145">
        <v>138.69999999999999</v>
      </c>
    </row>
    <row r="224" spans="2:9">
      <c r="B224" s="146">
        <v>39388</v>
      </c>
      <c r="C224" s="145">
        <v>75.7</v>
      </c>
      <c r="D224" s="145">
        <v>31.2</v>
      </c>
      <c r="E224" s="145">
        <v>12.5</v>
      </c>
      <c r="F224" s="145">
        <v>29.7</v>
      </c>
      <c r="G224" s="145">
        <v>8</v>
      </c>
      <c r="H224" s="145">
        <v>188.1</v>
      </c>
      <c r="I224" s="145">
        <v>145.6</v>
      </c>
    </row>
    <row r="225" spans="2:9">
      <c r="B225" s="146">
        <v>39391</v>
      </c>
      <c r="C225" s="145">
        <v>78</v>
      </c>
      <c r="D225" s="145">
        <v>35.4</v>
      </c>
      <c r="E225" s="145">
        <v>13.5</v>
      </c>
      <c r="F225" s="145">
        <v>31.5</v>
      </c>
      <c r="G225" s="145">
        <v>8</v>
      </c>
      <c r="H225" s="145">
        <v>189.8</v>
      </c>
      <c r="I225" s="145">
        <v>150</v>
      </c>
    </row>
    <row r="226" spans="2:9">
      <c r="B226" s="146">
        <v>39392</v>
      </c>
      <c r="C226" s="145">
        <v>75.3</v>
      </c>
      <c r="D226" s="145">
        <v>42</v>
      </c>
      <c r="E226" s="145">
        <v>13</v>
      </c>
      <c r="F226" s="145">
        <v>32.200000000000003</v>
      </c>
      <c r="G226" s="145">
        <v>7.5</v>
      </c>
      <c r="H226" s="145">
        <v>186.8</v>
      </c>
      <c r="I226" s="145">
        <v>145.19999999999999</v>
      </c>
    </row>
    <row r="227" spans="2:9">
      <c r="B227" s="146">
        <v>39393</v>
      </c>
      <c r="C227" s="145">
        <v>76.099999999999994</v>
      </c>
      <c r="D227" s="145">
        <v>42.4</v>
      </c>
      <c r="E227" s="145">
        <v>13.7</v>
      </c>
      <c r="F227" s="145">
        <v>33</v>
      </c>
      <c r="G227" s="145">
        <v>7.5</v>
      </c>
      <c r="H227" s="145">
        <v>191.7</v>
      </c>
      <c r="I227" s="145">
        <v>154.19999999999999</v>
      </c>
    </row>
    <row r="228" spans="2:9">
      <c r="B228" s="146">
        <v>39394</v>
      </c>
      <c r="C228" s="145">
        <v>79.099999999999994</v>
      </c>
      <c r="D228" s="145">
        <v>46.4</v>
      </c>
      <c r="E228" s="145">
        <v>13.1</v>
      </c>
      <c r="F228" s="145">
        <v>34.6</v>
      </c>
      <c r="G228" s="145">
        <v>9</v>
      </c>
      <c r="H228" s="145">
        <v>195.2</v>
      </c>
      <c r="I228" s="145">
        <v>163.19999999999999</v>
      </c>
    </row>
    <row r="229" spans="2:9">
      <c r="B229" s="146">
        <v>39395</v>
      </c>
      <c r="C229" s="145">
        <v>83</v>
      </c>
      <c r="D229" s="145">
        <v>49.2</v>
      </c>
      <c r="E229" s="145">
        <v>13.8</v>
      </c>
      <c r="F229" s="145">
        <v>35.700000000000003</v>
      </c>
      <c r="G229" s="145">
        <v>8.5</v>
      </c>
      <c r="H229" s="145">
        <v>201.6</v>
      </c>
      <c r="I229" s="145">
        <v>170.8</v>
      </c>
    </row>
    <row r="230" spans="2:9">
      <c r="B230" s="146">
        <v>39398</v>
      </c>
      <c r="C230" s="145">
        <v>84</v>
      </c>
      <c r="D230" s="145">
        <v>49.2</v>
      </c>
      <c r="E230" s="145">
        <v>14.2</v>
      </c>
      <c r="F230" s="145">
        <v>36.700000000000003</v>
      </c>
      <c r="G230" s="145">
        <v>8.6</v>
      </c>
      <c r="H230" s="145">
        <v>208</v>
      </c>
      <c r="I230" s="145">
        <v>172.2</v>
      </c>
    </row>
    <row r="231" spans="2:9">
      <c r="B231" s="146">
        <v>39399</v>
      </c>
      <c r="C231" s="145">
        <v>85.9</v>
      </c>
      <c r="D231" s="145">
        <v>54.2</v>
      </c>
      <c r="E231" s="145">
        <v>15.3</v>
      </c>
      <c r="F231" s="145">
        <v>42</v>
      </c>
      <c r="G231" s="145">
        <v>9.1</v>
      </c>
      <c r="H231" s="145">
        <v>205.3</v>
      </c>
      <c r="I231" s="145">
        <v>186.2</v>
      </c>
    </row>
    <row r="232" spans="2:9">
      <c r="B232" s="146">
        <v>39400</v>
      </c>
      <c r="C232" s="145">
        <v>85.9</v>
      </c>
      <c r="D232" s="145">
        <v>59</v>
      </c>
      <c r="E232" s="145">
        <v>16.2</v>
      </c>
      <c r="F232" s="145">
        <v>42.2</v>
      </c>
      <c r="G232" s="145">
        <v>9</v>
      </c>
      <c r="H232" s="145">
        <v>204.2</v>
      </c>
      <c r="I232" s="145">
        <v>184.3</v>
      </c>
    </row>
    <row r="233" spans="2:9">
      <c r="B233" s="146">
        <v>39401</v>
      </c>
      <c r="C233" s="145">
        <v>90</v>
      </c>
      <c r="D233" s="145">
        <v>61.5</v>
      </c>
      <c r="E233" s="145">
        <v>21.7</v>
      </c>
      <c r="F233" s="145">
        <v>44.8</v>
      </c>
      <c r="G233" s="145">
        <v>11.8</v>
      </c>
      <c r="H233" s="145">
        <v>211.6</v>
      </c>
      <c r="I233" s="145">
        <v>194</v>
      </c>
    </row>
    <row r="234" spans="2:9">
      <c r="B234" s="146">
        <v>39402</v>
      </c>
      <c r="C234" s="145">
        <v>96.8</v>
      </c>
      <c r="D234" s="145">
        <v>65.900000000000006</v>
      </c>
      <c r="E234" s="145">
        <v>25.4</v>
      </c>
      <c r="F234" s="145">
        <v>47.5</v>
      </c>
      <c r="G234" s="145">
        <v>12.5</v>
      </c>
      <c r="H234" s="145">
        <v>218.4</v>
      </c>
      <c r="I234" s="145">
        <v>205.2</v>
      </c>
    </row>
    <row r="235" spans="2:9">
      <c r="B235" s="146">
        <v>39405</v>
      </c>
      <c r="C235" s="145">
        <v>98.9</v>
      </c>
      <c r="D235" s="145">
        <v>67.3</v>
      </c>
      <c r="E235" s="145">
        <v>26.8</v>
      </c>
      <c r="F235" s="145">
        <v>47.5</v>
      </c>
      <c r="G235" s="145">
        <v>17.2</v>
      </c>
      <c r="H235" s="145">
        <v>225.5</v>
      </c>
      <c r="I235" s="145">
        <v>213.2</v>
      </c>
    </row>
    <row r="236" spans="2:9">
      <c r="B236" s="146">
        <v>39406</v>
      </c>
      <c r="C236" s="145">
        <v>101.7</v>
      </c>
      <c r="D236" s="145">
        <v>72.3</v>
      </c>
      <c r="E236" s="145">
        <v>27.3</v>
      </c>
      <c r="F236" s="145">
        <v>51.1</v>
      </c>
      <c r="G236" s="145">
        <v>16.2</v>
      </c>
      <c r="H236" s="145">
        <v>231.8</v>
      </c>
      <c r="I236" s="145">
        <v>217.2</v>
      </c>
    </row>
    <row r="237" spans="2:9">
      <c r="B237" s="146">
        <v>39407</v>
      </c>
      <c r="C237" s="145">
        <v>113.8</v>
      </c>
      <c r="D237" s="145">
        <v>79.7</v>
      </c>
      <c r="E237" s="145">
        <v>30.2</v>
      </c>
      <c r="F237" s="145">
        <v>58.5</v>
      </c>
      <c r="G237" s="145">
        <v>21.5</v>
      </c>
      <c r="H237" s="145">
        <v>250.2</v>
      </c>
      <c r="I237" s="145">
        <v>237</v>
      </c>
    </row>
    <row r="238" spans="2:9">
      <c r="B238" s="146">
        <v>39408</v>
      </c>
      <c r="C238" s="145">
        <v>114.8</v>
      </c>
      <c r="D238" s="145">
        <v>80</v>
      </c>
      <c r="E238" s="145">
        <v>30.2</v>
      </c>
      <c r="F238" s="145">
        <v>58.4</v>
      </c>
      <c r="G238" s="145">
        <v>22.3</v>
      </c>
      <c r="H238" s="145">
        <v>251.1</v>
      </c>
      <c r="I238" s="145">
        <v>238.2</v>
      </c>
    </row>
    <row r="239" spans="2:9">
      <c r="B239" s="146">
        <v>39409</v>
      </c>
      <c r="C239" s="145">
        <v>115.2</v>
      </c>
      <c r="D239" s="145">
        <v>86.5</v>
      </c>
      <c r="E239" s="145">
        <v>28.2</v>
      </c>
      <c r="F239" s="145">
        <v>61</v>
      </c>
      <c r="G239" s="145">
        <v>21.7</v>
      </c>
      <c r="H239" s="145">
        <v>264.2</v>
      </c>
      <c r="I239" s="145">
        <v>237.8</v>
      </c>
    </row>
    <row r="240" spans="2:9">
      <c r="B240" s="146">
        <v>39412</v>
      </c>
      <c r="C240" s="145">
        <v>111.1</v>
      </c>
      <c r="D240" s="145">
        <v>80.8</v>
      </c>
      <c r="E240" s="145">
        <v>27.5</v>
      </c>
      <c r="F240" s="145">
        <v>59</v>
      </c>
      <c r="G240" s="145">
        <v>19.600000000000001</v>
      </c>
      <c r="H240" s="145">
        <v>264.89999999999998</v>
      </c>
      <c r="I240" s="145">
        <v>234.8</v>
      </c>
    </row>
    <row r="241" spans="2:9">
      <c r="B241" s="146">
        <v>39413</v>
      </c>
      <c r="C241" s="145">
        <v>115.4</v>
      </c>
      <c r="D241" s="145">
        <v>81.900000000000006</v>
      </c>
      <c r="E241" s="145">
        <v>26.8</v>
      </c>
      <c r="F241" s="145">
        <v>61.1</v>
      </c>
      <c r="G241" s="145">
        <v>20</v>
      </c>
      <c r="H241" s="145">
        <v>282.2</v>
      </c>
      <c r="I241" s="145">
        <v>241.3</v>
      </c>
    </row>
    <row r="242" spans="2:9">
      <c r="B242" s="146">
        <v>39414</v>
      </c>
      <c r="C242" s="145">
        <v>106.5</v>
      </c>
      <c r="D242" s="145">
        <v>76.8</v>
      </c>
      <c r="E242" s="145">
        <v>25.2</v>
      </c>
      <c r="F242" s="145">
        <v>58.6</v>
      </c>
      <c r="G242" s="145">
        <v>19.2</v>
      </c>
      <c r="H242" s="145">
        <v>273</v>
      </c>
      <c r="I242" s="145">
        <v>227.3</v>
      </c>
    </row>
    <row r="243" spans="2:9">
      <c r="B243" s="146">
        <v>39415</v>
      </c>
      <c r="C243" s="145">
        <v>98.5</v>
      </c>
      <c r="D243" s="145">
        <v>71.2</v>
      </c>
      <c r="E243" s="145">
        <v>23.4</v>
      </c>
      <c r="F243" s="145">
        <v>52.4</v>
      </c>
      <c r="G243" s="145">
        <v>18.100000000000001</v>
      </c>
      <c r="H243" s="145">
        <v>248.4</v>
      </c>
      <c r="I243" s="145">
        <v>218.7</v>
      </c>
    </row>
    <row r="244" spans="2:9">
      <c r="B244" s="146">
        <v>39416</v>
      </c>
      <c r="C244" s="145">
        <v>94.2</v>
      </c>
      <c r="D244" s="145">
        <v>70.2</v>
      </c>
      <c r="E244" s="145">
        <v>23.5</v>
      </c>
      <c r="F244" s="145">
        <v>53.5</v>
      </c>
      <c r="G244" s="145">
        <v>16.5</v>
      </c>
      <c r="H244" s="145">
        <v>243.2</v>
      </c>
      <c r="I244" s="145">
        <v>208.2</v>
      </c>
    </row>
    <row r="245" spans="2:9">
      <c r="B245" s="146">
        <v>39419</v>
      </c>
      <c r="C245" s="145">
        <v>93.7</v>
      </c>
      <c r="D245" s="145">
        <v>67.5</v>
      </c>
      <c r="E245" s="145">
        <v>23.2</v>
      </c>
      <c r="F245" s="145">
        <v>48.9</v>
      </c>
      <c r="G245" s="145">
        <v>16.3</v>
      </c>
      <c r="H245" s="145">
        <v>241.3</v>
      </c>
      <c r="I245" s="145">
        <v>204.6</v>
      </c>
    </row>
    <row r="246" spans="2:9">
      <c r="B246" s="146">
        <v>39420</v>
      </c>
      <c r="C246" s="145">
        <v>97.5</v>
      </c>
      <c r="D246" s="145">
        <v>68.7</v>
      </c>
      <c r="E246" s="145">
        <v>21.9</v>
      </c>
      <c r="F246" s="145">
        <v>48.4</v>
      </c>
      <c r="G246" s="145">
        <v>16.8</v>
      </c>
      <c r="H246" s="145">
        <v>252</v>
      </c>
      <c r="I246" s="145">
        <v>210.6</v>
      </c>
    </row>
    <row r="247" spans="2:9">
      <c r="B247" s="146">
        <v>39421</v>
      </c>
      <c r="C247" s="145">
        <v>92.1</v>
      </c>
      <c r="D247" s="145">
        <v>67.7</v>
      </c>
      <c r="E247" s="145">
        <v>20.5</v>
      </c>
      <c r="F247" s="145">
        <v>45.9</v>
      </c>
      <c r="G247" s="145">
        <v>16.600000000000001</v>
      </c>
      <c r="H247" s="145">
        <v>246.3</v>
      </c>
      <c r="I247" s="145">
        <v>201.9</v>
      </c>
    </row>
    <row r="248" spans="2:9">
      <c r="B248" s="146">
        <v>39422</v>
      </c>
      <c r="C248" s="145">
        <v>89.8</v>
      </c>
      <c r="D248" s="145">
        <v>67.7</v>
      </c>
      <c r="E248" s="145">
        <v>20.5</v>
      </c>
      <c r="F248" s="145">
        <v>46.5</v>
      </c>
      <c r="G248" s="145">
        <v>17.2</v>
      </c>
      <c r="H248" s="145">
        <v>242.9</v>
      </c>
      <c r="I248" s="145">
        <v>197.6</v>
      </c>
    </row>
    <row r="249" spans="2:9">
      <c r="B249" s="146">
        <v>39423</v>
      </c>
      <c r="C249" s="145">
        <v>87.2</v>
      </c>
      <c r="D249" s="145">
        <v>67.8</v>
      </c>
      <c r="E249" s="145">
        <v>21.2</v>
      </c>
      <c r="F249" s="145">
        <v>46.7</v>
      </c>
      <c r="G249" s="145">
        <v>15.7</v>
      </c>
      <c r="H249" s="145">
        <v>237.6</v>
      </c>
      <c r="I249" s="145">
        <v>191.5</v>
      </c>
    </row>
    <row r="250" spans="2:9">
      <c r="B250" s="146">
        <v>39426</v>
      </c>
      <c r="C250" s="145">
        <v>82.8</v>
      </c>
      <c r="D250" s="145">
        <v>67.400000000000006</v>
      </c>
      <c r="E250" s="145">
        <v>21.2</v>
      </c>
      <c r="F250" s="145">
        <v>46.2</v>
      </c>
      <c r="G250" s="145">
        <v>15.5</v>
      </c>
      <c r="H250" s="145">
        <v>231</v>
      </c>
      <c r="I250" s="145">
        <v>180.1</v>
      </c>
    </row>
    <row r="251" spans="2:9">
      <c r="B251" s="146">
        <v>39427</v>
      </c>
      <c r="C251" s="145">
        <v>81.5</v>
      </c>
      <c r="D251" s="145">
        <v>64.8</v>
      </c>
      <c r="E251" s="145">
        <v>21.3</v>
      </c>
      <c r="F251" s="145">
        <v>45</v>
      </c>
      <c r="G251" s="145">
        <v>15.8</v>
      </c>
      <c r="H251" s="145">
        <v>230.5</v>
      </c>
      <c r="I251" s="145">
        <v>176.8</v>
      </c>
    </row>
    <row r="252" spans="2:9">
      <c r="B252" s="146">
        <v>39428</v>
      </c>
      <c r="C252" s="145">
        <v>81.599999999999994</v>
      </c>
      <c r="D252" s="145">
        <v>64.599999999999994</v>
      </c>
      <c r="E252" s="145">
        <v>21.5</v>
      </c>
      <c r="F252" s="145">
        <v>43.4</v>
      </c>
      <c r="G252" s="145">
        <v>16.399999999999999</v>
      </c>
      <c r="H252" s="145">
        <v>232.5</v>
      </c>
      <c r="I252" s="145">
        <v>170.5</v>
      </c>
    </row>
    <row r="253" spans="2:9">
      <c r="B253" s="146">
        <v>39429</v>
      </c>
      <c r="C253" s="145">
        <v>84.8</v>
      </c>
      <c r="D253" s="145">
        <v>62.5</v>
      </c>
      <c r="E253" s="145">
        <v>21.2</v>
      </c>
      <c r="F253" s="145">
        <v>44.1</v>
      </c>
      <c r="G253" s="145">
        <v>16.7</v>
      </c>
      <c r="H253" s="145">
        <v>235.5</v>
      </c>
      <c r="I253" s="145">
        <v>175.7</v>
      </c>
    </row>
    <row r="254" spans="2:9">
      <c r="B254" s="146">
        <v>39430</v>
      </c>
      <c r="C254" s="145">
        <v>84.8</v>
      </c>
      <c r="D254" s="145">
        <v>65.8</v>
      </c>
      <c r="E254" s="145">
        <v>22.8</v>
      </c>
      <c r="F254" s="145">
        <v>44.3</v>
      </c>
      <c r="G254" s="145">
        <v>17.100000000000001</v>
      </c>
      <c r="H254" s="145">
        <v>236.5</v>
      </c>
      <c r="I254" s="145">
        <v>180</v>
      </c>
    </row>
    <row r="255" spans="2:9">
      <c r="B255" s="146">
        <v>39433</v>
      </c>
      <c r="C255" s="145">
        <v>88.7</v>
      </c>
      <c r="D255" s="145">
        <v>68.5</v>
      </c>
      <c r="E255" s="145">
        <v>25</v>
      </c>
      <c r="F255" s="145">
        <v>48.5</v>
      </c>
      <c r="G255" s="145">
        <v>18</v>
      </c>
      <c r="H255" s="145">
        <v>246.2</v>
      </c>
      <c r="I255" s="145">
        <v>193</v>
      </c>
    </row>
    <row r="256" spans="2:9">
      <c r="B256" s="146">
        <v>39434</v>
      </c>
      <c r="C256" s="145">
        <v>89</v>
      </c>
      <c r="D256" s="145">
        <v>75.5</v>
      </c>
      <c r="E256" s="145">
        <v>25.7</v>
      </c>
      <c r="F256" s="145">
        <v>55.5</v>
      </c>
      <c r="G256" s="145">
        <v>14.8</v>
      </c>
      <c r="H256" s="145">
        <v>241.1</v>
      </c>
      <c r="I256" s="145">
        <v>196.2</v>
      </c>
    </row>
    <row r="257" spans="2:9">
      <c r="B257" s="146">
        <v>39435</v>
      </c>
      <c r="C257" s="145">
        <v>89</v>
      </c>
      <c r="D257" s="145">
        <v>79</v>
      </c>
      <c r="E257" s="145">
        <v>25.6</v>
      </c>
      <c r="F257" s="145">
        <v>57.8</v>
      </c>
      <c r="G257" s="145">
        <v>15</v>
      </c>
      <c r="H257" s="145">
        <v>238.9</v>
      </c>
      <c r="I257" s="145">
        <v>195.8</v>
      </c>
    </row>
    <row r="258" spans="2:9">
      <c r="B258" s="146">
        <v>39436</v>
      </c>
      <c r="C258" s="145">
        <v>89.2</v>
      </c>
      <c r="D258" s="145">
        <v>79.2</v>
      </c>
      <c r="E258" s="145">
        <v>27.1</v>
      </c>
      <c r="F258" s="145">
        <v>57.8</v>
      </c>
      <c r="G258" s="145">
        <v>15.7</v>
      </c>
      <c r="H258" s="145">
        <v>237.9</v>
      </c>
      <c r="I258" s="145">
        <v>198</v>
      </c>
    </row>
    <row r="259" spans="2:9">
      <c r="B259" s="146">
        <v>39437</v>
      </c>
      <c r="C259" s="145">
        <v>89.3</v>
      </c>
      <c r="D259" s="145">
        <v>79.3</v>
      </c>
      <c r="E259" s="145">
        <v>26.9</v>
      </c>
      <c r="F259" s="145">
        <v>57.9</v>
      </c>
      <c r="G259" s="145">
        <v>15.8</v>
      </c>
      <c r="H259" s="145">
        <v>237.6</v>
      </c>
      <c r="I259" s="145">
        <v>201.7</v>
      </c>
    </row>
    <row r="260" spans="2:9">
      <c r="B260" s="146">
        <v>39440</v>
      </c>
      <c r="C260" s="145">
        <v>89.3</v>
      </c>
      <c r="D260" s="145">
        <v>79.3</v>
      </c>
      <c r="E260" s="145">
        <v>26.9</v>
      </c>
      <c r="F260" s="145">
        <v>57.9</v>
      </c>
      <c r="G260" s="145">
        <v>15.8</v>
      </c>
      <c r="H260" s="145">
        <v>237.6</v>
      </c>
      <c r="I260" s="145">
        <v>201.7</v>
      </c>
    </row>
    <row r="261" spans="2:9">
      <c r="B261" s="146">
        <v>39441</v>
      </c>
      <c r="C261" s="145">
        <v>89.3</v>
      </c>
      <c r="D261" s="145">
        <v>79.3</v>
      </c>
      <c r="E261" s="145">
        <v>26.9</v>
      </c>
      <c r="F261" s="145">
        <v>57.9</v>
      </c>
      <c r="G261" s="145">
        <v>15.8</v>
      </c>
      <c r="H261" s="145">
        <v>237.6</v>
      </c>
      <c r="I261" s="145">
        <v>201.7</v>
      </c>
    </row>
    <row r="262" spans="2:9">
      <c r="B262" s="146">
        <v>39442</v>
      </c>
      <c r="C262" s="145">
        <v>89.3</v>
      </c>
      <c r="D262" s="145">
        <v>77.8</v>
      </c>
      <c r="E262" s="145">
        <v>26.9</v>
      </c>
      <c r="F262" s="145">
        <v>57.9</v>
      </c>
      <c r="G262" s="145">
        <v>15.8</v>
      </c>
      <c r="H262" s="145">
        <v>237.9</v>
      </c>
      <c r="I262" s="145">
        <v>201.7</v>
      </c>
    </row>
    <row r="263" spans="2:9">
      <c r="B263" s="146">
        <v>39443</v>
      </c>
      <c r="C263" s="145">
        <v>85</v>
      </c>
      <c r="D263" s="145">
        <v>78.2</v>
      </c>
      <c r="E263" s="145">
        <v>26.9</v>
      </c>
      <c r="F263" s="145">
        <v>57.9</v>
      </c>
      <c r="G263" s="145">
        <v>15.7</v>
      </c>
      <c r="H263" s="145">
        <v>232.5</v>
      </c>
      <c r="I263" s="145">
        <v>203.7</v>
      </c>
    </row>
    <row r="264" spans="2:9">
      <c r="B264" s="146">
        <v>39444</v>
      </c>
      <c r="C264" s="145">
        <v>86.2</v>
      </c>
      <c r="D264" s="145">
        <v>78.5</v>
      </c>
      <c r="E264" s="145">
        <v>27.5</v>
      </c>
      <c r="F264" s="145">
        <v>56.5</v>
      </c>
      <c r="G264" s="145">
        <v>15.6</v>
      </c>
      <c r="H264" s="145">
        <v>236</v>
      </c>
      <c r="I264" s="145">
        <v>201.7</v>
      </c>
    </row>
    <row r="265" spans="2:9">
      <c r="B265" s="146">
        <v>39447</v>
      </c>
      <c r="C265" s="145">
        <v>87.5</v>
      </c>
      <c r="D265" s="145">
        <v>78.599999999999994</v>
      </c>
      <c r="E265" s="145">
        <v>26.3</v>
      </c>
      <c r="F265" s="145">
        <v>54.8</v>
      </c>
      <c r="G265" s="145">
        <v>15.6</v>
      </c>
      <c r="H265" s="145">
        <v>237.5</v>
      </c>
      <c r="I265" s="145">
        <v>201.8</v>
      </c>
    </row>
    <row r="266" spans="2:9">
      <c r="B266" s="146">
        <v>39448</v>
      </c>
      <c r="C266" s="145">
        <v>87.5</v>
      </c>
      <c r="D266" s="145">
        <v>78.599999999999994</v>
      </c>
      <c r="E266" s="145">
        <v>26.3</v>
      </c>
      <c r="F266" s="145">
        <v>54.8</v>
      </c>
      <c r="G266" s="145">
        <v>15.6</v>
      </c>
      <c r="H266" s="145">
        <v>237.5</v>
      </c>
      <c r="I266" s="145">
        <v>201.8</v>
      </c>
    </row>
    <row r="267" spans="2:9">
      <c r="B267" s="146">
        <v>39449</v>
      </c>
      <c r="C267" s="145">
        <v>87</v>
      </c>
      <c r="D267" s="145">
        <v>79.5</v>
      </c>
      <c r="E267" s="145">
        <v>26.2</v>
      </c>
      <c r="F267" s="145">
        <v>54.5</v>
      </c>
      <c r="G267" s="145">
        <v>15.8</v>
      </c>
      <c r="H267" s="145">
        <v>236.6</v>
      </c>
      <c r="I267" s="145">
        <v>205.7</v>
      </c>
    </row>
    <row r="268" spans="2:9">
      <c r="B268" s="146">
        <v>39450</v>
      </c>
      <c r="C268" s="145">
        <v>91.8</v>
      </c>
      <c r="D268" s="145">
        <v>82.1</v>
      </c>
      <c r="E268" s="145">
        <v>29.5</v>
      </c>
      <c r="F268" s="145">
        <v>59.9</v>
      </c>
      <c r="G268" s="145">
        <v>16.3</v>
      </c>
      <c r="H268" s="145">
        <v>245.5</v>
      </c>
      <c r="I268" s="145">
        <v>211.2</v>
      </c>
    </row>
    <row r="269" spans="2:9">
      <c r="B269" s="146">
        <v>39451</v>
      </c>
      <c r="C269" s="145">
        <v>97.7</v>
      </c>
      <c r="D269" s="145">
        <v>86.5</v>
      </c>
      <c r="E269" s="145">
        <v>31.2</v>
      </c>
      <c r="F269" s="145">
        <v>60.8</v>
      </c>
      <c r="G269" s="145">
        <v>17.3</v>
      </c>
      <c r="H269" s="145">
        <v>253.5</v>
      </c>
      <c r="I269" s="145">
        <v>227</v>
      </c>
    </row>
    <row r="270" spans="2:9">
      <c r="B270" s="146">
        <v>39454</v>
      </c>
      <c r="C270" s="145">
        <v>96.5</v>
      </c>
      <c r="D270" s="145">
        <v>99.2</v>
      </c>
      <c r="E270" s="145">
        <v>38.5</v>
      </c>
      <c r="F270" s="145">
        <v>72</v>
      </c>
      <c r="G270" s="145">
        <v>16.399999999999999</v>
      </c>
      <c r="H270" s="145">
        <v>256.2</v>
      </c>
      <c r="I270" s="145">
        <v>233.7</v>
      </c>
    </row>
    <row r="271" spans="2:9">
      <c r="B271" s="146">
        <v>39455</v>
      </c>
      <c r="C271" s="145">
        <v>95.4</v>
      </c>
      <c r="D271" s="145">
        <v>102.3</v>
      </c>
      <c r="E271" s="145">
        <v>41.2</v>
      </c>
      <c r="F271" s="145">
        <v>70.2</v>
      </c>
      <c r="G271" s="145">
        <v>20.5</v>
      </c>
      <c r="H271" s="145">
        <v>255.3</v>
      </c>
      <c r="I271" s="145">
        <v>229.6</v>
      </c>
    </row>
    <row r="272" spans="2:9">
      <c r="B272" s="146">
        <v>39456</v>
      </c>
      <c r="C272" s="145">
        <v>100.8</v>
      </c>
      <c r="D272" s="145">
        <v>118.8</v>
      </c>
      <c r="E272" s="145">
        <v>45.6</v>
      </c>
      <c r="F272" s="145">
        <v>79.5</v>
      </c>
      <c r="G272" s="145">
        <v>22.2</v>
      </c>
      <c r="H272" s="145">
        <v>263</v>
      </c>
      <c r="I272" s="145">
        <v>238.8</v>
      </c>
    </row>
    <row r="273" spans="2:9">
      <c r="B273" s="146">
        <v>39457</v>
      </c>
      <c r="C273" s="145">
        <v>103.7</v>
      </c>
      <c r="D273" s="145">
        <v>125</v>
      </c>
      <c r="E273" s="145">
        <v>50.1</v>
      </c>
      <c r="F273" s="145">
        <v>82.2</v>
      </c>
      <c r="G273" s="145">
        <v>29.3</v>
      </c>
      <c r="H273" s="145">
        <v>264.2</v>
      </c>
      <c r="I273" s="145">
        <v>240.2</v>
      </c>
    </row>
    <row r="274" spans="2:9">
      <c r="B274" s="146">
        <v>39458</v>
      </c>
      <c r="C274" s="145">
        <v>103.7</v>
      </c>
      <c r="D274" s="145">
        <v>116.7</v>
      </c>
      <c r="E274" s="145">
        <v>49.9</v>
      </c>
      <c r="F274" s="145">
        <v>79.900000000000006</v>
      </c>
      <c r="G274" s="145">
        <v>31.2</v>
      </c>
      <c r="H274" s="145">
        <v>264.2</v>
      </c>
      <c r="I274" s="145">
        <v>243.1</v>
      </c>
    </row>
    <row r="275" spans="2:9">
      <c r="B275" s="146">
        <v>39461</v>
      </c>
      <c r="C275" s="145">
        <v>103.8</v>
      </c>
      <c r="D275" s="145">
        <v>115.2</v>
      </c>
      <c r="E275" s="145">
        <v>49.8</v>
      </c>
      <c r="F275" s="145">
        <v>79.3</v>
      </c>
      <c r="G275" s="145">
        <v>32</v>
      </c>
      <c r="H275" s="145">
        <v>266.7</v>
      </c>
      <c r="I275" s="145">
        <v>246.3</v>
      </c>
    </row>
    <row r="276" spans="2:9">
      <c r="B276" s="146">
        <v>39462</v>
      </c>
      <c r="C276" s="145">
        <v>106</v>
      </c>
      <c r="D276" s="145">
        <v>107.6</v>
      </c>
      <c r="E276" s="145">
        <v>47.3</v>
      </c>
      <c r="F276" s="145">
        <v>76.400000000000006</v>
      </c>
      <c r="G276" s="145">
        <v>31.2</v>
      </c>
      <c r="H276" s="145">
        <v>267.8</v>
      </c>
      <c r="I276" s="145">
        <v>248.2</v>
      </c>
    </row>
    <row r="277" spans="2:9">
      <c r="B277" s="146">
        <v>39463</v>
      </c>
      <c r="C277" s="145">
        <v>109</v>
      </c>
      <c r="D277" s="145">
        <v>112</v>
      </c>
      <c r="E277" s="145">
        <v>48</v>
      </c>
      <c r="F277" s="145">
        <v>77.3</v>
      </c>
      <c r="G277" s="145">
        <v>31</v>
      </c>
      <c r="H277" s="145">
        <v>276.7</v>
      </c>
      <c r="I277" s="145">
        <v>253.2</v>
      </c>
    </row>
    <row r="278" spans="2:9">
      <c r="B278" s="146">
        <v>39464</v>
      </c>
      <c r="C278" s="145">
        <v>112.2</v>
      </c>
      <c r="D278" s="145">
        <v>106.5</v>
      </c>
      <c r="E278" s="145">
        <v>45.9</v>
      </c>
      <c r="F278" s="145">
        <v>78.3</v>
      </c>
      <c r="G278" s="145">
        <v>30.5</v>
      </c>
      <c r="H278" s="145">
        <v>274.2</v>
      </c>
      <c r="I278" s="145">
        <v>250.8</v>
      </c>
    </row>
    <row r="279" spans="2:9">
      <c r="B279" s="146">
        <v>39465</v>
      </c>
      <c r="C279" s="145">
        <v>115</v>
      </c>
      <c r="D279" s="145">
        <v>108.4</v>
      </c>
      <c r="E279" s="145">
        <v>49</v>
      </c>
      <c r="F279" s="145">
        <v>80</v>
      </c>
      <c r="G279" s="145">
        <v>31.1</v>
      </c>
      <c r="H279" s="145">
        <v>278</v>
      </c>
      <c r="I279" s="145">
        <v>253.8</v>
      </c>
    </row>
    <row r="280" spans="2:9">
      <c r="B280" s="146">
        <v>39468</v>
      </c>
      <c r="C280" s="145">
        <v>124.3</v>
      </c>
      <c r="D280" s="145">
        <v>125</v>
      </c>
      <c r="E280" s="145">
        <v>51.2</v>
      </c>
      <c r="F280" s="145">
        <v>82.9</v>
      </c>
      <c r="G280" s="145">
        <v>31.8</v>
      </c>
      <c r="H280" s="145">
        <v>297</v>
      </c>
      <c r="I280" s="145">
        <v>264.5</v>
      </c>
    </row>
    <row r="281" spans="2:9">
      <c r="B281" s="146">
        <v>39469</v>
      </c>
      <c r="C281" s="145">
        <v>126.7</v>
      </c>
      <c r="D281" s="145">
        <v>125.2</v>
      </c>
      <c r="E281" s="145">
        <v>52.5</v>
      </c>
      <c r="F281" s="145">
        <v>87.5</v>
      </c>
      <c r="G281" s="145">
        <v>33.5</v>
      </c>
      <c r="H281" s="145">
        <v>293</v>
      </c>
      <c r="I281" s="145">
        <v>268.3</v>
      </c>
    </row>
    <row r="282" spans="2:9">
      <c r="B282" s="146">
        <v>39470</v>
      </c>
      <c r="C282" s="145">
        <v>135.5</v>
      </c>
      <c r="D282" s="145">
        <v>121.4</v>
      </c>
      <c r="E282" s="145">
        <v>49.5</v>
      </c>
      <c r="F282" s="145">
        <v>84.4</v>
      </c>
      <c r="G282" s="145">
        <v>31.2</v>
      </c>
      <c r="H282" s="145">
        <v>290.5</v>
      </c>
      <c r="I282" s="145">
        <v>260</v>
      </c>
    </row>
    <row r="283" spans="2:9">
      <c r="B283" s="146">
        <v>39471</v>
      </c>
      <c r="C283" s="145">
        <v>121.9</v>
      </c>
      <c r="D283" s="145">
        <v>115</v>
      </c>
      <c r="E283" s="145">
        <v>46</v>
      </c>
      <c r="F283" s="145">
        <v>80.2</v>
      </c>
      <c r="G283" s="145">
        <v>30.5</v>
      </c>
      <c r="H283" s="145">
        <v>278.60000000000002</v>
      </c>
      <c r="I283" s="145">
        <v>237.9</v>
      </c>
    </row>
    <row r="284" spans="2:9">
      <c r="B284" s="146">
        <v>39472</v>
      </c>
      <c r="C284" s="145">
        <v>117.7</v>
      </c>
      <c r="D284" s="145">
        <v>110</v>
      </c>
      <c r="E284" s="145">
        <v>44.8</v>
      </c>
      <c r="F284" s="145">
        <v>75.8</v>
      </c>
      <c r="G284" s="145">
        <v>30</v>
      </c>
      <c r="H284" s="145">
        <v>269.60000000000002</v>
      </c>
      <c r="I284" s="145">
        <v>231.8</v>
      </c>
    </row>
    <row r="285" spans="2:9">
      <c r="B285" s="146">
        <v>39475</v>
      </c>
      <c r="C285" s="145">
        <v>122.9</v>
      </c>
      <c r="D285" s="145">
        <v>117</v>
      </c>
      <c r="E285" s="145">
        <v>45.5</v>
      </c>
      <c r="F285" s="145">
        <v>79.2</v>
      </c>
      <c r="G285" s="145">
        <v>31.1</v>
      </c>
      <c r="H285" s="145">
        <v>277.3</v>
      </c>
      <c r="I285" s="145">
        <v>234.3</v>
      </c>
    </row>
    <row r="286" spans="2:9">
      <c r="B286" s="146">
        <v>39476</v>
      </c>
      <c r="C286" s="145">
        <v>117.5</v>
      </c>
      <c r="D286" s="145">
        <v>112.9</v>
      </c>
      <c r="E286" s="145">
        <v>44.4</v>
      </c>
      <c r="F286" s="145">
        <v>76.8</v>
      </c>
      <c r="G286" s="145">
        <v>28.8</v>
      </c>
      <c r="H286" s="145">
        <v>267.89999999999998</v>
      </c>
      <c r="I286" s="145">
        <v>221</v>
      </c>
    </row>
    <row r="287" spans="2:9">
      <c r="B287" s="146">
        <v>39477</v>
      </c>
      <c r="C287" s="145">
        <v>118.2</v>
      </c>
      <c r="D287" s="145">
        <v>113.1</v>
      </c>
      <c r="E287" s="145">
        <v>44.2</v>
      </c>
      <c r="F287" s="145">
        <v>76.599999999999994</v>
      </c>
      <c r="G287" s="145">
        <v>25.1</v>
      </c>
      <c r="H287" s="145">
        <v>264.2</v>
      </c>
      <c r="I287" s="145">
        <v>217</v>
      </c>
    </row>
    <row r="288" spans="2:9">
      <c r="B288" s="146">
        <v>39478</v>
      </c>
      <c r="C288" s="145">
        <v>118</v>
      </c>
      <c r="D288" s="145">
        <v>127.1</v>
      </c>
      <c r="E288" s="145">
        <v>45.5</v>
      </c>
      <c r="F288" s="145">
        <v>79.5</v>
      </c>
      <c r="G288" s="145">
        <v>31</v>
      </c>
      <c r="H288" s="145">
        <v>261.3</v>
      </c>
      <c r="I288" s="145">
        <v>220</v>
      </c>
    </row>
    <row r="289" spans="2:9">
      <c r="B289" s="146">
        <v>39479</v>
      </c>
      <c r="C289" s="145">
        <v>117.8</v>
      </c>
      <c r="D289" s="145">
        <v>126.3</v>
      </c>
      <c r="E289" s="145">
        <v>44.3</v>
      </c>
      <c r="F289" s="145">
        <v>79</v>
      </c>
      <c r="G289" s="145">
        <v>30.5</v>
      </c>
      <c r="H289" s="145">
        <v>256.2</v>
      </c>
      <c r="I289" s="145">
        <v>216.7</v>
      </c>
    </row>
    <row r="290" spans="2:9">
      <c r="B290" s="146">
        <v>39482</v>
      </c>
      <c r="C290" s="145">
        <v>118.5</v>
      </c>
      <c r="D290" s="145">
        <v>129</v>
      </c>
      <c r="E290" s="145">
        <v>43.2</v>
      </c>
      <c r="F290" s="145">
        <v>78.5</v>
      </c>
      <c r="G290" s="145">
        <v>26.8</v>
      </c>
      <c r="H290" s="145">
        <v>255.8</v>
      </c>
      <c r="I290" s="145">
        <v>220.5</v>
      </c>
    </row>
    <row r="291" spans="2:9">
      <c r="B291" s="146">
        <v>39483</v>
      </c>
      <c r="C291" s="145">
        <v>127.2</v>
      </c>
      <c r="D291" s="145">
        <v>137</v>
      </c>
      <c r="E291" s="145">
        <v>44</v>
      </c>
      <c r="F291" s="145">
        <v>80.7</v>
      </c>
      <c r="G291" s="145">
        <v>26.5</v>
      </c>
      <c r="H291" s="145">
        <v>268.3</v>
      </c>
      <c r="I291" s="145">
        <v>233.8</v>
      </c>
    </row>
    <row r="292" spans="2:9">
      <c r="B292" s="146">
        <v>39484</v>
      </c>
      <c r="C292" s="145">
        <v>125.5</v>
      </c>
      <c r="D292" s="145">
        <v>149.1</v>
      </c>
      <c r="E292" s="145">
        <v>47.3</v>
      </c>
      <c r="F292" s="145">
        <v>92</v>
      </c>
      <c r="G292" s="145">
        <v>29.2</v>
      </c>
      <c r="H292" s="145">
        <v>271.60000000000002</v>
      </c>
      <c r="I292" s="145">
        <v>232.6</v>
      </c>
    </row>
    <row r="293" spans="2:9">
      <c r="B293" s="146">
        <v>39485</v>
      </c>
      <c r="C293" s="145">
        <v>129.69999999999999</v>
      </c>
      <c r="D293" s="145">
        <v>152.5</v>
      </c>
      <c r="E293" s="145">
        <v>55.1</v>
      </c>
      <c r="F293" s="145">
        <v>109.3</v>
      </c>
      <c r="G293" s="145">
        <v>29.9</v>
      </c>
      <c r="H293" s="145">
        <v>283.8</v>
      </c>
      <c r="I293" s="145">
        <v>236</v>
      </c>
    </row>
    <row r="294" spans="2:9">
      <c r="B294" s="146">
        <v>39486</v>
      </c>
      <c r="C294" s="145">
        <v>135.80000000000001</v>
      </c>
      <c r="D294" s="145">
        <v>157</v>
      </c>
      <c r="E294" s="145">
        <v>62.8</v>
      </c>
      <c r="F294" s="145">
        <v>117.7</v>
      </c>
      <c r="G294" s="145">
        <v>31</v>
      </c>
      <c r="H294" s="145">
        <v>295.3</v>
      </c>
      <c r="I294" s="145">
        <v>242.2</v>
      </c>
    </row>
    <row r="295" spans="2:9">
      <c r="B295" s="146">
        <v>39489</v>
      </c>
      <c r="C295" s="145">
        <v>137.30000000000001</v>
      </c>
      <c r="D295" s="145">
        <v>150.80000000000001</v>
      </c>
      <c r="E295" s="145">
        <v>64</v>
      </c>
      <c r="F295" s="145">
        <v>119.7</v>
      </c>
      <c r="G295" s="145">
        <v>36.5</v>
      </c>
      <c r="H295" s="145">
        <v>302.2</v>
      </c>
      <c r="I295" s="145">
        <v>248.5</v>
      </c>
    </row>
    <row r="296" spans="2:9">
      <c r="B296" s="146">
        <v>39490</v>
      </c>
      <c r="C296" s="145">
        <v>136.30000000000001</v>
      </c>
      <c r="D296" s="145">
        <v>147.4</v>
      </c>
      <c r="E296" s="145">
        <v>60.3</v>
      </c>
      <c r="F296" s="145">
        <v>105.5</v>
      </c>
      <c r="G296" s="145">
        <v>36.5</v>
      </c>
      <c r="H296" s="145">
        <v>303.10000000000002</v>
      </c>
      <c r="I296" s="145">
        <v>252.3</v>
      </c>
    </row>
    <row r="297" spans="2:9">
      <c r="B297" s="146">
        <v>39491</v>
      </c>
      <c r="C297" s="145">
        <v>135.5</v>
      </c>
      <c r="D297" s="145">
        <v>140</v>
      </c>
      <c r="E297" s="145">
        <v>58.3</v>
      </c>
      <c r="F297" s="145">
        <v>100.9</v>
      </c>
      <c r="G297" s="145">
        <v>35.799999999999997</v>
      </c>
      <c r="H297" s="145">
        <v>292.7</v>
      </c>
      <c r="I297" s="145">
        <v>248</v>
      </c>
    </row>
    <row r="298" spans="2:9">
      <c r="B298" s="146">
        <v>39492</v>
      </c>
      <c r="C298" s="145">
        <v>133.30000000000001</v>
      </c>
      <c r="D298" s="145">
        <v>136.30000000000001</v>
      </c>
      <c r="E298" s="145">
        <v>55.6</v>
      </c>
      <c r="F298" s="145">
        <v>102.8</v>
      </c>
      <c r="G298" s="145">
        <v>35.799999999999997</v>
      </c>
      <c r="H298" s="145">
        <v>285.2</v>
      </c>
      <c r="I298" s="145">
        <v>246.1</v>
      </c>
    </row>
    <row r="299" spans="2:9">
      <c r="B299" s="146">
        <v>39493</v>
      </c>
      <c r="C299" s="145">
        <v>135.69999999999999</v>
      </c>
      <c r="D299" s="145">
        <v>152.30000000000001</v>
      </c>
      <c r="E299" s="145">
        <v>61.6</v>
      </c>
      <c r="F299" s="145">
        <v>115.4</v>
      </c>
      <c r="G299" s="145">
        <v>37</v>
      </c>
      <c r="H299" s="145">
        <v>288.7</v>
      </c>
      <c r="I299" s="145">
        <v>251.8</v>
      </c>
    </row>
    <row r="300" spans="2:9">
      <c r="B300" s="146">
        <v>39496</v>
      </c>
      <c r="C300" s="145">
        <v>133</v>
      </c>
      <c r="D300" s="145">
        <v>151.4</v>
      </c>
      <c r="E300" s="145">
        <v>61.1</v>
      </c>
      <c r="F300" s="145">
        <v>114.5</v>
      </c>
      <c r="G300" s="145">
        <v>37</v>
      </c>
      <c r="H300" s="145">
        <v>287.3</v>
      </c>
      <c r="I300" s="145">
        <v>250.3</v>
      </c>
    </row>
    <row r="301" spans="2:9">
      <c r="B301" s="146">
        <v>39497</v>
      </c>
      <c r="C301" s="145">
        <v>132.30000000000001</v>
      </c>
      <c r="D301" s="145">
        <v>151</v>
      </c>
      <c r="E301" s="145">
        <v>59.7</v>
      </c>
      <c r="F301" s="145">
        <v>117</v>
      </c>
      <c r="G301" s="145">
        <v>37.4</v>
      </c>
      <c r="H301" s="145">
        <v>284.60000000000002</v>
      </c>
      <c r="I301" s="145">
        <v>247.3</v>
      </c>
    </row>
    <row r="302" spans="2:9">
      <c r="B302" s="146">
        <v>39498</v>
      </c>
      <c r="C302" s="145">
        <v>135.80000000000001</v>
      </c>
      <c r="D302" s="145">
        <v>153.1</v>
      </c>
      <c r="E302" s="145">
        <v>61.5</v>
      </c>
      <c r="F302" s="145">
        <v>119.8</v>
      </c>
      <c r="G302" s="145">
        <v>40.700000000000003</v>
      </c>
      <c r="H302" s="145">
        <v>293.3</v>
      </c>
      <c r="I302" s="145">
        <v>252.9</v>
      </c>
    </row>
    <row r="303" spans="2:9">
      <c r="B303" s="146">
        <v>39499</v>
      </c>
      <c r="C303" s="145">
        <v>133</v>
      </c>
      <c r="D303" s="145">
        <v>148.69999999999999</v>
      </c>
      <c r="E303" s="145">
        <v>57.8</v>
      </c>
      <c r="F303" s="145">
        <v>108.7</v>
      </c>
      <c r="G303" s="145">
        <v>44.8</v>
      </c>
      <c r="H303" s="145">
        <v>285.8</v>
      </c>
      <c r="I303" s="145">
        <v>249.8</v>
      </c>
    </row>
    <row r="304" spans="2:9">
      <c r="B304" s="146">
        <v>39500</v>
      </c>
      <c r="C304" s="145">
        <v>134.4</v>
      </c>
      <c r="D304" s="145">
        <v>149</v>
      </c>
      <c r="E304" s="145">
        <v>60.3</v>
      </c>
      <c r="F304" s="145">
        <v>114</v>
      </c>
      <c r="G304" s="145">
        <v>41.2</v>
      </c>
      <c r="H304" s="145">
        <v>287.39999999999998</v>
      </c>
      <c r="I304" s="145">
        <v>251.5</v>
      </c>
    </row>
    <row r="305" spans="2:9">
      <c r="B305" s="146">
        <v>39503</v>
      </c>
      <c r="C305" s="145">
        <v>129.69999999999999</v>
      </c>
      <c r="D305" s="145">
        <v>145.5</v>
      </c>
      <c r="E305" s="145">
        <v>60.5</v>
      </c>
      <c r="F305" s="145">
        <v>114.2</v>
      </c>
      <c r="G305" s="145">
        <v>40.5</v>
      </c>
      <c r="H305" s="145">
        <v>280.2</v>
      </c>
      <c r="I305" s="145">
        <v>246.3</v>
      </c>
    </row>
    <row r="306" spans="2:9">
      <c r="B306" s="146">
        <v>39504</v>
      </c>
      <c r="C306" s="145">
        <v>124</v>
      </c>
      <c r="D306" s="145">
        <v>144</v>
      </c>
      <c r="E306" s="145">
        <v>59.3</v>
      </c>
      <c r="F306" s="145">
        <v>112.7</v>
      </c>
      <c r="G306" s="145">
        <v>39.799999999999997</v>
      </c>
      <c r="H306" s="145">
        <v>275.60000000000002</v>
      </c>
      <c r="I306" s="145">
        <v>244.4</v>
      </c>
    </row>
    <row r="307" spans="2:9">
      <c r="B307" s="146">
        <v>39505</v>
      </c>
      <c r="C307" s="145">
        <v>122.3</v>
      </c>
      <c r="D307" s="145">
        <v>143.80000000000001</v>
      </c>
      <c r="E307" s="145">
        <v>57.2</v>
      </c>
      <c r="F307" s="145">
        <v>112</v>
      </c>
      <c r="G307" s="145">
        <v>37.799999999999997</v>
      </c>
      <c r="H307" s="145">
        <v>276.60000000000002</v>
      </c>
      <c r="I307" s="145">
        <v>246.6</v>
      </c>
    </row>
    <row r="308" spans="2:9">
      <c r="B308" s="146">
        <v>39506</v>
      </c>
      <c r="C308" s="145">
        <v>125.8</v>
      </c>
      <c r="D308" s="145">
        <v>154</v>
      </c>
      <c r="E308" s="145">
        <v>59.6</v>
      </c>
      <c r="F308" s="145">
        <v>115.9</v>
      </c>
      <c r="G308" s="145">
        <v>39.1</v>
      </c>
      <c r="H308" s="145">
        <v>284.3</v>
      </c>
      <c r="I308" s="145">
        <v>257</v>
      </c>
    </row>
    <row r="309" spans="2:9">
      <c r="B309" s="146">
        <v>39507</v>
      </c>
      <c r="C309" s="145">
        <v>133.80000000000001</v>
      </c>
      <c r="D309" s="145">
        <v>160.80000000000001</v>
      </c>
      <c r="E309" s="145">
        <v>65.3</v>
      </c>
      <c r="F309" s="145">
        <v>132.69999999999999</v>
      </c>
      <c r="G309" s="145">
        <v>45</v>
      </c>
      <c r="H309" s="145">
        <v>292.3</v>
      </c>
      <c r="I309" s="145">
        <v>266</v>
      </c>
    </row>
    <row r="310" spans="2:9">
      <c r="B310" s="146">
        <v>39510</v>
      </c>
      <c r="C310" s="145">
        <v>137.4</v>
      </c>
      <c r="D310" s="145">
        <v>169.8</v>
      </c>
      <c r="E310" s="145">
        <v>66.400000000000006</v>
      </c>
      <c r="F310" s="145">
        <v>145.80000000000001</v>
      </c>
      <c r="G310" s="145">
        <v>45.9</v>
      </c>
      <c r="H310" s="145">
        <v>295.3</v>
      </c>
      <c r="I310" s="145">
        <v>270.7</v>
      </c>
    </row>
    <row r="311" spans="2:9">
      <c r="B311" s="146">
        <v>39511</v>
      </c>
      <c r="C311" s="145">
        <v>136.30000000000001</v>
      </c>
      <c r="D311" s="145">
        <v>168</v>
      </c>
      <c r="E311" s="145">
        <v>66</v>
      </c>
      <c r="F311" s="145">
        <v>152</v>
      </c>
      <c r="G311" s="145">
        <v>46.3</v>
      </c>
      <c r="H311" s="145">
        <v>296</v>
      </c>
      <c r="I311" s="145">
        <v>267.10000000000002</v>
      </c>
    </row>
    <row r="312" spans="2:9">
      <c r="B312" s="146">
        <v>39512</v>
      </c>
      <c r="C312" s="145">
        <v>133.30000000000001</v>
      </c>
      <c r="D312" s="145">
        <v>160</v>
      </c>
      <c r="E312" s="145">
        <v>66.599999999999994</v>
      </c>
      <c r="F312" s="145">
        <v>150.5</v>
      </c>
      <c r="G312" s="145">
        <v>46.1</v>
      </c>
      <c r="H312" s="145">
        <v>294.60000000000002</v>
      </c>
      <c r="I312" s="145">
        <v>263.3</v>
      </c>
    </row>
    <row r="313" spans="2:9">
      <c r="B313" s="146">
        <v>39513</v>
      </c>
      <c r="C313" s="145">
        <v>138.5</v>
      </c>
      <c r="D313" s="145">
        <v>163</v>
      </c>
      <c r="E313" s="145">
        <v>71.3</v>
      </c>
      <c r="F313" s="145">
        <v>153.5</v>
      </c>
      <c r="G313" s="145">
        <v>49.1</v>
      </c>
      <c r="H313" s="145">
        <v>301.2</v>
      </c>
      <c r="I313" s="145">
        <v>265.2</v>
      </c>
    </row>
    <row r="314" spans="2:9">
      <c r="B314" s="146">
        <v>39514</v>
      </c>
      <c r="C314" s="145">
        <v>145.5</v>
      </c>
      <c r="D314" s="145">
        <v>184.5</v>
      </c>
      <c r="E314" s="145">
        <v>90</v>
      </c>
      <c r="F314" s="145">
        <v>171.2</v>
      </c>
      <c r="G314" s="145">
        <v>51.7</v>
      </c>
      <c r="H314" s="145">
        <v>312.89999999999998</v>
      </c>
      <c r="I314" s="145">
        <v>273.2</v>
      </c>
    </row>
    <row r="315" spans="2:9">
      <c r="B315" s="146">
        <v>39517</v>
      </c>
      <c r="C315" s="145">
        <v>143</v>
      </c>
      <c r="D315" s="145">
        <v>183</v>
      </c>
      <c r="E315" s="145">
        <v>90</v>
      </c>
      <c r="F315" s="145">
        <v>175.3</v>
      </c>
      <c r="G315" s="145">
        <v>51.7</v>
      </c>
      <c r="H315" s="145">
        <v>308.5</v>
      </c>
      <c r="I315" s="145">
        <v>271.7</v>
      </c>
    </row>
    <row r="316" spans="2:9">
      <c r="B316" s="146">
        <v>39518</v>
      </c>
      <c r="C316" s="145">
        <v>142.5</v>
      </c>
      <c r="D316" s="145">
        <v>194.4</v>
      </c>
      <c r="E316" s="145">
        <v>93</v>
      </c>
      <c r="F316" s="145">
        <v>190.2</v>
      </c>
      <c r="G316" s="145">
        <v>49.9</v>
      </c>
      <c r="H316" s="145">
        <v>307.8</v>
      </c>
      <c r="I316" s="145">
        <v>266.8</v>
      </c>
    </row>
    <row r="317" spans="2:9">
      <c r="B317" s="146">
        <v>39519</v>
      </c>
      <c r="C317" s="145">
        <v>134.69999999999999</v>
      </c>
      <c r="D317" s="145">
        <v>192.5</v>
      </c>
      <c r="E317" s="145">
        <v>87.3</v>
      </c>
      <c r="F317" s="145">
        <v>184.8</v>
      </c>
      <c r="G317" s="145">
        <v>53</v>
      </c>
      <c r="H317" s="145">
        <v>297</v>
      </c>
      <c r="I317" s="145">
        <v>259.3</v>
      </c>
    </row>
    <row r="318" spans="2:9">
      <c r="B318" s="146">
        <v>39520</v>
      </c>
      <c r="C318" s="145">
        <v>147.30000000000001</v>
      </c>
      <c r="D318" s="145">
        <v>208.7</v>
      </c>
      <c r="E318" s="145">
        <v>95.2</v>
      </c>
      <c r="F318" s="145">
        <v>196.8</v>
      </c>
      <c r="G318" s="145">
        <v>66.2</v>
      </c>
      <c r="H318" s="145">
        <v>311.3</v>
      </c>
      <c r="I318" s="145">
        <v>273.3</v>
      </c>
    </row>
    <row r="319" spans="2:9">
      <c r="B319" s="146">
        <v>39521</v>
      </c>
      <c r="C319" s="145">
        <v>148.69999999999999</v>
      </c>
      <c r="D319" s="145">
        <v>204.3</v>
      </c>
      <c r="E319" s="145">
        <v>94.2</v>
      </c>
      <c r="F319" s="145">
        <v>201.5</v>
      </c>
      <c r="G319" s="145">
        <v>63</v>
      </c>
      <c r="H319" s="145">
        <v>311.5</v>
      </c>
      <c r="I319" s="145">
        <v>273.8</v>
      </c>
    </row>
    <row r="320" spans="2:9">
      <c r="B320" s="146">
        <v>39524</v>
      </c>
      <c r="C320" s="145">
        <v>157.5</v>
      </c>
      <c r="D320" s="145">
        <v>205.2</v>
      </c>
      <c r="E320" s="145">
        <v>97.8</v>
      </c>
      <c r="F320" s="145">
        <v>210.7</v>
      </c>
      <c r="G320" s="145">
        <v>65</v>
      </c>
      <c r="H320" s="145">
        <v>323.5</v>
      </c>
      <c r="I320" s="145">
        <v>285.2</v>
      </c>
    </row>
    <row r="321" spans="2:9">
      <c r="B321" s="146">
        <v>39525</v>
      </c>
      <c r="C321" s="145">
        <v>146.19999999999999</v>
      </c>
      <c r="D321" s="145">
        <v>196.2</v>
      </c>
      <c r="E321" s="145">
        <v>91.4</v>
      </c>
      <c r="F321" s="145">
        <v>190</v>
      </c>
      <c r="G321" s="145">
        <v>57.5</v>
      </c>
      <c r="H321" s="145">
        <v>303.3</v>
      </c>
      <c r="I321" s="145">
        <v>272.2</v>
      </c>
    </row>
    <row r="322" spans="2:9">
      <c r="B322" s="146">
        <v>39526</v>
      </c>
      <c r="C322" s="145">
        <v>140.30000000000001</v>
      </c>
      <c r="D322" s="145">
        <v>169.3</v>
      </c>
      <c r="E322" s="145">
        <v>82</v>
      </c>
      <c r="F322" s="145">
        <v>167</v>
      </c>
      <c r="G322" s="145">
        <v>55</v>
      </c>
      <c r="H322" s="145">
        <v>293.5</v>
      </c>
      <c r="I322" s="145">
        <v>267</v>
      </c>
    </row>
    <row r="323" spans="2:9">
      <c r="B323" s="146">
        <v>39527</v>
      </c>
      <c r="C323" s="145">
        <v>140.80000000000001</v>
      </c>
      <c r="D323" s="145">
        <v>165.2</v>
      </c>
      <c r="E323" s="145">
        <v>74.2</v>
      </c>
      <c r="F323" s="145">
        <v>165</v>
      </c>
      <c r="G323" s="145">
        <v>51.5</v>
      </c>
      <c r="H323" s="145">
        <v>293.2</v>
      </c>
      <c r="I323" s="145">
        <v>268.8</v>
      </c>
    </row>
    <row r="324" spans="2:9">
      <c r="B324" s="146">
        <v>39528</v>
      </c>
      <c r="C324" s="145">
        <v>140.80000000000001</v>
      </c>
      <c r="D324" s="145">
        <v>165.2</v>
      </c>
      <c r="E324" s="145">
        <v>74.3</v>
      </c>
      <c r="F324" s="145">
        <v>165.2</v>
      </c>
      <c r="G324" s="145">
        <v>51.5</v>
      </c>
      <c r="H324" s="145">
        <v>293.2</v>
      </c>
      <c r="I324" s="145">
        <v>268.8</v>
      </c>
    </row>
    <row r="325" spans="2:9">
      <c r="B325" s="146">
        <v>39531</v>
      </c>
      <c r="C325" s="145">
        <v>138.6</v>
      </c>
      <c r="D325" s="145">
        <v>162</v>
      </c>
      <c r="E325" s="145">
        <v>75.7</v>
      </c>
      <c r="F325" s="145">
        <v>168.3</v>
      </c>
      <c r="G325" s="145">
        <v>50.7</v>
      </c>
      <c r="H325" s="145">
        <v>283.8</v>
      </c>
      <c r="I325" s="145">
        <v>264.7</v>
      </c>
    </row>
    <row r="326" spans="2:9">
      <c r="B326" s="146">
        <v>39532</v>
      </c>
      <c r="C326" s="145">
        <v>135.19999999999999</v>
      </c>
      <c r="D326" s="145">
        <v>157.80000000000001</v>
      </c>
      <c r="E326" s="145">
        <v>69.5</v>
      </c>
      <c r="F326" s="145">
        <v>154.80000000000001</v>
      </c>
      <c r="G326" s="145">
        <v>48.3</v>
      </c>
      <c r="H326" s="145">
        <v>273.2</v>
      </c>
      <c r="I326" s="145">
        <v>260.7</v>
      </c>
    </row>
    <row r="327" spans="2:9">
      <c r="B327" s="146">
        <v>39533</v>
      </c>
      <c r="C327" s="145">
        <v>141.80000000000001</v>
      </c>
      <c r="D327" s="145">
        <v>165</v>
      </c>
      <c r="E327" s="145">
        <v>70.2</v>
      </c>
      <c r="F327" s="145">
        <v>164.7</v>
      </c>
      <c r="G327" s="145">
        <v>48</v>
      </c>
      <c r="H327" s="145">
        <v>289.5</v>
      </c>
      <c r="I327" s="145">
        <v>263.2</v>
      </c>
    </row>
    <row r="328" spans="2:9">
      <c r="B328" s="146">
        <v>39534</v>
      </c>
      <c r="C328" s="145">
        <v>139.5</v>
      </c>
      <c r="D328" s="145">
        <v>164.3</v>
      </c>
      <c r="E328" s="145">
        <v>69.3</v>
      </c>
      <c r="F328" s="145">
        <v>164.3</v>
      </c>
      <c r="G328" s="145">
        <v>48</v>
      </c>
      <c r="H328" s="145">
        <v>287.8</v>
      </c>
      <c r="I328" s="145">
        <v>263.2</v>
      </c>
    </row>
    <row r="329" spans="2:9">
      <c r="B329" s="146">
        <v>39535</v>
      </c>
      <c r="C329" s="145">
        <v>141.9</v>
      </c>
      <c r="D329" s="145">
        <v>170</v>
      </c>
      <c r="E329" s="145">
        <v>69.599999999999994</v>
      </c>
      <c r="F329" s="145">
        <v>168.2</v>
      </c>
      <c r="G329" s="145">
        <v>49.3</v>
      </c>
      <c r="H329" s="145">
        <v>290.10000000000002</v>
      </c>
      <c r="I329" s="145">
        <v>278.2</v>
      </c>
    </row>
    <row r="330" spans="2:9">
      <c r="B330" s="146">
        <v>39538</v>
      </c>
      <c r="C330" s="145">
        <v>147</v>
      </c>
      <c r="D330" s="145">
        <v>180.2</v>
      </c>
      <c r="E330" s="145">
        <v>72.8</v>
      </c>
      <c r="F330" s="145">
        <v>175.8</v>
      </c>
      <c r="G330" s="145">
        <v>51.3</v>
      </c>
      <c r="H330" s="145">
        <v>298.5</v>
      </c>
      <c r="I330" s="145">
        <v>280.3</v>
      </c>
    </row>
    <row r="331" spans="2:9">
      <c r="B331" s="146">
        <v>39539</v>
      </c>
      <c r="C331" s="145">
        <v>138.9</v>
      </c>
      <c r="D331" s="145">
        <v>169.5</v>
      </c>
      <c r="E331" s="145">
        <v>68.5</v>
      </c>
      <c r="F331" s="145">
        <v>168.7</v>
      </c>
      <c r="G331" s="145">
        <v>51.6</v>
      </c>
      <c r="H331" s="145">
        <v>288.7</v>
      </c>
      <c r="I331" s="145">
        <v>271.60000000000002</v>
      </c>
    </row>
    <row r="332" spans="2:9">
      <c r="B332" s="146">
        <v>39540</v>
      </c>
      <c r="C332" s="145">
        <v>138.5</v>
      </c>
      <c r="D332" s="145">
        <v>166.5</v>
      </c>
      <c r="E332" s="145">
        <v>68.3</v>
      </c>
      <c r="F332" s="145">
        <v>161.19999999999999</v>
      </c>
      <c r="G332" s="145">
        <v>50.5</v>
      </c>
      <c r="H332" s="145">
        <v>280.3</v>
      </c>
      <c r="I332" s="145">
        <v>272</v>
      </c>
    </row>
    <row r="333" spans="2:9">
      <c r="B333" s="146">
        <v>39541</v>
      </c>
      <c r="C333" s="145">
        <v>133.80000000000001</v>
      </c>
      <c r="D333" s="145">
        <v>159.69999999999999</v>
      </c>
      <c r="E333" s="145">
        <v>60.6</v>
      </c>
      <c r="F333" s="145">
        <v>158.5</v>
      </c>
      <c r="G333" s="145">
        <v>46</v>
      </c>
      <c r="H333" s="145">
        <v>273.2</v>
      </c>
      <c r="I333" s="145">
        <v>267</v>
      </c>
    </row>
    <row r="334" spans="2:9">
      <c r="B334" s="146">
        <v>39542</v>
      </c>
      <c r="C334" s="145">
        <v>129.30000000000001</v>
      </c>
      <c r="D334" s="145">
        <v>157.19999999999999</v>
      </c>
      <c r="E334" s="145">
        <v>53.5</v>
      </c>
      <c r="F334" s="145">
        <v>151.80000000000001</v>
      </c>
      <c r="G334" s="145">
        <v>41.7</v>
      </c>
      <c r="H334" s="145">
        <v>264.2</v>
      </c>
      <c r="I334" s="145">
        <v>255.1</v>
      </c>
    </row>
    <row r="335" spans="2:9">
      <c r="B335" s="146">
        <v>39545</v>
      </c>
      <c r="C335" s="145">
        <v>121.3</v>
      </c>
      <c r="D335" s="145">
        <v>148.30000000000001</v>
      </c>
      <c r="E335" s="145">
        <v>51.8</v>
      </c>
      <c r="F335" s="145">
        <v>143.69999999999999</v>
      </c>
      <c r="G335" s="145">
        <v>39.6</v>
      </c>
      <c r="H335" s="145">
        <v>255.5</v>
      </c>
      <c r="I335" s="145">
        <v>252.7</v>
      </c>
    </row>
    <row r="336" spans="2:9">
      <c r="B336" s="146">
        <v>39546</v>
      </c>
      <c r="C336" s="145">
        <v>127.4</v>
      </c>
      <c r="D336" s="145">
        <v>156.30000000000001</v>
      </c>
      <c r="E336" s="145">
        <v>51.5</v>
      </c>
      <c r="F336" s="145">
        <v>145.69999999999999</v>
      </c>
      <c r="G336" s="145">
        <v>38.5</v>
      </c>
      <c r="H336" s="145">
        <v>265.7</v>
      </c>
      <c r="I336" s="145">
        <v>262.5</v>
      </c>
    </row>
    <row r="337" spans="2:9">
      <c r="B337" s="146">
        <v>39547</v>
      </c>
      <c r="C337" s="145">
        <v>130.1</v>
      </c>
      <c r="D337" s="145">
        <v>158.1</v>
      </c>
      <c r="E337" s="145">
        <v>49.5</v>
      </c>
      <c r="F337" s="145">
        <v>144</v>
      </c>
      <c r="G337" s="145">
        <v>40.200000000000003</v>
      </c>
      <c r="H337" s="145">
        <v>269.7</v>
      </c>
      <c r="I337" s="145">
        <v>260.39999999999998</v>
      </c>
    </row>
    <row r="338" spans="2:9">
      <c r="B338" s="146">
        <v>39548</v>
      </c>
      <c r="C338" s="145">
        <v>130.69999999999999</v>
      </c>
      <c r="D338" s="145">
        <v>157.5</v>
      </c>
      <c r="E338" s="145">
        <v>48.2</v>
      </c>
      <c r="F338" s="145">
        <v>141.5</v>
      </c>
      <c r="G338" s="145">
        <v>40.1</v>
      </c>
      <c r="H338" s="145">
        <v>268.8</v>
      </c>
      <c r="I338" s="145">
        <v>258.39999999999998</v>
      </c>
    </row>
    <row r="339" spans="2:9">
      <c r="B339" s="146">
        <v>39549</v>
      </c>
      <c r="C339" s="145">
        <v>128.69999999999999</v>
      </c>
      <c r="D339" s="145">
        <v>151.80000000000001</v>
      </c>
      <c r="E339" s="145">
        <v>47.2</v>
      </c>
      <c r="F339" s="145">
        <v>139.80000000000001</v>
      </c>
      <c r="G339" s="145">
        <v>39.700000000000003</v>
      </c>
      <c r="H339" s="145">
        <v>268.2</v>
      </c>
      <c r="I339" s="145">
        <v>253.2</v>
      </c>
    </row>
    <row r="340" spans="2:9">
      <c r="B340" s="146">
        <v>39552</v>
      </c>
      <c r="C340" s="145">
        <v>131.69999999999999</v>
      </c>
      <c r="D340" s="145">
        <v>147.5</v>
      </c>
      <c r="E340" s="145">
        <v>48.4</v>
      </c>
      <c r="F340" s="145">
        <v>143.6</v>
      </c>
      <c r="G340" s="145">
        <v>40.299999999999997</v>
      </c>
      <c r="H340" s="145">
        <v>282.5</v>
      </c>
      <c r="I340" s="145">
        <v>256.8</v>
      </c>
    </row>
    <row r="341" spans="2:9">
      <c r="B341" s="146">
        <v>39553</v>
      </c>
      <c r="C341" s="145">
        <v>127.1</v>
      </c>
      <c r="D341" s="145">
        <v>155.30000000000001</v>
      </c>
      <c r="E341" s="145">
        <v>48.3</v>
      </c>
      <c r="F341" s="145">
        <v>143.5</v>
      </c>
      <c r="G341" s="145">
        <v>42.5</v>
      </c>
      <c r="H341" s="145">
        <v>278.10000000000002</v>
      </c>
      <c r="I341" s="145">
        <v>253.2</v>
      </c>
    </row>
    <row r="342" spans="2:9">
      <c r="B342" s="146">
        <v>39554</v>
      </c>
      <c r="C342" s="145">
        <v>120.2</v>
      </c>
      <c r="D342" s="145">
        <v>153.1</v>
      </c>
      <c r="E342" s="145">
        <v>47.5</v>
      </c>
      <c r="F342" s="145">
        <v>140.4</v>
      </c>
      <c r="G342" s="145">
        <v>41.6</v>
      </c>
      <c r="H342" s="145">
        <v>278.10000000000002</v>
      </c>
      <c r="I342" s="145">
        <v>249.8</v>
      </c>
    </row>
    <row r="343" spans="2:9">
      <c r="B343" s="146">
        <v>39555</v>
      </c>
      <c r="C343" s="145">
        <v>118.7</v>
      </c>
      <c r="D343" s="145">
        <v>147</v>
      </c>
      <c r="E343" s="145">
        <v>46.5</v>
      </c>
      <c r="F343" s="145">
        <v>135.1</v>
      </c>
      <c r="G343" s="145">
        <v>41.6</v>
      </c>
      <c r="H343" s="145">
        <v>271.2</v>
      </c>
      <c r="I343" s="145">
        <v>241.7</v>
      </c>
    </row>
    <row r="344" spans="2:9">
      <c r="B344" s="146">
        <v>39556</v>
      </c>
      <c r="C344" s="145">
        <v>112.2</v>
      </c>
      <c r="D344" s="145">
        <v>141.19999999999999</v>
      </c>
      <c r="E344" s="145">
        <v>42.5</v>
      </c>
      <c r="F344" s="145">
        <v>130.69999999999999</v>
      </c>
      <c r="G344" s="145">
        <v>41.6</v>
      </c>
      <c r="H344" s="145">
        <v>256.5</v>
      </c>
      <c r="I344" s="145">
        <v>234.8</v>
      </c>
    </row>
    <row r="345" spans="2:9">
      <c r="B345" s="146">
        <v>39559</v>
      </c>
      <c r="C345" s="145">
        <v>117.5</v>
      </c>
      <c r="D345" s="145">
        <v>140.1</v>
      </c>
      <c r="E345" s="145">
        <v>43</v>
      </c>
      <c r="F345" s="145">
        <v>132</v>
      </c>
      <c r="G345" s="145">
        <v>41.6</v>
      </c>
      <c r="H345" s="145">
        <v>263</v>
      </c>
      <c r="I345" s="145">
        <v>241</v>
      </c>
    </row>
    <row r="346" spans="2:9">
      <c r="B346" s="146">
        <v>39560</v>
      </c>
      <c r="C346" s="145">
        <v>116.8</v>
      </c>
      <c r="D346" s="145">
        <v>140.30000000000001</v>
      </c>
      <c r="E346" s="145">
        <v>42.5</v>
      </c>
      <c r="F346" s="145">
        <v>131</v>
      </c>
      <c r="G346" s="145">
        <v>41.6</v>
      </c>
      <c r="H346" s="145">
        <v>264.3</v>
      </c>
      <c r="I346" s="145">
        <v>241.7</v>
      </c>
    </row>
    <row r="347" spans="2:9">
      <c r="B347" s="146">
        <v>39561</v>
      </c>
      <c r="C347" s="145">
        <v>113.2</v>
      </c>
      <c r="D347" s="145">
        <v>139.5</v>
      </c>
      <c r="E347" s="145">
        <v>41.6</v>
      </c>
      <c r="F347" s="145">
        <v>124.8</v>
      </c>
      <c r="G347" s="145">
        <v>41.6</v>
      </c>
      <c r="H347" s="145">
        <v>263</v>
      </c>
      <c r="I347" s="145">
        <v>238.6</v>
      </c>
    </row>
    <row r="348" spans="2:9">
      <c r="B348" s="146">
        <v>39562</v>
      </c>
      <c r="C348" s="145">
        <v>110.2</v>
      </c>
      <c r="D348" s="145">
        <v>135</v>
      </c>
      <c r="E348" s="145">
        <v>38.200000000000003</v>
      </c>
      <c r="F348" s="145">
        <v>121.8</v>
      </c>
      <c r="G348" s="145">
        <v>41.6</v>
      </c>
      <c r="H348" s="145">
        <v>259.7</v>
      </c>
      <c r="I348" s="145">
        <v>235.8</v>
      </c>
    </row>
    <row r="349" spans="2:9">
      <c r="B349" s="146">
        <v>39563</v>
      </c>
      <c r="C349" s="145">
        <v>103.9</v>
      </c>
      <c r="D349" s="145">
        <v>126.6</v>
      </c>
      <c r="E349" s="145">
        <v>37.799999999999997</v>
      </c>
      <c r="F349" s="145">
        <v>117.5</v>
      </c>
      <c r="G349" s="145">
        <v>41.6</v>
      </c>
      <c r="H349" s="145">
        <v>258.8</v>
      </c>
      <c r="I349" s="145">
        <v>229.8</v>
      </c>
    </row>
    <row r="350" spans="2:9">
      <c r="B350" s="146">
        <v>39566</v>
      </c>
      <c r="C350" s="145">
        <v>97.8</v>
      </c>
      <c r="D350" s="145">
        <v>120</v>
      </c>
      <c r="E350" s="145">
        <v>36</v>
      </c>
      <c r="F350" s="145">
        <v>111.5</v>
      </c>
      <c r="G350" s="145">
        <v>41.6</v>
      </c>
      <c r="H350" s="145">
        <v>260.8</v>
      </c>
      <c r="I350" s="145">
        <v>219.7</v>
      </c>
    </row>
    <row r="351" spans="2:9">
      <c r="B351" s="146">
        <v>39567</v>
      </c>
      <c r="C351" s="145">
        <v>100.7</v>
      </c>
      <c r="D351" s="145">
        <v>122.7</v>
      </c>
      <c r="E351" s="145">
        <v>35.200000000000003</v>
      </c>
      <c r="F351" s="145">
        <v>114.8</v>
      </c>
      <c r="G351" s="145">
        <v>26</v>
      </c>
      <c r="H351" s="145">
        <v>268.8</v>
      </c>
      <c r="I351" s="145">
        <v>228.8</v>
      </c>
    </row>
    <row r="352" spans="2:9">
      <c r="B352" s="146">
        <v>39568</v>
      </c>
      <c r="C352" s="145">
        <v>100.5</v>
      </c>
      <c r="D352" s="145">
        <v>125.2</v>
      </c>
      <c r="E352" s="145">
        <v>35.5</v>
      </c>
      <c r="F352" s="145">
        <v>113.1</v>
      </c>
      <c r="G352" s="145">
        <v>26.3</v>
      </c>
      <c r="H352" s="145">
        <v>271.10000000000002</v>
      </c>
      <c r="I352" s="145">
        <v>226.7</v>
      </c>
    </row>
    <row r="353" spans="2:9">
      <c r="B353" s="146">
        <v>39569</v>
      </c>
      <c r="C353" s="145">
        <v>100.4</v>
      </c>
      <c r="D353" s="145">
        <v>125</v>
      </c>
      <c r="E353" s="145">
        <v>35.6</v>
      </c>
      <c r="F353" s="145">
        <v>110.1</v>
      </c>
      <c r="G353" s="145">
        <v>26</v>
      </c>
      <c r="H353" s="145">
        <v>270.2</v>
      </c>
      <c r="I353" s="145">
        <v>224.7</v>
      </c>
    </row>
    <row r="354" spans="2:9">
      <c r="B354" s="146">
        <v>39570</v>
      </c>
      <c r="C354" s="145">
        <v>95.6</v>
      </c>
      <c r="D354" s="145">
        <v>120.1</v>
      </c>
      <c r="E354" s="145">
        <v>34.299999999999997</v>
      </c>
      <c r="F354" s="145">
        <v>103.5</v>
      </c>
      <c r="G354" s="145">
        <v>25</v>
      </c>
      <c r="H354" s="145">
        <v>264.7</v>
      </c>
      <c r="I354" s="145">
        <v>218.7</v>
      </c>
    </row>
    <row r="355" spans="2:9">
      <c r="B355" s="146">
        <v>39573</v>
      </c>
      <c r="C355" s="145">
        <v>96.4</v>
      </c>
      <c r="D355" s="145">
        <v>120.8</v>
      </c>
      <c r="E355" s="145">
        <v>34.299999999999997</v>
      </c>
      <c r="F355" s="145">
        <v>103.5</v>
      </c>
      <c r="G355" s="145">
        <v>25.2</v>
      </c>
      <c r="H355" s="145">
        <v>270.3</v>
      </c>
      <c r="I355" s="145">
        <v>220.6</v>
      </c>
    </row>
    <row r="356" spans="2:9">
      <c r="B356" s="146">
        <v>39574</v>
      </c>
      <c r="C356" s="145">
        <v>92.8</v>
      </c>
      <c r="D356" s="145">
        <v>117.2</v>
      </c>
      <c r="E356" s="145">
        <v>35</v>
      </c>
      <c r="F356" s="145">
        <v>102.2</v>
      </c>
      <c r="G356" s="145">
        <v>25.2</v>
      </c>
      <c r="H356" s="145">
        <v>266</v>
      </c>
      <c r="I356" s="145">
        <v>216.4</v>
      </c>
    </row>
    <row r="357" spans="2:9">
      <c r="B357" s="146">
        <v>39575</v>
      </c>
      <c r="C357" s="145">
        <v>90.8</v>
      </c>
      <c r="D357" s="145">
        <v>115.2</v>
      </c>
      <c r="E357" s="145">
        <v>32.700000000000003</v>
      </c>
      <c r="F357" s="145">
        <v>99.7</v>
      </c>
      <c r="G357" s="145">
        <v>25.5</v>
      </c>
      <c r="H357" s="145">
        <v>264.8</v>
      </c>
      <c r="I357" s="145">
        <v>212.2</v>
      </c>
    </row>
    <row r="358" spans="2:9">
      <c r="B358" s="146">
        <v>39576</v>
      </c>
      <c r="C358" s="145">
        <v>95</v>
      </c>
      <c r="D358" s="145">
        <v>120</v>
      </c>
      <c r="E358" s="145">
        <v>34.299999999999997</v>
      </c>
      <c r="F358" s="145">
        <v>100.9</v>
      </c>
      <c r="G358" s="145">
        <v>26.2</v>
      </c>
      <c r="H358" s="145">
        <v>277.10000000000002</v>
      </c>
      <c r="I358" s="145">
        <v>215.8</v>
      </c>
    </row>
    <row r="359" spans="2:9">
      <c r="B359" s="146">
        <v>39577</v>
      </c>
      <c r="C359" s="145">
        <v>97</v>
      </c>
      <c r="D359" s="145">
        <v>126.2</v>
      </c>
      <c r="E359" s="145">
        <v>35</v>
      </c>
      <c r="F359" s="145">
        <v>102.3</v>
      </c>
      <c r="G359" s="145">
        <v>26.9</v>
      </c>
      <c r="H359" s="145">
        <v>283.7</v>
      </c>
      <c r="I359" s="145">
        <v>219</v>
      </c>
    </row>
    <row r="360" spans="2:9">
      <c r="B360" s="146">
        <v>39580</v>
      </c>
      <c r="C360" s="145">
        <v>95.7</v>
      </c>
      <c r="D360" s="145">
        <v>125.2</v>
      </c>
      <c r="E360" s="145">
        <v>36.5</v>
      </c>
      <c r="F360" s="145">
        <v>100.2</v>
      </c>
      <c r="G360" s="145">
        <v>26.8</v>
      </c>
      <c r="H360" s="145">
        <v>281.60000000000002</v>
      </c>
      <c r="I360" s="145">
        <v>215.6</v>
      </c>
    </row>
    <row r="361" spans="2:9">
      <c r="B361" s="146">
        <v>39581</v>
      </c>
      <c r="C361" s="145">
        <v>93.3</v>
      </c>
      <c r="D361" s="145">
        <v>124.2</v>
      </c>
      <c r="E361" s="145">
        <v>37</v>
      </c>
      <c r="F361" s="145">
        <v>100.2</v>
      </c>
      <c r="G361" s="145">
        <v>26.7</v>
      </c>
      <c r="H361" s="145">
        <v>280.7</v>
      </c>
      <c r="I361" s="145">
        <v>210.3</v>
      </c>
    </row>
    <row r="362" spans="2:9">
      <c r="B362" s="146">
        <v>39582</v>
      </c>
      <c r="C362" s="145">
        <v>90</v>
      </c>
      <c r="D362" s="145">
        <v>125.3</v>
      </c>
      <c r="E362" s="145">
        <v>38.299999999999997</v>
      </c>
      <c r="F362" s="145">
        <v>100.8</v>
      </c>
      <c r="G362" s="145">
        <v>26.7</v>
      </c>
      <c r="H362" s="145">
        <v>290</v>
      </c>
      <c r="I362" s="145">
        <v>204</v>
      </c>
    </row>
    <row r="363" spans="2:9">
      <c r="B363" s="146">
        <v>39583</v>
      </c>
      <c r="C363" s="145">
        <v>87</v>
      </c>
      <c r="D363" s="145">
        <v>121.2</v>
      </c>
      <c r="E363" s="145">
        <v>37.5</v>
      </c>
      <c r="F363" s="145">
        <v>100.6</v>
      </c>
      <c r="G363" s="145">
        <v>26.7</v>
      </c>
      <c r="H363" s="145">
        <v>277.8</v>
      </c>
      <c r="I363" s="145">
        <v>177.1</v>
      </c>
    </row>
    <row r="364" spans="2:9">
      <c r="B364" s="146">
        <v>39584</v>
      </c>
      <c r="C364" s="145">
        <v>87.7</v>
      </c>
      <c r="D364" s="145">
        <v>112.8</v>
      </c>
      <c r="E364" s="145">
        <v>36.6</v>
      </c>
      <c r="F364" s="145">
        <v>94.8</v>
      </c>
      <c r="G364" s="145">
        <v>26.7</v>
      </c>
      <c r="H364" s="145">
        <v>272.5</v>
      </c>
      <c r="I364" s="145">
        <v>175.3</v>
      </c>
    </row>
    <row r="365" spans="2:9">
      <c r="B365" s="146">
        <v>39587</v>
      </c>
      <c r="C365" s="145">
        <v>84.8</v>
      </c>
      <c r="D365" s="145">
        <v>113.6</v>
      </c>
      <c r="E365" s="145">
        <v>35.799999999999997</v>
      </c>
      <c r="F365" s="145">
        <v>88.3</v>
      </c>
      <c r="G365" s="145">
        <v>26.7</v>
      </c>
      <c r="H365" s="145">
        <v>270.60000000000002</v>
      </c>
      <c r="I365" s="145">
        <v>174.5</v>
      </c>
    </row>
    <row r="366" spans="2:9">
      <c r="B366" s="146">
        <v>39588</v>
      </c>
      <c r="C366" s="145">
        <v>87.8</v>
      </c>
      <c r="D366" s="145">
        <v>112.7</v>
      </c>
      <c r="E366" s="145">
        <v>35.5</v>
      </c>
      <c r="F366" s="145">
        <v>90.2</v>
      </c>
      <c r="G366" s="145">
        <v>26.7</v>
      </c>
      <c r="H366" s="145">
        <v>273.39999999999998</v>
      </c>
      <c r="I366" s="145">
        <v>177.6</v>
      </c>
    </row>
    <row r="367" spans="2:9">
      <c r="B367" s="146">
        <v>39589</v>
      </c>
      <c r="C367" s="145">
        <v>87.7</v>
      </c>
      <c r="D367" s="145">
        <v>113</v>
      </c>
      <c r="E367" s="145">
        <v>35.299999999999997</v>
      </c>
      <c r="F367" s="145">
        <v>87.3</v>
      </c>
      <c r="G367" s="145">
        <v>26.7</v>
      </c>
      <c r="H367" s="145">
        <v>280.39999999999998</v>
      </c>
      <c r="I367" s="145">
        <v>179</v>
      </c>
    </row>
    <row r="368" spans="2:9">
      <c r="B368" s="146">
        <v>39590</v>
      </c>
      <c r="C368" s="145">
        <v>89.3</v>
      </c>
      <c r="D368" s="145">
        <v>120</v>
      </c>
      <c r="E368" s="145">
        <v>37.5</v>
      </c>
      <c r="F368" s="145">
        <v>94.3</v>
      </c>
      <c r="G368" s="145">
        <v>26.7</v>
      </c>
      <c r="H368" s="145">
        <v>294.8</v>
      </c>
      <c r="I368" s="145">
        <v>184.6</v>
      </c>
    </row>
    <row r="369" spans="2:9">
      <c r="B369" s="146">
        <v>39591</v>
      </c>
      <c r="C369" s="145">
        <v>90</v>
      </c>
      <c r="D369" s="145">
        <v>122</v>
      </c>
      <c r="E369" s="145">
        <v>39.200000000000003</v>
      </c>
      <c r="F369" s="145">
        <v>100</v>
      </c>
      <c r="G369" s="145">
        <v>26.7</v>
      </c>
      <c r="H369" s="145">
        <v>301.2</v>
      </c>
      <c r="I369" s="145">
        <v>185.7</v>
      </c>
    </row>
    <row r="370" spans="2:9">
      <c r="B370" s="146">
        <v>39594</v>
      </c>
      <c r="C370" s="145">
        <v>89.5</v>
      </c>
      <c r="D370" s="145">
        <v>122</v>
      </c>
      <c r="E370" s="145">
        <v>39.700000000000003</v>
      </c>
      <c r="F370" s="145">
        <v>101.2</v>
      </c>
      <c r="G370" s="145">
        <v>26.7</v>
      </c>
      <c r="H370" s="145">
        <v>306.39999999999998</v>
      </c>
      <c r="I370" s="145">
        <v>184.7</v>
      </c>
    </row>
    <row r="371" spans="2:9">
      <c r="B371" s="146">
        <v>39595</v>
      </c>
      <c r="C371" s="145">
        <v>90.7</v>
      </c>
      <c r="D371" s="145">
        <v>131.30000000000001</v>
      </c>
      <c r="E371" s="145">
        <v>42</v>
      </c>
      <c r="F371" s="145">
        <v>102.4</v>
      </c>
      <c r="G371" s="145">
        <v>26.7</v>
      </c>
      <c r="H371" s="145">
        <v>303</v>
      </c>
      <c r="I371" s="145">
        <v>190</v>
      </c>
    </row>
    <row r="372" spans="2:9">
      <c r="B372" s="146">
        <v>39596</v>
      </c>
      <c r="C372" s="145">
        <v>88</v>
      </c>
      <c r="D372" s="145">
        <v>130.6</v>
      </c>
      <c r="E372" s="145">
        <v>40.5</v>
      </c>
      <c r="F372" s="145">
        <v>99.1</v>
      </c>
      <c r="G372" s="145">
        <v>26.8</v>
      </c>
      <c r="H372" s="145">
        <v>293.8</v>
      </c>
      <c r="I372" s="145">
        <v>185</v>
      </c>
    </row>
    <row r="373" spans="2:9">
      <c r="B373" s="146">
        <v>39597</v>
      </c>
      <c r="C373" s="145">
        <v>86.7</v>
      </c>
      <c r="D373" s="145">
        <v>125</v>
      </c>
      <c r="E373" s="145">
        <v>40.299999999999997</v>
      </c>
      <c r="F373" s="145">
        <v>95.1</v>
      </c>
      <c r="G373" s="145">
        <v>27.5</v>
      </c>
      <c r="H373" s="145">
        <v>291.2</v>
      </c>
      <c r="I373" s="145">
        <v>180.7</v>
      </c>
    </row>
    <row r="374" spans="2:9">
      <c r="B374" s="146">
        <v>39598</v>
      </c>
      <c r="C374" s="145">
        <v>85.3</v>
      </c>
      <c r="D374" s="145">
        <v>125.3</v>
      </c>
      <c r="E374" s="145">
        <v>40</v>
      </c>
      <c r="F374" s="145">
        <v>94.5</v>
      </c>
      <c r="G374" s="145">
        <v>25.5</v>
      </c>
      <c r="H374" s="145">
        <v>288.8</v>
      </c>
      <c r="I374" s="145">
        <v>178.2</v>
      </c>
    </row>
    <row r="375" spans="2:9">
      <c r="B375" s="146">
        <v>39601</v>
      </c>
      <c r="C375" s="145">
        <v>88.2</v>
      </c>
      <c r="D375" s="145">
        <v>125</v>
      </c>
      <c r="E375" s="145">
        <v>38.799999999999997</v>
      </c>
      <c r="F375" s="145">
        <v>94.8</v>
      </c>
      <c r="G375" s="145">
        <v>26.4</v>
      </c>
      <c r="H375" s="145">
        <v>294.89999999999998</v>
      </c>
      <c r="I375" s="145">
        <v>183.1</v>
      </c>
    </row>
    <row r="376" spans="2:9">
      <c r="B376" s="146">
        <v>39602</v>
      </c>
      <c r="C376" s="145">
        <v>88.3</v>
      </c>
      <c r="D376" s="145">
        <v>127.5</v>
      </c>
      <c r="E376" s="145">
        <v>38</v>
      </c>
      <c r="F376" s="145">
        <v>96.3</v>
      </c>
      <c r="G376" s="145">
        <v>25.8</v>
      </c>
      <c r="H376" s="145">
        <v>298.39999999999998</v>
      </c>
      <c r="I376" s="145">
        <v>184.8</v>
      </c>
    </row>
    <row r="377" spans="2:9">
      <c r="B377" s="146">
        <v>39603</v>
      </c>
      <c r="C377" s="145">
        <v>90.1</v>
      </c>
      <c r="D377" s="145">
        <v>130.19999999999999</v>
      </c>
      <c r="E377" s="145">
        <v>38.799999999999997</v>
      </c>
      <c r="F377" s="145">
        <v>97.5</v>
      </c>
      <c r="G377" s="145">
        <v>26.2</v>
      </c>
      <c r="H377" s="145">
        <v>304.2</v>
      </c>
      <c r="I377" s="145">
        <v>188.3</v>
      </c>
    </row>
    <row r="378" spans="2:9">
      <c r="B378" s="146">
        <v>39604</v>
      </c>
      <c r="C378" s="145">
        <v>86.8</v>
      </c>
      <c r="D378" s="145">
        <v>125.2</v>
      </c>
      <c r="E378" s="145">
        <v>38.700000000000003</v>
      </c>
      <c r="F378" s="145">
        <v>95.8</v>
      </c>
      <c r="G378" s="145">
        <v>25</v>
      </c>
      <c r="H378" s="145">
        <v>303</v>
      </c>
      <c r="I378" s="145">
        <v>185.4</v>
      </c>
    </row>
    <row r="379" spans="2:9">
      <c r="B379" s="146">
        <v>39605</v>
      </c>
      <c r="C379" s="145">
        <v>88.8</v>
      </c>
      <c r="D379" s="145">
        <v>127.8</v>
      </c>
      <c r="E379" s="145">
        <v>39.700000000000003</v>
      </c>
      <c r="F379" s="145">
        <v>107.3</v>
      </c>
      <c r="G379" s="145">
        <v>25.5</v>
      </c>
      <c r="H379" s="145">
        <v>314.3</v>
      </c>
      <c r="I379" s="145">
        <v>189.7</v>
      </c>
    </row>
    <row r="380" spans="2:9">
      <c r="B380" s="146">
        <v>39608</v>
      </c>
      <c r="C380" s="145">
        <v>90.2</v>
      </c>
      <c r="D380" s="145">
        <v>134.6</v>
      </c>
      <c r="E380" s="145">
        <v>43</v>
      </c>
      <c r="F380" s="145">
        <v>111</v>
      </c>
      <c r="G380" s="145">
        <v>28.7</v>
      </c>
      <c r="H380" s="145">
        <v>322.2</v>
      </c>
      <c r="I380" s="145">
        <v>185.8</v>
      </c>
    </row>
    <row r="381" spans="2:9">
      <c r="B381" s="146">
        <v>39609</v>
      </c>
      <c r="C381" s="145">
        <v>91.8</v>
      </c>
      <c r="D381" s="145">
        <v>136.9</v>
      </c>
      <c r="E381" s="145">
        <v>43.6</v>
      </c>
      <c r="F381" s="145">
        <v>121.7</v>
      </c>
      <c r="G381" s="145">
        <v>30</v>
      </c>
      <c r="H381" s="145">
        <v>330.8</v>
      </c>
      <c r="I381" s="145">
        <v>192.3</v>
      </c>
    </row>
    <row r="382" spans="2:9">
      <c r="B382" s="146">
        <v>39610</v>
      </c>
      <c r="C382" s="145">
        <v>90.7</v>
      </c>
      <c r="D382" s="145">
        <v>134.30000000000001</v>
      </c>
      <c r="E382" s="145">
        <v>40</v>
      </c>
      <c r="F382" s="145">
        <v>120.3</v>
      </c>
      <c r="G382" s="145">
        <v>28.2</v>
      </c>
      <c r="H382" s="145">
        <v>321.8</v>
      </c>
      <c r="I382" s="145">
        <v>189.2</v>
      </c>
    </row>
    <row r="383" spans="2:9">
      <c r="B383" s="146">
        <v>39611</v>
      </c>
      <c r="C383" s="145">
        <v>87</v>
      </c>
      <c r="D383" s="145">
        <v>131.69999999999999</v>
      </c>
      <c r="E383" s="145">
        <v>40.5</v>
      </c>
      <c r="F383" s="145">
        <v>116.8</v>
      </c>
      <c r="G383" s="145">
        <v>27.5</v>
      </c>
      <c r="H383" s="145">
        <v>331.7</v>
      </c>
      <c r="I383" s="145">
        <v>189.8</v>
      </c>
    </row>
    <row r="384" spans="2:9">
      <c r="B384" s="146">
        <v>39612</v>
      </c>
      <c r="C384" s="145">
        <v>88.2</v>
      </c>
      <c r="D384" s="145">
        <v>133</v>
      </c>
      <c r="E384" s="145">
        <v>40</v>
      </c>
      <c r="F384" s="145">
        <v>115.4</v>
      </c>
      <c r="G384" s="145">
        <v>27.5</v>
      </c>
      <c r="H384" s="145">
        <v>339.8</v>
      </c>
      <c r="I384" s="145">
        <v>194</v>
      </c>
    </row>
    <row r="385" spans="2:9">
      <c r="B385" s="146">
        <v>39615</v>
      </c>
      <c r="C385" s="145">
        <v>85.7</v>
      </c>
      <c r="D385" s="145">
        <v>132.80000000000001</v>
      </c>
      <c r="E385" s="145">
        <v>40.299999999999997</v>
      </c>
      <c r="F385" s="145">
        <v>112.7</v>
      </c>
      <c r="G385" s="145">
        <v>27.5</v>
      </c>
      <c r="H385" s="145">
        <v>342.5</v>
      </c>
      <c r="I385" s="145">
        <v>189.8</v>
      </c>
    </row>
    <row r="386" spans="2:9">
      <c r="B386" s="146">
        <v>39616</v>
      </c>
      <c r="C386" s="145">
        <v>83</v>
      </c>
      <c r="D386" s="145">
        <v>134.1</v>
      </c>
      <c r="E386" s="145">
        <v>40</v>
      </c>
      <c r="F386" s="145">
        <v>114.7</v>
      </c>
      <c r="G386" s="145">
        <v>27.5</v>
      </c>
      <c r="H386" s="145">
        <v>342.4</v>
      </c>
      <c r="I386" s="145">
        <v>187.8</v>
      </c>
    </row>
    <row r="387" spans="2:9">
      <c r="B387" s="146">
        <v>39617</v>
      </c>
      <c r="C387" s="145">
        <v>84</v>
      </c>
      <c r="D387" s="145">
        <v>136.30000000000001</v>
      </c>
      <c r="E387" s="145">
        <v>40.5</v>
      </c>
      <c r="F387" s="145">
        <v>116.7</v>
      </c>
      <c r="G387" s="145">
        <v>27</v>
      </c>
      <c r="H387" s="145">
        <v>350.2</v>
      </c>
      <c r="I387" s="145">
        <v>192.5</v>
      </c>
    </row>
    <row r="388" spans="2:9">
      <c r="B388" s="146">
        <v>39618</v>
      </c>
      <c r="C388" s="145">
        <v>84.4</v>
      </c>
      <c r="D388" s="145">
        <v>139.69999999999999</v>
      </c>
      <c r="E388" s="145">
        <v>41.4</v>
      </c>
      <c r="F388" s="145">
        <v>116.8</v>
      </c>
      <c r="G388" s="145">
        <v>29</v>
      </c>
      <c r="H388" s="145">
        <v>352</v>
      </c>
      <c r="I388" s="145">
        <v>192.7</v>
      </c>
    </row>
    <row r="389" spans="2:9">
      <c r="B389" s="146">
        <v>39619</v>
      </c>
      <c r="C389" s="145">
        <v>86</v>
      </c>
      <c r="D389" s="145">
        <v>140</v>
      </c>
      <c r="E389" s="145">
        <v>41.8</v>
      </c>
      <c r="F389" s="145">
        <v>120.7</v>
      </c>
      <c r="G389" s="145">
        <v>28</v>
      </c>
      <c r="H389" s="145">
        <v>352.7</v>
      </c>
      <c r="I389" s="145">
        <v>194.2</v>
      </c>
    </row>
    <row r="390" spans="2:9">
      <c r="B390" s="146">
        <v>39622</v>
      </c>
      <c r="C390" s="145">
        <v>88.2</v>
      </c>
      <c r="D390" s="145">
        <v>144</v>
      </c>
      <c r="E390" s="145">
        <v>45</v>
      </c>
      <c r="F390" s="145">
        <v>120.8</v>
      </c>
      <c r="G390" s="145">
        <v>28.6</v>
      </c>
      <c r="H390" s="145">
        <v>353</v>
      </c>
      <c r="I390" s="145">
        <v>202.8</v>
      </c>
    </row>
    <row r="391" spans="2:9">
      <c r="B391" s="146">
        <v>39623</v>
      </c>
      <c r="C391" s="145">
        <v>94.7</v>
      </c>
      <c r="D391" s="145">
        <v>146.69999999999999</v>
      </c>
      <c r="E391" s="145">
        <v>45.3</v>
      </c>
      <c r="F391" s="145">
        <v>124.7</v>
      </c>
      <c r="G391" s="145">
        <v>27</v>
      </c>
      <c r="H391" s="145">
        <v>357.8</v>
      </c>
      <c r="I391" s="145">
        <v>206.3</v>
      </c>
    </row>
    <row r="392" spans="2:9">
      <c r="B392" s="146">
        <v>39624</v>
      </c>
      <c r="C392" s="145">
        <v>94.6</v>
      </c>
      <c r="D392" s="145">
        <v>143.80000000000001</v>
      </c>
      <c r="E392" s="145">
        <v>45.5</v>
      </c>
      <c r="F392" s="145">
        <v>121.8</v>
      </c>
      <c r="G392" s="145">
        <v>28</v>
      </c>
      <c r="H392" s="145">
        <v>356.2</v>
      </c>
      <c r="I392" s="145">
        <v>200.3</v>
      </c>
    </row>
    <row r="393" spans="2:9">
      <c r="B393" s="146">
        <v>39625</v>
      </c>
      <c r="C393" s="145">
        <v>100.3</v>
      </c>
      <c r="D393" s="145">
        <v>150.19999999999999</v>
      </c>
      <c r="E393" s="145">
        <v>45.7</v>
      </c>
      <c r="F393" s="145">
        <v>122.5</v>
      </c>
      <c r="G393" s="145">
        <v>28</v>
      </c>
      <c r="H393" s="145">
        <v>372.9</v>
      </c>
      <c r="I393" s="145">
        <v>214.2</v>
      </c>
    </row>
    <row r="394" spans="2:9">
      <c r="B394" s="146">
        <v>39626</v>
      </c>
      <c r="C394" s="145">
        <v>109.5</v>
      </c>
      <c r="D394" s="145">
        <v>156.5</v>
      </c>
      <c r="E394" s="145">
        <v>51.3</v>
      </c>
      <c r="F394" s="145">
        <v>134.30000000000001</v>
      </c>
      <c r="G394" s="145">
        <v>31.5</v>
      </c>
      <c r="H394" s="145">
        <v>390.2</v>
      </c>
      <c r="I394" s="145">
        <v>222</v>
      </c>
    </row>
    <row r="395" spans="2:9">
      <c r="B395" s="146">
        <v>39629</v>
      </c>
      <c r="C395" s="145">
        <v>108.2</v>
      </c>
      <c r="D395" s="145">
        <v>159</v>
      </c>
      <c r="E395" s="145">
        <v>52.1</v>
      </c>
      <c r="F395" s="145">
        <v>133.80000000000001</v>
      </c>
      <c r="G395" s="145">
        <v>29</v>
      </c>
      <c r="H395" s="145">
        <v>386.7</v>
      </c>
      <c r="I395" s="145">
        <v>221.8</v>
      </c>
    </row>
    <row r="396" spans="2:9">
      <c r="B396" s="146">
        <v>39630</v>
      </c>
      <c r="C396" s="145">
        <v>111.5</v>
      </c>
      <c r="D396" s="145">
        <v>160.9</v>
      </c>
      <c r="E396" s="145">
        <v>52.4</v>
      </c>
      <c r="F396" s="145">
        <v>136.19999999999999</v>
      </c>
      <c r="G396" s="145">
        <v>29.5</v>
      </c>
      <c r="H396" s="145">
        <v>392.4</v>
      </c>
      <c r="I396" s="145">
        <v>229.4</v>
      </c>
    </row>
    <row r="397" spans="2:9">
      <c r="B397" s="146">
        <v>39631</v>
      </c>
      <c r="C397" s="145">
        <v>112.1</v>
      </c>
      <c r="D397" s="145">
        <v>160.80000000000001</v>
      </c>
      <c r="E397" s="145">
        <v>52.3</v>
      </c>
      <c r="F397" s="145">
        <v>135.1</v>
      </c>
      <c r="G397" s="145">
        <v>29.9</v>
      </c>
      <c r="H397" s="145">
        <v>401.8</v>
      </c>
      <c r="I397" s="145">
        <v>232.3</v>
      </c>
    </row>
    <row r="398" spans="2:9">
      <c r="B398" s="146">
        <v>39632</v>
      </c>
      <c r="C398" s="145">
        <v>115.7</v>
      </c>
      <c r="D398" s="145">
        <v>170.5</v>
      </c>
      <c r="E398" s="145">
        <v>55</v>
      </c>
      <c r="F398" s="145">
        <v>137.6</v>
      </c>
      <c r="G398" s="145">
        <v>31.1</v>
      </c>
      <c r="H398" s="145">
        <v>415.2</v>
      </c>
      <c r="I398" s="145">
        <v>245</v>
      </c>
    </row>
    <row r="399" spans="2:9">
      <c r="B399" s="146">
        <v>39633</v>
      </c>
      <c r="C399" s="145">
        <v>116</v>
      </c>
      <c r="D399" s="145">
        <v>170</v>
      </c>
      <c r="E399" s="145">
        <v>54.8</v>
      </c>
      <c r="F399" s="145">
        <v>135.6</v>
      </c>
      <c r="G399" s="145">
        <v>34.5</v>
      </c>
      <c r="H399" s="145">
        <v>413.7</v>
      </c>
      <c r="I399" s="145">
        <v>242.7</v>
      </c>
    </row>
    <row r="400" spans="2:9">
      <c r="B400" s="146">
        <v>39636</v>
      </c>
      <c r="C400" s="145">
        <v>113.5</v>
      </c>
      <c r="D400" s="145">
        <v>167.8</v>
      </c>
      <c r="E400" s="145">
        <v>53.5</v>
      </c>
      <c r="F400" s="145">
        <v>133.80000000000001</v>
      </c>
      <c r="G400" s="145">
        <v>33.5</v>
      </c>
      <c r="H400" s="145">
        <v>411.2</v>
      </c>
      <c r="I400" s="145">
        <v>238.5</v>
      </c>
    </row>
    <row r="401" spans="2:9">
      <c r="B401" s="146">
        <v>39637</v>
      </c>
      <c r="C401" s="145">
        <v>116.4</v>
      </c>
      <c r="D401" s="145">
        <v>167.8</v>
      </c>
      <c r="E401" s="145">
        <v>53.8</v>
      </c>
      <c r="F401" s="145">
        <v>136.80000000000001</v>
      </c>
      <c r="G401" s="145">
        <v>33.5</v>
      </c>
      <c r="H401" s="145">
        <v>418.7</v>
      </c>
      <c r="I401" s="145">
        <v>241.7</v>
      </c>
    </row>
    <row r="402" spans="2:9">
      <c r="B402" s="146">
        <v>39638</v>
      </c>
      <c r="C402" s="145">
        <v>108</v>
      </c>
      <c r="D402" s="145">
        <v>159.80000000000001</v>
      </c>
      <c r="E402" s="145">
        <v>51</v>
      </c>
      <c r="F402" s="145">
        <v>119.7</v>
      </c>
      <c r="G402" s="145">
        <v>32.5</v>
      </c>
      <c r="H402" s="145">
        <v>408.8</v>
      </c>
      <c r="I402" s="145">
        <v>229.9</v>
      </c>
    </row>
    <row r="403" spans="2:9">
      <c r="B403" s="146">
        <v>39639</v>
      </c>
      <c r="C403" s="145">
        <v>108.8</v>
      </c>
      <c r="D403" s="145">
        <v>158.6</v>
      </c>
      <c r="E403" s="145">
        <v>50.2</v>
      </c>
      <c r="F403" s="145">
        <v>121.8</v>
      </c>
      <c r="G403" s="145">
        <v>32.5</v>
      </c>
      <c r="H403" s="145">
        <v>398.7</v>
      </c>
      <c r="I403" s="145">
        <v>222.8</v>
      </c>
    </row>
    <row r="404" spans="2:9">
      <c r="B404" s="146">
        <v>39640</v>
      </c>
      <c r="C404" s="145">
        <v>109.7</v>
      </c>
      <c r="D404" s="145">
        <v>159</v>
      </c>
      <c r="E404" s="145">
        <v>49.8</v>
      </c>
      <c r="F404" s="145">
        <v>123.1</v>
      </c>
      <c r="G404" s="145">
        <v>32.5</v>
      </c>
      <c r="H404" s="145">
        <v>393.7</v>
      </c>
      <c r="I404" s="145">
        <v>221.1</v>
      </c>
    </row>
    <row r="405" spans="2:9">
      <c r="B405" s="146">
        <v>39643</v>
      </c>
      <c r="C405" s="145">
        <v>106.4</v>
      </c>
      <c r="D405" s="145">
        <v>156.19999999999999</v>
      </c>
      <c r="E405" s="145">
        <v>49.5</v>
      </c>
      <c r="F405" s="145">
        <v>119.8</v>
      </c>
      <c r="G405" s="145">
        <v>32.5</v>
      </c>
      <c r="H405" s="145">
        <v>388.3</v>
      </c>
      <c r="I405" s="145">
        <v>217.7</v>
      </c>
    </row>
    <row r="406" spans="2:9">
      <c r="B406" s="146">
        <v>39644</v>
      </c>
      <c r="C406" s="145">
        <v>112.2</v>
      </c>
      <c r="D406" s="145">
        <v>160.80000000000001</v>
      </c>
      <c r="E406" s="145">
        <v>50.2</v>
      </c>
      <c r="F406" s="145">
        <v>122</v>
      </c>
      <c r="G406" s="145">
        <v>34.299999999999997</v>
      </c>
      <c r="H406" s="145">
        <v>400.2</v>
      </c>
      <c r="I406" s="145">
        <v>225.2</v>
      </c>
    </row>
    <row r="407" spans="2:9">
      <c r="B407" s="146">
        <v>39645</v>
      </c>
      <c r="C407" s="145">
        <v>107.5</v>
      </c>
      <c r="D407" s="145">
        <v>160.5</v>
      </c>
      <c r="E407" s="145">
        <v>51</v>
      </c>
      <c r="F407" s="145">
        <v>121.1</v>
      </c>
      <c r="G407" s="145">
        <v>35.200000000000003</v>
      </c>
      <c r="H407" s="145">
        <v>400</v>
      </c>
      <c r="I407" s="145">
        <v>222.4</v>
      </c>
    </row>
    <row r="408" spans="2:9">
      <c r="B408" s="146">
        <v>39646</v>
      </c>
      <c r="C408" s="145">
        <v>100.2</v>
      </c>
      <c r="D408" s="145">
        <v>159.6</v>
      </c>
      <c r="E408" s="145">
        <v>50.7</v>
      </c>
      <c r="F408" s="145">
        <v>116.7</v>
      </c>
      <c r="G408" s="145">
        <v>36.1</v>
      </c>
      <c r="H408" s="145">
        <v>386.3</v>
      </c>
      <c r="I408" s="145">
        <v>217.3</v>
      </c>
    </row>
    <row r="409" spans="2:9">
      <c r="B409" s="146">
        <v>39647</v>
      </c>
      <c r="C409" s="145">
        <v>98.5</v>
      </c>
      <c r="D409" s="145">
        <v>157.9</v>
      </c>
      <c r="E409" s="145">
        <v>50.9</v>
      </c>
      <c r="F409" s="145">
        <v>118.9</v>
      </c>
      <c r="G409" s="145">
        <v>35.200000000000003</v>
      </c>
      <c r="H409" s="145">
        <v>379.9</v>
      </c>
      <c r="I409" s="145">
        <v>215</v>
      </c>
    </row>
    <row r="410" spans="2:9">
      <c r="B410" s="146">
        <v>39650</v>
      </c>
      <c r="C410" s="145">
        <v>93.8</v>
      </c>
      <c r="D410" s="145">
        <v>155.19999999999999</v>
      </c>
      <c r="E410" s="145">
        <v>51.9</v>
      </c>
      <c r="F410" s="145">
        <v>115</v>
      </c>
      <c r="G410" s="145">
        <v>36.799999999999997</v>
      </c>
      <c r="H410" s="145">
        <v>370.8</v>
      </c>
      <c r="I410" s="145">
        <v>207.1</v>
      </c>
    </row>
    <row r="411" spans="2:9">
      <c r="B411" s="146">
        <v>39651</v>
      </c>
      <c r="C411" s="145">
        <v>95.9</v>
      </c>
      <c r="D411" s="145">
        <v>157.5</v>
      </c>
      <c r="E411" s="145">
        <v>53.2</v>
      </c>
      <c r="F411" s="145">
        <v>117</v>
      </c>
      <c r="G411" s="145">
        <v>37.200000000000003</v>
      </c>
      <c r="H411" s="145">
        <v>378.7</v>
      </c>
      <c r="I411" s="145">
        <v>209</v>
      </c>
    </row>
    <row r="412" spans="2:9">
      <c r="B412" s="146">
        <v>39652</v>
      </c>
      <c r="C412" s="145">
        <v>91.2</v>
      </c>
      <c r="D412" s="145">
        <v>154</v>
      </c>
      <c r="E412" s="145">
        <v>52.3</v>
      </c>
      <c r="F412" s="145">
        <v>114</v>
      </c>
      <c r="G412" s="145">
        <v>35.5</v>
      </c>
      <c r="H412" s="145">
        <v>385</v>
      </c>
      <c r="I412" s="145">
        <v>206.5</v>
      </c>
    </row>
    <row r="413" spans="2:9">
      <c r="B413" s="146">
        <v>39653</v>
      </c>
      <c r="C413" s="145">
        <v>98</v>
      </c>
      <c r="D413" s="145">
        <v>157</v>
      </c>
      <c r="E413" s="145">
        <v>52</v>
      </c>
      <c r="F413" s="145">
        <v>116</v>
      </c>
      <c r="G413" s="145">
        <v>35.799999999999997</v>
      </c>
      <c r="H413" s="145">
        <v>394.7</v>
      </c>
      <c r="I413" s="145">
        <v>210.8</v>
      </c>
    </row>
    <row r="414" spans="2:9">
      <c r="B414" s="146">
        <v>39654</v>
      </c>
      <c r="C414" s="145">
        <v>98.8</v>
      </c>
      <c r="D414" s="145">
        <v>159.4</v>
      </c>
      <c r="E414" s="145">
        <v>53.8</v>
      </c>
      <c r="F414" s="145">
        <v>116.5</v>
      </c>
      <c r="G414" s="145">
        <v>36.1</v>
      </c>
      <c r="H414" s="145">
        <v>399</v>
      </c>
      <c r="I414" s="145">
        <v>215</v>
      </c>
    </row>
    <row r="415" spans="2:9">
      <c r="B415" s="146">
        <v>39657</v>
      </c>
      <c r="C415" s="145">
        <v>99.5</v>
      </c>
      <c r="D415" s="145">
        <v>160.1</v>
      </c>
      <c r="E415" s="145">
        <v>53.4</v>
      </c>
      <c r="F415" s="145">
        <v>117.2</v>
      </c>
      <c r="G415" s="145">
        <v>36.4</v>
      </c>
      <c r="H415" s="145">
        <v>407.5</v>
      </c>
      <c r="I415" s="145">
        <v>215.3</v>
      </c>
    </row>
    <row r="416" spans="2:9">
      <c r="B416" s="146">
        <v>39658</v>
      </c>
      <c r="C416" s="145">
        <v>98</v>
      </c>
      <c r="D416" s="145">
        <v>160.30000000000001</v>
      </c>
      <c r="E416" s="145">
        <v>53.5</v>
      </c>
      <c r="F416" s="145">
        <v>116.5</v>
      </c>
      <c r="G416" s="145">
        <v>36.5</v>
      </c>
      <c r="H416" s="145">
        <v>402.3</v>
      </c>
      <c r="I416" s="145">
        <v>212.2</v>
      </c>
    </row>
    <row r="417" spans="2:9">
      <c r="B417" s="146">
        <v>39659</v>
      </c>
      <c r="C417" s="145">
        <v>96</v>
      </c>
      <c r="D417" s="145">
        <v>157.5</v>
      </c>
      <c r="E417" s="145">
        <v>52.2</v>
      </c>
      <c r="F417" s="145">
        <v>107.8</v>
      </c>
      <c r="G417" s="145">
        <v>36.4</v>
      </c>
      <c r="H417" s="145">
        <v>390.4</v>
      </c>
      <c r="I417" s="145">
        <v>206</v>
      </c>
    </row>
    <row r="418" spans="2:9">
      <c r="B418" s="146">
        <v>39660</v>
      </c>
      <c r="C418" s="145">
        <v>99.6</v>
      </c>
      <c r="D418" s="145">
        <v>158.30000000000001</v>
      </c>
      <c r="E418" s="145">
        <v>51.2</v>
      </c>
      <c r="F418" s="145">
        <v>110.2</v>
      </c>
      <c r="G418" s="145">
        <v>36.799999999999997</v>
      </c>
      <c r="H418" s="145">
        <v>398.2</v>
      </c>
      <c r="I418" s="145">
        <v>209.8</v>
      </c>
    </row>
    <row r="419" spans="2:9">
      <c r="B419" s="146">
        <v>39661</v>
      </c>
      <c r="C419" s="145">
        <v>102.2</v>
      </c>
      <c r="D419" s="145">
        <v>162.30000000000001</v>
      </c>
      <c r="E419" s="145">
        <v>50.9</v>
      </c>
      <c r="F419" s="145">
        <v>114.4</v>
      </c>
      <c r="G419" s="145">
        <v>37.200000000000003</v>
      </c>
      <c r="H419" s="145">
        <v>402.5</v>
      </c>
      <c r="I419" s="145">
        <v>215.5</v>
      </c>
    </row>
    <row r="420" spans="2:9">
      <c r="B420" s="146">
        <v>39664</v>
      </c>
      <c r="C420" s="145">
        <v>104.2</v>
      </c>
      <c r="D420" s="145">
        <v>161.80000000000001</v>
      </c>
      <c r="E420" s="145">
        <v>51.6</v>
      </c>
      <c r="F420" s="145">
        <v>116.2</v>
      </c>
      <c r="G420" s="145">
        <v>38.200000000000003</v>
      </c>
      <c r="H420" s="145">
        <v>404.8</v>
      </c>
      <c r="I420" s="145">
        <v>221.2</v>
      </c>
    </row>
    <row r="421" spans="2:9">
      <c r="B421" s="146">
        <v>39665</v>
      </c>
      <c r="C421" s="145">
        <v>103</v>
      </c>
      <c r="D421" s="145">
        <v>161.19999999999999</v>
      </c>
      <c r="E421" s="145">
        <v>51.5</v>
      </c>
      <c r="F421" s="145">
        <v>114.4</v>
      </c>
      <c r="G421" s="145">
        <v>37.799999999999997</v>
      </c>
      <c r="H421" s="145">
        <v>398.2</v>
      </c>
      <c r="I421" s="145">
        <v>223.8</v>
      </c>
    </row>
    <row r="422" spans="2:9">
      <c r="B422" s="146">
        <v>39666</v>
      </c>
      <c r="C422" s="145">
        <v>102.2</v>
      </c>
      <c r="D422" s="145">
        <v>161.19999999999999</v>
      </c>
      <c r="E422" s="145">
        <v>51.3</v>
      </c>
      <c r="F422" s="145">
        <v>114.6</v>
      </c>
      <c r="G422" s="145">
        <v>37.700000000000003</v>
      </c>
      <c r="H422" s="145">
        <v>394.2</v>
      </c>
      <c r="I422" s="145">
        <v>225.5</v>
      </c>
    </row>
    <row r="423" spans="2:9">
      <c r="B423" s="146">
        <v>39667</v>
      </c>
      <c r="C423" s="145">
        <v>102</v>
      </c>
      <c r="D423" s="145">
        <v>163.30000000000001</v>
      </c>
      <c r="E423" s="145">
        <v>51.5</v>
      </c>
      <c r="F423" s="145">
        <v>114.5</v>
      </c>
      <c r="G423" s="145">
        <v>37.799999999999997</v>
      </c>
      <c r="H423" s="145">
        <v>386.8</v>
      </c>
      <c r="I423" s="145">
        <v>230.2</v>
      </c>
    </row>
    <row r="424" spans="2:9">
      <c r="B424" s="146">
        <v>39668</v>
      </c>
      <c r="C424" s="145">
        <v>117</v>
      </c>
      <c r="D424" s="145">
        <v>166</v>
      </c>
      <c r="E424" s="145">
        <v>54.5</v>
      </c>
      <c r="F424" s="145">
        <v>125.7</v>
      </c>
      <c r="G424" s="145">
        <v>40.4</v>
      </c>
      <c r="H424" s="145">
        <v>402.3</v>
      </c>
      <c r="I424" s="145">
        <v>239</v>
      </c>
    </row>
    <row r="425" spans="2:9">
      <c r="B425" s="146">
        <v>39671</v>
      </c>
      <c r="C425" s="145">
        <v>116.9</v>
      </c>
      <c r="D425" s="145">
        <v>165</v>
      </c>
      <c r="E425" s="145">
        <v>52.8</v>
      </c>
      <c r="F425" s="145">
        <v>122.2</v>
      </c>
      <c r="G425" s="145">
        <v>40.4</v>
      </c>
      <c r="H425" s="145">
        <v>394.5</v>
      </c>
      <c r="I425" s="145">
        <v>235.7</v>
      </c>
    </row>
    <row r="426" spans="2:9">
      <c r="B426" s="146">
        <v>39672</v>
      </c>
      <c r="C426" s="145">
        <v>111.5</v>
      </c>
      <c r="D426" s="145">
        <v>167.2</v>
      </c>
      <c r="E426" s="145">
        <v>53.5</v>
      </c>
      <c r="F426" s="145">
        <v>120.8</v>
      </c>
      <c r="G426" s="145">
        <v>39.5</v>
      </c>
      <c r="H426" s="145">
        <v>394.2</v>
      </c>
      <c r="I426" s="145">
        <v>231.6</v>
      </c>
    </row>
    <row r="427" spans="2:9">
      <c r="B427" s="146">
        <v>39673</v>
      </c>
      <c r="C427" s="145">
        <v>114.6</v>
      </c>
      <c r="D427" s="145">
        <v>170</v>
      </c>
      <c r="E427" s="145">
        <v>56.8</v>
      </c>
      <c r="F427" s="145">
        <v>122.4</v>
      </c>
      <c r="G427" s="145">
        <v>40</v>
      </c>
      <c r="H427" s="145">
        <v>411.5</v>
      </c>
      <c r="I427" s="145">
        <v>243.2</v>
      </c>
    </row>
    <row r="428" spans="2:9">
      <c r="B428" s="146">
        <v>39674</v>
      </c>
      <c r="C428" s="145">
        <v>119.3</v>
      </c>
      <c r="D428" s="145">
        <v>176.8</v>
      </c>
      <c r="E428" s="145">
        <v>59.2</v>
      </c>
      <c r="F428" s="145">
        <v>125.1</v>
      </c>
      <c r="G428" s="145">
        <v>40.700000000000003</v>
      </c>
      <c r="H428" s="145">
        <v>428.5</v>
      </c>
      <c r="I428" s="145">
        <v>253.8</v>
      </c>
    </row>
    <row r="429" spans="2:9">
      <c r="B429" s="146">
        <v>39675</v>
      </c>
      <c r="C429" s="145">
        <v>125.1</v>
      </c>
      <c r="D429" s="145">
        <v>182</v>
      </c>
      <c r="E429" s="145">
        <v>62.9</v>
      </c>
      <c r="F429" s="145">
        <v>124.4</v>
      </c>
      <c r="G429" s="145">
        <v>43.6</v>
      </c>
      <c r="H429" s="145">
        <v>448.7</v>
      </c>
      <c r="I429" s="145">
        <v>259.2</v>
      </c>
    </row>
    <row r="430" spans="2:9">
      <c r="B430" s="146">
        <v>39678</v>
      </c>
      <c r="C430" s="145">
        <v>125.8</v>
      </c>
      <c r="D430" s="145">
        <v>183.2</v>
      </c>
      <c r="E430" s="145">
        <v>63.5</v>
      </c>
      <c r="F430" s="145">
        <v>127.3</v>
      </c>
      <c r="G430" s="145">
        <v>42.6</v>
      </c>
      <c r="H430" s="145">
        <v>460.5</v>
      </c>
      <c r="I430" s="145">
        <v>261.2</v>
      </c>
    </row>
    <row r="431" spans="2:9">
      <c r="B431" s="146">
        <v>39679</v>
      </c>
      <c r="C431" s="145">
        <v>131.19999999999999</v>
      </c>
      <c r="D431" s="145">
        <v>187.1</v>
      </c>
      <c r="E431" s="145">
        <v>69.400000000000006</v>
      </c>
      <c r="F431" s="145">
        <v>128.5</v>
      </c>
      <c r="G431" s="145">
        <v>44.1</v>
      </c>
      <c r="H431" s="145">
        <v>462.2</v>
      </c>
      <c r="I431" s="145">
        <v>264.8</v>
      </c>
    </row>
    <row r="432" spans="2:9">
      <c r="B432" s="146">
        <v>39680</v>
      </c>
      <c r="C432" s="145">
        <v>128.30000000000001</v>
      </c>
      <c r="D432" s="145">
        <v>185.3</v>
      </c>
      <c r="E432" s="145">
        <v>68.099999999999994</v>
      </c>
      <c r="F432" s="145">
        <v>126.6</v>
      </c>
      <c r="G432" s="145">
        <v>44.2</v>
      </c>
      <c r="H432" s="145">
        <v>449.8</v>
      </c>
      <c r="I432" s="145">
        <v>256.5</v>
      </c>
    </row>
    <row r="433" spans="2:9">
      <c r="B433" s="146">
        <v>39681</v>
      </c>
      <c r="C433" s="145">
        <v>130.30000000000001</v>
      </c>
      <c r="D433" s="145">
        <v>185.8</v>
      </c>
      <c r="E433" s="145">
        <v>69.8</v>
      </c>
      <c r="F433" s="145">
        <v>127.9</v>
      </c>
      <c r="G433" s="145">
        <v>44.5</v>
      </c>
      <c r="H433" s="145">
        <v>450</v>
      </c>
      <c r="I433" s="145">
        <v>248.8</v>
      </c>
    </row>
    <row r="434" spans="2:9">
      <c r="B434" s="146">
        <v>39682</v>
      </c>
      <c r="C434" s="145">
        <v>128</v>
      </c>
      <c r="D434" s="145">
        <v>183.5</v>
      </c>
      <c r="E434" s="145">
        <v>68.599999999999994</v>
      </c>
      <c r="F434" s="145">
        <v>126.6</v>
      </c>
      <c r="G434" s="145">
        <v>43</v>
      </c>
      <c r="H434" s="145">
        <v>429.3</v>
      </c>
      <c r="I434" s="145">
        <v>236</v>
      </c>
    </row>
    <row r="435" spans="2:9">
      <c r="B435" s="146">
        <v>39685</v>
      </c>
      <c r="C435" s="145">
        <v>128</v>
      </c>
      <c r="D435" s="145">
        <v>183.5</v>
      </c>
      <c r="E435" s="145">
        <v>68.599999999999994</v>
      </c>
      <c r="F435" s="145">
        <v>126.6</v>
      </c>
      <c r="G435" s="145">
        <v>43</v>
      </c>
      <c r="H435" s="145">
        <v>426.5</v>
      </c>
      <c r="I435" s="145">
        <v>236</v>
      </c>
    </row>
    <row r="436" spans="2:9">
      <c r="B436" s="146">
        <v>39686</v>
      </c>
      <c r="C436" s="145">
        <v>135.9</v>
      </c>
      <c r="D436" s="145">
        <v>185.3</v>
      </c>
      <c r="E436" s="145">
        <v>69.3</v>
      </c>
      <c r="F436" s="145">
        <v>128.80000000000001</v>
      </c>
      <c r="G436" s="145">
        <v>43.6</v>
      </c>
      <c r="H436" s="145">
        <v>444.9</v>
      </c>
      <c r="I436" s="145">
        <v>244.8</v>
      </c>
    </row>
    <row r="437" spans="2:9">
      <c r="B437" s="146">
        <v>39687</v>
      </c>
      <c r="C437" s="145">
        <v>134.19999999999999</v>
      </c>
      <c r="D437" s="145">
        <v>185.3</v>
      </c>
      <c r="E437" s="145">
        <v>69.7</v>
      </c>
      <c r="F437" s="145">
        <v>127.8</v>
      </c>
      <c r="G437" s="145">
        <v>44.6</v>
      </c>
      <c r="H437" s="145">
        <v>445.4</v>
      </c>
      <c r="I437" s="145">
        <v>237.5</v>
      </c>
    </row>
    <row r="438" spans="2:9">
      <c r="B438" s="146">
        <v>39688</v>
      </c>
      <c r="C438" s="145">
        <v>131.19999999999999</v>
      </c>
      <c r="D438" s="145">
        <v>186.2</v>
      </c>
      <c r="E438" s="145">
        <v>69.099999999999994</v>
      </c>
      <c r="F438" s="145">
        <v>127.3</v>
      </c>
      <c r="G438" s="145">
        <v>44.5</v>
      </c>
      <c r="H438" s="145">
        <v>437.2</v>
      </c>
      <c r="I438" s="145">
        <v>235.7</v>
      </c>
    </row>
    <row r="439" spans="2:9">
      <c r="B439" s="146">
        <v>39689</v>
      </c>
      <c r="C439" s="145">
        <v>131.9</v>
      </c>
      <c r="D439" s="145">
        <v>185.6</v>
      </c>
      <c r="E439" s="145">
        <v>68</v>
      </c>
      <c r="F439" s="145">
        <v>124.3</v>
      </c>
      <c r="G439" s="145">
        <v>43.5</v>
      </c>
      <c r="H439" s="145">
        <v>441.2</v>
      </c>
      <c r="I439" s="145">
        <v>234</v>
      </c>
    </row>
    <row r="440" spans="2:9">
      <c r="B440" s="146">
        <v>39692</v>
      </c>
      <c r="C440" s="145">
        <v>133</v>
      </c>
      <c r="D440" s="145">
        <v>185.6</v>
      </c>
      <c r="E440" s="145">
        <v>68</v>
      </c>
      <c r="F440" s="145">
        <v>124.3</v>
      </c>
      <c r="G440" s="145">
        <v>43.5</v>
      </c>
      <c r="H440" s="145">
        <v>443.2</v>
      </c>
      <c r="I440" s="145">
        <v>234.5</v>
      </c>
    </row>
    <row r="441" spans="2:9">
      <c r="B441" s="146">
        <v>39693</v>
      </c>
      <c r="C441" s="145">
        <v>135.80000000000001</v>
      </c>
      <c r="D441" s="145">
        <v>184.2</v>
      </c>
      <c r="E441" s="145">
        <v>67.8</v>
      </c>
      <c r="F441" s="145">
        <v>124.8</v>
      </c>
      <c r="G441" s="145">
        <v>43.2</v>
      </c>
      <c r="H441" s="145">
        <v>444.8</v>
      </c>
      <c r="I441" s="145">
        <v>235</v>
      </c>
    </row>
    <row r="442" spans="2:9">
      <c r="B442" s="146">
        <v>39694</v>
      </c>
      <c r="C442" s="145">
        <v>145.80000000000001</v>
      </c>
      <c r="D442" s="145">
        <v>187.8</v>
      </c>
      <c r="E442" s="145">
        <v>69.7</v>
      </c>
      <c r="F442" s="145">
        <v>134.30000000000001</v>
      </c>
      <c r="G442" s="145">
        <v>45.2</v>
      </c>
      <c r="H442" s="145">
        <v>463.8</v>
      </c>
      <c r="I442" s="145">
        <v>241.2</v>
      </c>
    </row>
    <row r="443" spans="2:9">
      <c r="B443" s="146">
        <v>39695</v>
      </c>
      <c r="C443" s="145">
        <v>152.19999999999999</v>
      </c>
      <c r="D443" s="145">
        <v>191.2</v>
      </c>
      <c r="E443" s="145">
        <v>75.8</v>
      </c>
      <c r="F443" s="145">
        <v>145.30000000000001</v>
      </c>
      <c r="G443" s="145">
        <v>46</v>
      </c>
      <c r="H443" s="145">
        <v>476.6</v>
      </c>
      <c r="I443" s="145">
        <v>252.7</v>
      </c>
    </row>
    <row r="444" spans="2:9">
      <c r="B444" s="146">
        <v>39696</v>
      </c>
      <c r="C444" s="145">
        <v>165.3</v>
      </c>
      <c r="D444" s="145">
        <v>215</v>
      </c>
      <c r="E444" s="145">
        <v>83.9</v>
      </c>
      <c r="F444" s="145">
        <v>167.5</v>
      </c>
      <c r="G444" s="145">
        <v>50.3</v>
      </c>
      <c r="H444" s="145">
        <v>499.2</v>
      </c>
      <c r="I444" s="145">
        <v>266.7</v>
      </c>
    </row>
    <row r="445" spans="2:9">
      <c r="B445" s="146">
        <v>39699</v>
      </c>
      <c r="C445" s="145">
        <v>148.4</v>
      </c>
      <c r="D445" s="145">
        <v>206.7</v>
      </c>
      <c r="E445" s="145">
        <v>79</v>
      </c>
      <c r="F445" s="145">
        <v>154.9</v>
      </c>
      <c r="G445" s="145">
        <v>46.8</v>
      </c>
      <c r="H445" s="145">
        <v>476.5</v>
      </c>
      <c r="I445" s="145">
        <v>245.2</v>
      </c>
    </row>
    <row r="446" spans="2:9">
      <c r="B446" s="146">
        <v>39700</v>
      </c>
      <c r="C446" s="145">
        <v>163.80000000000001</v>
      </c>
      <c r="D446" s="145">
        <v>211.2</v>
      </c>
      <c r="E446" s="145">
        <v>81.7</v>
      </c>
      <c r="F446" s="145">
        <v>167.6</v>
      </c>
      <c r="G446" s="145">
        <v>47.3</v>
      </c>
      <c r="H446" s="145">
        <v>491.2</v>
      </c>
      <c r="I446" s="145">
        <v>253.5</v>
      </c>
    </row>
    <row r="447" spans="2:9">
      <c r="B447" s="146">
        <v>39701</v>
      </c>
      <c r="C447" s="145">
        <v>165.4</v>
      </c>
      <c r="D447" s="145">
        <v>218.5</v>
      </c>
      <c r="E447" s="145">
        <v>76.3</v>
      </c>
      <c r="F447" s="145">
        <v>168.2</v>
      </c>
      <c r="G447" s="145">
        <v>47.8</v>
      </c>
      <c r="H447" s="145">
        <v>494.2</v>
      </c>
      <c r="I447" s="145">
        <v>255</v>
      </c>
    </row>
    <row r="448" spans="2:9">
      <c r="B448" s="146">
        <v>39702</v>
      </c>
      <c r="C448" s="145">
        <v>170.2</v>
      </c>
      <c r="D448" s="145">
        <v>225.2</v>
      </c>
      <c r="E448" s="145">
        <v>77.599999999999994</v>
      </c>
      <c r="F448" s="145">
        <v>170.2</v>
      </c>
      <c r="G448" s="145">
        <v>48.7</v>
      </c>
      <c r="H448" s="145">
        <v>501.2</v>
      </c>
      <c r="I448" s="145">
        <v>267.89999999999998</v>
      </c>
    </row>
    <row r="449" spans="2:9">
      <c r="B449" s="146">
        <v>39703</v>
      </c>
      <c r="C449" s="145">
        <v>167.8</v>
      </c>
      <c r="D449" s="145">
        <v>220</v>
      </c>
      <c r="E449" s="145">
        <v>72.3</v>
      </c>
      <c r="F449" s="145">
        <v>165</v>
      </c>
      <c r="G449" s="145">
        <v>48.3</v>
      </c>
      <c r="H449" s="145">
        <v>499.2</v>
      </c>
      <c r="I449" s="145">
        <v>259.60000000000002</v>
      </c>
    </row>
    <row r="450" spans="2:9">
      <c r="B450" s="146">
        <v>39706</v>
      </c>
      <c r="C450" s="145">
        <v>212.2</v>
      </c>
      <c r="D450" s="145">
        <v>248</v>
      </c>
      <c r="E450" s="145">
        <v>90.2</v>
      </c>
      <c r="F450" s="145">
        <v>205</v>
      </c>
      <c r="G450" s="145">
        <v>70</v>
      </c>
      <c r="H450" s="145">
        <v>571.20000000000005</v>
      </c>
      <c r="I450" s="145">
        <v>315</v>
      </c>
    </row>
    <row r="451" spans="2:9">
      <c r="B451" s="146">
        <v>39707</v>
      </c>
      <c r="C451" s="145">
        <v>253.7</v>
      </c>
      <c r="D451" s="145">
        <v>256.7</v>
      </c>
      <c r="E451" s="145">
        <v>95</v>
      </c>
      <c r="F451" s="145">
        <v>222.7</v>
      </c>
      <c r="G451" s="145">
        <v>68.5</v>
      </c>
      <c r="H451" s="145">
        <v>618.70000000000005</v>
      </c>
      <c r="I451" s="145">
        <v>357.1</v>
      </c>
    </row>
    <row r="452" spans="2:9">
      <c r="B452" s="146">
        <v>39708</v>
      </c>
      <c r="C452" s="145">
        <v>276.7</v>
      </c>
      <c r="D452" s="145">
        <v>260</v>
      </c>
      <c r="E452" s="145">
        <v>81.7</v>
      </c>
      <c r="F452" s="145">
        <v>208.4</v>
      </c>
      <c r="G452" s="145">
        <v>61.2</v>
      </c>
      <c r="H452" s="145">
        <v>653.29999999999995</v>
      </c>
      <c r="I452" s="145">
        <v>373.3</v>
      </c>
    </row>
    <row r="453" spans="2:9">
      <c r="B453" s="146">
        <v>39709</v>
      </c>
      <c r="C453" s="145">
        <v>284.5</v>
      </c>
      <c r="D453" s="145">
        <v>233.3</v>
      </c>
      <c r="E453" s="145">
        <v>74.8</v>
      </c>
      <c r="F453" s="145">
        <v>196</v>
      </c>
      <c r="G453" s="145">
        <v>60</v>
      </c>
      <c r="H453" s="145">
        <v>645.20000000000005</v>
      </c>
      <c r="I453" s="145">
        <v>360.8</v>
      </c>
    </row>
    <row r="454" spans="2:9">
      <c r="B454" s="146">
        <v>39710</v>
      </c>
      <c r="C454" s="145">
        <v>237.5</v>
      </c>
      <c r="D454" s="145">
        <v>200</v>
      </c>
      <c r="E454" s="145">
        <v>64.099999999999994</v>
      </c>
      <c r="F454" s="145">
        <v>160</v>
      </c>
      <c r="G454" s="145">
        <v>52</v>
      </c>
      <c r="H454" s="145">
        <v>554.20000000000005</v>
      </c>
      <c r="I454" s="145">
        <v>312.5</v>
      </c>
    </row>
    <row r="455" spans="2:9">
      <c r="B455" s="146">
        <v>39713</v>
      </c>
      <c r="C455" s="145">
        <v>243.5</v>
      </c>
      <c r="D455" s="145">
        <v>175.4</v>
      </c>
      <c r="E455" s="145">
        <v>62.9</v>
      </c>
      <c r="F455" s="145">
        <v>149</v>
      </c>
      <c r="G455" s="145">
        <v>52</v>
      </c>
      <c r="H455" s="145">
        <v>590.79999999999995</v>
      </c>
      <c r="I455" s="145">
        <v>305.8</v>
      </c>
    </row>
    <row r="456" spans="2:9">
      <c r="B456" s="146">
        <v>39714</v>
      </c>
      <c r="C456" s="145">
        <v>256.60000000000002</v>
      </c>
      <c r="D456" s="145">
        <v>190</v>
      </c>
      <c r="E456" s="145">
        <v>60.1</v>
      </c>
      <c r="F456" s="145">
        <v>144.80000000000001</v>
      </c>
      <c r="G456" s="145">
        <v>50</v>
      </c>
      <c r="H456" s="145">
        <v>615</v>
      </c>
      <c r="I456" s="145">
        <v>334.6</v>
      </c>
    </row>
    <row r="457" spans="2:9">
      <c r="B457" s="146">
        <v>39715</v>
      </c>
      <c r="C457" s="145">
        <v>254.7</v>
      </c>
      <c r="D457" s="145">
        <v>180.3</v>
      </c>
      <c r="E457" s="145">
        <v>58</v>
      </c>
      <c r="F457" s="145">
        <v>143.4</v>
      </c>
      <c r="G457" s="145">
        <v>49.4</v>
      </c>
      <c r="H457" s="145">
        <v>650</v>
      </c>
      <c r="I457" s="145">
        <v>350</v>
      </c>
    </row>
    <row r="458" spans="2:9">
      <c r="B458" s="146">
        <v>39716</v>
      </c>
      <c r="C458" s="145">
        <v>243.2</v>
      </c>
      <c r="D458" s="145">
        <v>187.1</v>
      </c>
      <c r="E458" s="145">
        <v>57.3</v>
      </c>
      <c r="F458" s="145">
        <v>140.69999999999999</v>
      </c>
      <c r="G458" s="145">
        <v>49</v>
      </c>
      <c r="H458" s="145">
        <v>655.8</v>
      </c>
      <c r="I458" s="145">
        <v>376.7</v>
      </c>
    </row>
    <row r="459" spans="2:9">
      <c r="B459" s="146">
        <v>39717</v>
      </c>
      <c r="C459" s="145">
        <v>242.7</v>
      </c>
      <c r="D459" s="145">
        <v>191.7</v>
      </c>
      <c r="E459" s="145">
        <v>60.8</v>
      </c>
      <c r="F459" s="145">
        <v>147.30000000000001</v>
      </c>
      <c r="G459" s="145">
        <v>49.8</v>
      </c>
      <c r="H459" s="145">
        <v>675.8</v>
      </c>
      <c r="I459" s="145">
        <v>408.3</v>
      </c>
    </row>
    <row r="460" spans="2:9">
      <c r="B460" s="146">
        <v>39720</v>
      </c>
      <c r="C460" s="145">
        <v>258.2</v>
      </c>
      <c r="D460" s="145">
        <v>230</v>
      </c>
      <c r="E460" s="145">
        <v>73</v>
      </c>
      <c r="F460" s="145">
        <v>171</v>
      </c>
      <c r="G460" s="145">
        <v>61.3</v>
      </c>
      <c r="H460" s="145">
        <v>730</v>
      </c>
      <c r="I460" s="145">
        <v>452.5</v>
      </c>
    </row>
    <row r="461" spans="2:9">
      <c r="B461" s="146">
        <v>39721</v>
      </c>
      <c r="C461" s="145">
        <v>263.3</v>
      </c>
      <c r="D461" s="145">
        <v>228.5</v>
      </c>
      <c r="E461" s="145">
        <v>72.7</v>
      </c>
      <c r="F461" s="145">
        <v>169.7</v>
      </c>
      <c r="G461" s="145">
        <v>62.7</v>
      </c>
      <c r="H461" s="145">
        <v>721.2</v>
      </c>
      <c r="I461" s="145">
        <v>444.2</v>
      </c>
    </row>
    <row r="462" spans="2:9">
      <c r="B462" s="146">
        <v>39722</v>
      </c>
      <c r="C462" s="145">
        <v>252.5</v>
      </c>
      <c r="D462" s="145">
        <v>226.7</v>
      </c>
      <c r="E462" s="145">
        <v>74.2</v>
      </c>
      <c r="F462" s="145">
        <v>165</v>
      </c>
      <c r="G462" s="145">
        <v>61.3</v>
      </c>
      <c r="H462" s="145">
        <v>726.7</v>
      </c>
      <c r="I462" s="145">
        <v>433.3</v>
      </c>
    </row>
    <row r="463" spans="2:9">
      <c r="B463" s="146">
        <v>39723</v>
      </c>
      <c r="C463" s="145">
        <v>260.3</v>
      </c>
      <c r="D463" s="145">
        <v>244</v>
      </c>
      <c r="E463" s="145">
        <v>79.2</v>
      </c>
      <c r="F463" s="145">
        <v>186.2</v>
      </c>
      <c r="G463" s="145">
        <v>66.7</v>
      </c>
      <c r="H463" s="145">
        <v>810</v>
      </c>
      <c r="I463" s="145">
        <v>466.2</v>
      </c>
    </row>
    <row r="464" spans="2:9">
      <c r="B464" s="146">
        <v>39724</v>
      </c>
      <c r="C464" s="145">
        <v>266.2</v>
      </c>
      <c r="D464" s="145">
        <v>275</v>
      </c>
      <c r="E464" s="145">
        <v>90.8</v>
      </c>
      <c r="F464" s="145">
        <v>200.3</v>
      </c>
      <c r="G464" s="145">
        <v>70</v>
      </c>
      <c r="H464" s="145">
        <v>843.3</v>
      </c>
      <c r="I464" s="145">
        <v>517.9</v>
      </c>
    </row>
    <row r="465" spans="2:10">
      <c r="B465" s="146">
        <v>39727</v>
      </c>
      <c r="C465" s="145">
        <v>304.2</v>
      </c>
      <c r="D465" s="145">
        <v>314.2</v>
      </c>
      <c r="E465" s="145">
        <v>106</v>
      </c>
      <c r="F465" s="145">
        <v>248.3</v>
      </c>
      <c r="G465" s="145">
        <v>80</v>
      </c>
      <c r="H465" s="145">
        <v>910.3</v>
      </c>
      <c r="I465" s="145">
        <v>550</v>
      </c>
    </row>
    <row r="466" spans="2:10">
      <c r="B466" s="146">
        <v>39728</v>
      </c>
      <c r="C466" s="145">
        <v>290.8</v>
      </c>
      <c r="D466" s="145">
        <v>310</v>
      </c>
      <c r="E466" s="145">
        <v>109.9</v>
      </c>
      <c r="F466" s="145">
        <v>235</v>
      </c>
      <c r="G466" s="145">
        <v>80.2</v>
      </c>
      <c r="H466" s="145">
        <v>910.5</v>
      </c>
      <c r="I466" s="145">
        <v>548.79999999999995</v>
      </c>
    </row>
    <row r="467" spans="2:10">
      <c r="B467" s="146">
        <v>39729</v>
      </c>
      <c r="C467" s="145">
        <v>348.8</v>
      </c>
      <c r="D467" s="145">
        <v>374.2</v>
      </c>
      <c r="E467" s="145">
        <v>128.30000000000001</v>
      </c>
      <c r="F467" s="145">
        <v>275.8</v>
      </c>
      <c r="G467" s="145">
        <v>86</v>
      </c>
      <c r="H467" s="145">
        <v>1034.7</v>
      </c>
      <c r="I467" s="145">
        <v>643.29999999999995</v>
      </c>
    </row>
    <row r="468" spans="2:10">
      <c r="B468" s="146">
        <v>39730</v>
      </c>
      <c r="C468" s="145">
        <v>379.7</v>
      </c>
      <c r="D468" s="145">
        <v>435</v>
      </c>
      <c r="E468" s="145">
        <v>143</v>
      </c>
      <c r="F468" s="145">
        <v>341.7</v>
      </c>
      <c r="G468" s="145">
        <v>95</v>
      </c>
      <c r="H468" s="145">
        <v>1216.7</v>
      </c>
      <c r="I468" s="145">
        <v>759.2</v>
      </c>
    </row>
    <row r="469" spans="2:10">
      <c r="B469" s="146">
        <v>39731</v>
      </c>
      <c r="C469" s="145">
        <v>560.79999999999995</v>
      </c>
      <c r="D469" s="145">
        <v>491.4</v>
      </c>
      <c r="E469" s="145">
        <v>185.8</v>
      </c>
      <c r="F469" s="145">
        <v>396</v>
      </c>
      <c r="G469" s="145">
        <v>145</v>
      </c>
      <c r="H469" s="145">
        <v>1620.8</v>
      </c>
      <c r="I469" s="145">
        <v>1041.7</v>
      </c>
    </row>
    <row r="470" spans="2:10">
      <c r="B470" s="146">
        <v>39734</v>
      </c>
      <c r="C470" s="145">
        <v>497.5</v>
      </c>
      <c r="D470" s="145">
        <v>459</v>
      </c>
      <c r="E470" s="145">
        <v>166.2</v>
      </c>
      <c r="F470" s="145">
        <v>350.8</v>
      </c>
      <c r="G470" s="145">
        <v>145</v>
      </c>
      <c r="H470" s="145">
        <v>1658.3</v>
      </c>
      <c r="I470" s="145">
        <v>1041.7</v>
      </c>
    </row>
    <row r="471" spans="2:10">
      <c r="B471" s="146">
        <v>39735</v>
      </c>
      <c r="C471" s="145">
        <v>442.5</v>
      </c>
      <c r="D471" s="145">
        <v>409.2</v>
      </c>
      <c r="E471" s="145">
        <v>115</v>
      </c>
      <c r="F471" s="145">
        <v>313.3</v>
      </c>
      <c r="G471" s="145">
        <v>87.9</v>
      </c>
      <c r="H471" s="145">
        <v>1533.3</v>
      </c>
      <c r="I471" s="145">
        <v>812.5</v>
      </c>
    </row>
    <row r="472" spans="2:10">
      <c r="B472" s="146">
        <v>39736</v>
      </c>
      <c r="C472" s="145">
        <v>511.6</v>
      </c>
      <c r="D472" s="145">
        <v>476.7</v>
      </c>
      <c r="E472" s="145">
        <v>163.30000000000001</v>
      </c>
      <c r="F472" s="145">
        <v>445</v>
      </c>
      <c r="G472" s="145">
        <v>118.3</v>
      </c>
      <c r="H472" s="145">
        <v>1791.7</v>
      </c>
      <c r="I472" s="145">
        <v>967.5</v>
      </c>
    </row>
    <row r="473" spans="2:10">
      <c r="B473" s="146">
        <v>39737</v>
      </c>
      <c r="C473" s="145">
        <v>612.5</v>
      </c>
      <c r="D473" s="145">
        <v>475</v>
      </c>
      <c r="E473" s="145">
        <v>164.6</v>
      </c>
      <c r="F473" s="145">
        <v>472.9</v>
      </c>
      <c r="G473" s="145">
        <v>118.8</v>
      </c>
      <c r="H473" s="145">
        <v>1873.3</v>
      </c>
      <c r="I473" s="145">
        <v>1000</v>
      </c>
    </row>
    <row r="474" spans="2:10">
      <c r="B474" s="146">
        <v>39738</v>
      </c>
      <c r="C474" s="145">
        <v>759.6</v>
      </c>
      <c r="D474" s="145">
        <v>480</v>
      </c>
      <c r="E474" s="145">
        <v>195.8</v>
      </c>
      <c r="F474" s="145">
        <v>512.9</v>
      </c>
      <c r="G474" s="145">
        <v>163.6</v>
      </c>
      <c r="H474" s="145">
        <v>1983.3</v>
      </c>
      <c r="I474" s="145">
        <v>1075</v>
      </c>
    </row>
    <row r="475" spans="2:10">
      <c r="B475" s="146">
        <v>39741</v>
      </c>
      <c r="C475" s="145">
        <v>820</v>
      </c>
      <c r="D475" s="145">
        <v>496.7</v>
      </c>
      <c r="E475" s="145">
        <v>190.8</v>
      </c>
      <c r="F475" s="145">
        <v>524.6</v>
      </c>
      <c r="G475" s="145">
        <v>172.9</v>
      </c>
      <c r="H475" s="145">
        <v>2091.6999999999998</v>
      </c>
      <c r="I475" s="145">
        <v>975</v>
      </c>
      <c r="J475" s="147"/>
    </row>
    <row r="476" spans="2:10">
      <c r="B476" s="146">
        <v>39742</v>
      </c>
      <c r="C476" s="145">
        <v>765.4</v>
      </c>
      <c r="D476" s="145">
        <v>474.3</v>
      </c>
      <c r="E476" s="145">
        <v>187</v>
      </c>
      <c r="F476" s="145">
        <v>499.2</v>
      </c>
      <c r="G476" s="145">
        <v>158.1</v>
      </c>
      <c r="H476" s="145">
        <v>1950</v>
      </c>
      <c r="I476" s="145">
        <v>950</v>
      </c>
    </row>
    <row r="477" spans="2:10">
      <c r="B477" s="146">
        <v>39743</v>
      </c>
      <c r="C477" s="145">
        <v>887.5</v>
      </c>
      <c r="D477" s="145">
        <v>531.70000000000005</v>
      </c>
      <c r="E477" s="145">
        <v>215.4</v>
      </c>
      <c r="F477" s="145">
        <v>544.20000000000005</v>
      </c>
      <c r="G477" s="145">
        <v>192.9</v>
      </c>
      <c r="H477" s="145">
        <v>2158.3000000000002</v>
      </c>
      <c r="I477" s="145">
        <v>1012.5</v>
      </c>
    </row>
    <row r="478" spans="2:10">
      <c r="B478" s="146">
        <v>39744</v>
      </c>
      <c r="C478" s="145">
        <v>1037.5</v>
      </c>
      <c r="D478" s="145">
        <v>597.9</v>
      </c>
      <c r="E478" s="145">
        <v>268.3</v>
      </c>
      <c r="F478" s="145">
        <v>576.70000000000005</v>
      </c>
      <c r="G478" s="145">
        <v>225</v>
      </c>
      <c r="H478" s="145">
        <v>2616.6999999999998</v>
      </c>
      <c r="I478" s="145">
        <v>1200</v>
      </c>
    </row>
    <row r="479" spans="2:10">
      <c r="B479" s="146">
        <v>39745</v>
      </c>
      <c r="C479" s="145">
        <v>1116.7</v>
      </c>
      <c r="D479" s="145">
        <v>550</v>
      </c>
      <c r="E479" s="145">
        <v>261.7</v>
      </c>
      <c r="F479" s="145">
        <v>605</v>
      </c>
      <c r="G479" s="145">
        <v>225</v>
      </c>
      <c r="H479" s="145">
        <v>2716.7</v>
      </c>
      <c r="I479" s="145">
        <v>1345.8</v>
      </c>
    </row>
    <row r="480" spans="2:10">
      <c r="B480" s="146">
        <v>39748</v>
      </c>
      <c r="C480" s="145">
        <v>1105</v>
      </c>
      <c r="D480" s="145">
        <v>550.79999999999995</v>
      </c>
      <c r="E480" s="145">
        <v>270</v>
      </c>
      <c r="F480" s="145">
        <v>542.5</v>
      </c>
      <c r="G480" s="145">
        <v>228.3</v>
      </c>
      <c r="H480" s="145">
        <v>2833.3</v>
      </c>
      <c r="I480" s="145">
        <v>1083.3</v>
      </c>
    </row>
    <row r="481" spans="2:9">
      <c r="B481" s="146">
        <v>39749</v>
      </c>
      <c r="C481" s="145">
        <v>1047.2</v>
      </c>
      <c r="D481" s="145">
        <v>529.6</v>
      </c>
      <c r="E481" s="145">
        <v>247.9</v>
      </c>
      <c r="F481" s="145">
        <v>470</v>
      </c>
      <c r="G481" s="145">
        <v>205</v>
      </c>
      <c r="H481" s="145">
        <v>2750</v>
      </c>
      <c r="I481" s="145">
        <v>966.7</v>
      </c>
    </row>
    <row r="482" spans="2:9">
      <c r="B482" s="146">
        <v>39750</v>
      </c>
      <c r="C482" s="145">
        <v>877.3</v>
      </c>
      <c r="D482" s="145">
        <v>475</v>
      </c>
      <c r="E482" s="145">
        <v>196.7</v>
      </c>
      <c r="F482" s="145">
        <v>386.7</v>
      </c>
      <c r="G482" s="145">
        <v>177.8</v>
      </c>
      <c r="H482" s="145">
        <v>2736.7</v>
      </c>
      <c r="I482" s="145">
        <v>850</v>
      </c>
    </row>
    <row r="483" spans="2:9">
      <c r="B483" s="146">
        <v>39751</v>
      </c>
      <c r="C483" s="145">
        <v>713.7</v>
      </c>
      <c r="D483" s="145">
        <v>425</v>
      </c>
      <c r="E483" s="145">
        <v>172.1</v>
      </c>
      <c r="F483" s="145">
        <v>330</v>
      </c>
      <c r="G483" s="145">
        <v>155</v>
      </c>
      <c r="H483" s="145">
        <v>2343.1999999999998</v>
      </c>
      <c r="I483" s="145">
        <v>766.7</v>
      </c>
    </row>
  </sheetData>
  <phoneticPr fontId="4" type="noConversion"/>
  <hyperlinks>
    <hyperlink ref="K19" location="'Содержание '!B23" display="к содержанию"/>
  </hyperlinks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J461"/>
  <sheetViews>
    <sheetView zoomScaleNormal="100" workbookViewId="0">
      <selection activeCell="L28" sqref="L28"/>
    </sheetView>
  </sheetViews>
  <sheetFormatPr defaultRowHeight="12.75"/>
  <cols>
    <col min="1" max="1" width="9.140625" style="151"/>
    <col min="2" max="2" width="12.7109375" style="152" bestFit="1" customWidth="1"/>
    <col min="3" max="3" width="9.85546875" style="72" bestFit="1" customWidth="1"/>
    <col min="4" max="7" width="9.28515625" style="72" bestFit="1" customWidth="1"/>
    <col min="8" max="8" width="10.28515625" style="72" customWidth="1"/>
    <col min="9" max="16384" width="9.140625" style="151"/>
  </cols>
  <sheetData>
    <row r="1" spans="1:10" s="74" customFormat="1"/>
    <row r="2" spans="1:10" s="74" customFormat="1">
      <c r="A2" s="74" t="s">
        <v>1238</v>
      </c>
      <c r="B2" s="73" t="s">
        <v>952</v>
      </c>
      <c r="J2" s="73" t="s">
        <v>952</v>
      </c>
    </row>
    <row r="3" spans="1:10" s="74" customFormat="1" ht="13.5" thickBot="1"/>
    <row r="4" spans="1:10" s="74" customFormat="1" ht="51.75" thickBot="1">
      <c r="B4" s="148" t="s">
        <v>1540</v>
      </c>
      <c r="C4" s="149" t="s">
        <v>1542</v>
      </c>
      <c r="D4" s="149" t="s">
        <v>1543</v>
      </c>
      <c r="E4" s="149" t="s">
        <v>1544</v>
      </c>
      <c r="F4" s="149" t="s">
        <v>1547</v>
      </c>
      <c r="G4" s="149" t="s">
        <v>1545</v>
      </c>
      <c r="H4" s="149" t="s">
        <v>1539</v>
      </c>
    </row>
    <row r="5" spans="1:10" s="74" customFormat="1">
      <c r="B5" s="150">
        <v>39083</v>
      </c>
      <c r="C5" s="104">
        <v>1483.578</v>
      </c>
      <c r="D5" s="104">
        <v>912.77</v>
      </c>
      <c r="E5" s="104">
        <v>128.01</v>
      </c>
      <c r="F5" s="104">
        <v>283.73399999999998</v>
      </c>
      <c r="G5" s="104">
        <v>892.57</v>
      </c>
      <c r="H5" s="104">
        <v>1044.52</v>
      </c>
    </row>
    <row r="6" spans="1:10" s="74" customFormat="1">
      <c r="B6" s="150">
        <v>39084</v>
      </c>
      <c r="C6" s="104">
        <v>1494.32</v>
      </c>
      <c r="D6" s="104">
        <v>926.18</v>
      </c>
      <c r="E6" s="104">
        <v>128.01</v>
      </c>
      <c r="F6" s="104">
        <v>287.97899999999998</v>
      </c>
      <c r="G6" s="104">
        <v>895.55</v>
      </c>
      <c r="H6" s="104">
        <v>1045.45</v>
      </c>
    </row>
    <row r="7" spans="1:10" s="74" customFormat="1">
      <c r="B7" s="150">
        <v>39085</v>
      </c>
      <c r="C7" s="104">
        <v>1488.6310000000001</v>
      </c>
      <c r="D7" s="104">
        <v>920.77</v>
      </c>
      <c r="E7" s="104">
        <v>127.55</v>
      </c>
      <c r="F7" s="104">
        <v>287.33199999999999</v>
      </c>
      <c r="G7" s="104">
        <v>899.31</v>
      </c>
      <c r="H7" s="104">
        <v>1043.5999999999999</v>
      </c>
    </row>
    <row r="8" spans="1:10" s="74" customFormat="1">
      <c r="B8" s="150">
        <v>39086</v>
      </c>
      <c r="C8" s="104">
        <v>1484.354</v>
      </c>
      <c r="D8" s="104">
        <v>906.71</v>
      </c>
      <c r="E8" s="104">
        <v>127.84</v>
      </c>
      <c r="F8" s="104">
        <v>282.76900000000001</v>
      </c>
      <c r="G8" s="104">
        <v>883.83</v>
      </c>
      <c r="H8" s="104">
        <v>1015.06</v>
      </c>
    </row>
    <row r="9" spans="1:10" s="74" customFormat="1">
      <c r="B9" s="150">
        <v>39087</v>
      </c>
      <c r="C9" s="104">
        <v>1469.8019999999999</v>
      </c>
      <c r="D9" s="104">
        <v>893.96</v>
      </c>
      <c r="E9" s="104">
        <v>126.78</v>
      </c>
      <c r="F9" s="104">
        <v>279.02199999999999</v>
      </c>
      <c r="G9" s="104">
        <v>875.99</v>
      </c>
      <c r="H9" s="104">
        <v>995.27</v>
      </c>
    </row>
    <row r="10" spans="1:10" s="74" customFormat="1">
      <c r="B10" s="150">
        <v>39090</v>
      </c>
      <c r="C10" s="104">
        <v>1471.3789999999999</v>
      </c>
      <c r="D10" s="104">
        <v>888.97</v>
      </c>
      <c r="E10" s="104">
        <v>126.34</v>
      </c>
      <c r="F10" s="104">
        <v>277.93099999999998</v>
      </c>
      <c r="G10" s="104">
        <v>860.07</v>
      </c>
      <c r="H10" s="104">
        <v>963.95</v>
      </c>
    </row>
    <row r="11" spans="1:10" s="74" customFormat="1">
      <c r="B11" s="150">
        <v>39091</v>
      </c>
      <c r="C11" s="104">
        <v>1472.729</v>
      </c>
      <c r="D11" s="104">
        <v>877.59</v>
      </c>
      <c r="E11" s="104">
        <v>126.49</v>
      </c>
      <c r="F11" s="104">
        <v>270.26100000000002</v>
      </c>
      <c r="G11" s="104">
        <v>856.06</v>
      </c>
      <c r="H11" s="104">
        <v>954.13</v>
      </c>
    </row>
    <row r="12" spans="1:10" s="74" customFormat="1">
      <c r="B12" s="150">
        <v>39092</v>
      </c>
      <c r="C12" s="104">
        <v>1465.336</v>
      </c>
      <c r="D12" s="104">
        <v>867.13</v>
      </c>
      <c r="E12" s="104">
        <v>124.13</v>
      </c>
      <c r="F12" s="104">
        <v>267.245</v>
      </c>
      <c r="G12" s="104">
        <v>842.59</v>
      </c>
      <c r="H12" s="104">
        <v>931.89</v>
      </c>
    </row>
    <row r="13" spans="1:10" s="74" customFormat="1">
      <c r="B13" s="150">
        <v>39093</v>
      </c>
      <c r="C13" s="104">
        <v>1475.4860000000001</v>
      </c>
      <c r="D13" s="104">
        <v>873.86</v>
      </c>
      <c r="E13" s="104">
        <v>123.26</v>
      </c>
      <c r="F13" s="104">
        <v>269.06400000000002</v>
      </c>
      <c r="G13" s="104">
        <v>843.5</v>
      </c>
      <c r="H13" s="104">
        <v>930.69</v>
      </c>
    </row>
    <row r="14" spans="1:10" s="74" customFormat="1">
      <c r="B14" s="150">
        <v>39094</v>
      </c>
      <c r="C14" s="104">
        <v>1487.556</v>
      </c>
      <c r="D14" s="104">
        <v>884.53</v>
      </c>
      <c r="E14" s="104">
        <v>125.44</v>
      </c>
      <c r="F14" s="104">
        <v>271.767</v>
      </c>
      <c r="G14" s="104">
        <v>841.97</v>
      </c>
      <c r="H14" s="104">
        <v>917.58</v>
      </c>
    </row>
    <row r="15" spans="1:10" s="74" customFormat="1">
      <c r="B15" s="150">
        <v>39097</v>
      </c>
      <c r="C15" s="104">
        <v>1493.318</v>
      </c>
      <c r="D15" s="104">
        <v>896.71</v>
      </c>
      <c r="E15" s="104">
        <v>126.88</v>
      </c>
      <c r="F15" s="104">
        <v>276.59199999999998</v>
      </c>
      <c r="G15" s="104">
        <v>842.86</v>
      </c>
      <c r="H15" s="104">
        <v>917.65</v>
      </c>
    </row>
    <row r="16" spans="1:10" s="74" customFormat="1">
      <c r="B16" s="150">
        <v>39098</v>
      </c>
      <c r="C16" s="104">
        <v>1490.2</v>
      </c>
      <c r="D16" s="104">
        <v>895.05</v>
      </c>
      <c r="E16" s="104">
        <v>126.77</v>
      </c>
      <c r="F16" s="104">
        <v>274.92099999999999</v>
      </c>
      <c r="G16" s="104">
        <v>842.92</v>
      </c>
      <c r="H16" s="104">
        <v>908.11</v>
      </c>
      <c r="J16" s="77" t="s">
        <v>953</v>
      </c>
    </row>
    <row r="17" spans="2:10" s="74" customFormat="1">
      <c r="B17" s="150">
        <v>39099</v>
      </c>
      <c r="C17" s="104">
        <v>1490.6369999999999</v>
      </c>
      <c r="D17" s="104">
        <v>893.71</v>
      </c>
      <c r="E17" s="104">
        <v>127.05</v>
      </c>
      <c r="F17" s="104">
        <v>273.41199999999998</v>
      </c>
      <c r="G17" s="104">
        <v>839.12</v>
      </c>
      <c r="H17" s="104">
        <v>902.96</v>
      </c>
    </row>
    <row r="18" spans="2:10" s="74" customFormat="1">
      <c r="B18" s="150">
        <v>39100</v>
      </c>
      <c r="C18" s="104">
        <v>1487.8140000000001</v>
      </c>
      <c r="D18" s="104">
        <v>896.85</v>
      </c>
      <c r="E18" s="104">
        <v>127.18</v>
      </c>
      <c r="F18" s="104">
        <v>273.2</v>
      </c>
      <c r="G18" s="104">
        <v>843.35</v>
      </c>
      <c r="H18" s="104">
        <v>911.52</v>
      </c>
      <c r="J18" s="164" t="s">
        <v>1682</v>
      </c>
    </row>
    <row r="19" spans="2:10" s="74" customFormat="1">
      <c r="B19" s="150">
        <v>39101</v>
      </c>
      <c r="C19" s="104">
        <v>1493.558</v>
      </c>
      <c r="D19" s="104">
        <v>896.78</v>
      </c>
      <c r="E19" s="104">
        <v>126.85</v>
      </c>
      <c r="F19" s="104">
        <v>275.71800000000002</v>
      </c>
      <c r="G19" s="104">
        <v>845.5</v>
      </c>
      <c r="H19" s="104">
        <v>907.72</v>
      </c>
    </row>
    <row r="20" spans="2:10" s="74" customFormat="1">
      <c r="B20" s="150">
        <v>39104</v>
      </c>
      <c r="C20" s="104">
        <v>1490.114</v>
      </c>
      <c r="D20" s="104">
        <v>903.7</v>
      </c>
      <c r="E20" s="104">
        <v>127.82</v>
      </c>
      <c r="F20" s="104">
        <v>279.58</v>
      </c>
      <c r="G20" s="104">
        <v>847.4</v>
      </c>
      <c r="H20" s="104">
        <v>903.55</v>
      </c>
    </row>
    <row r="21" spans="2:10" s="74" customFormat="1">
      <c r="B21" s="150">
        <v>39105</v>
      </c>
      <c r="C21" s="104">
        <v>1496.5319999999999</v>
      </c>
      <c r="D21" s="104">
        <v>905.81</v>
      </c>
      <c r="E21" s="104">
        <v>127.91</v>
      </c>
      <c r="F21" s="104">
        <v>280.33100000000002</v>
      </c>
      <c r="G21" s="104">
        <v>853.17</v>
      </c>
      <c r="H21" s="104">
        <v>902.09</v>
      </c>
    </row>
    <row r="22" spans="2:10" s="74" customFormat="1">
      <c r="B22" s="150">
        <v>39106</v>
      </c>
      <c r="C22" s="104">
        <v>1505.98</v>
      </c>
      <c r="D22" s="104">
        <v>915.88</v>
      </c>
      <c r="E22" s="104">
        <v>129.03</v>
      </c>
      <c r="F22" s="104">
        <v>282.69200000000001</v>
      </c>
      <c r="G22" s="104">
        <v>858.07</v>
      </c>
      <c r="H22" s="104">
        <v>912.77</v>
      </c>
    </row>
    <row r="23" spans="2:10" s="74" customFormat="1">
      <c r="B23" s="150">
        <v>39107</v>
      </c>
      <c r="C23" s="104">
        <v>1495.4449999999999</v>
      </c>
      <c r="D23" s="104">
        <v>912.78</v>
      </c>
      <c r="E23" s="104">
        <v>128.41</v>
      </c>
      <c r="F23" s="104">
        <v>282.601</v>
      </c>
      <c r="G23" s="104">
        <v>863.17</v>
      </c>
      <c r="H23" s="104">
        <v>921.41</v>
      </c>
    </row>
    <row r="24" spans="2:10" s="74" customFormat="1">
      <c r="B24" s="150">
        <v>39108</v>
      </c>
      <c r="C24" s="104">
        <v>1487.3019999999999</v>
      </c>
      <c r="D24" s="104">
        <v>901.99</v>
      </c>
      <c r="E24" s="104">
        <v>127.34</v>
      </c>
      <c r="F24" s="104">
        <v>278.47699999999998</v>
      </c>
      <c r="G24" s="104">
        <v>857.66</v>
      </c>
      <c r="H24" s="104">
        <v>913.34</v>
      </c>
    </row>
    <row r="25" spans="2:10" s="74" customFormat="1">
      <c r="B25" s="150">
        <v>39111</v>
      </c>
      <c r="C25" s="104">
        <v>1488.9670000000001</v>
      </c>
      <c r="D25" s="104">
        <v>894.71</v>
      </c>
      <c r="E25" s="104">
        <v>127.26</v>
      </c>
      <c r="F25" s="104">
        <v>275.76</v>
      </c>
      <c r="G25" s="104">
        <v>863.06</v>
      </c>
      <c r="H25" s="104">
        <v>913.93</v>
      </c>
    </row>
    <row r="26" spans="2:10" s="74" customFormat="1">
      <c r="B26" s="150">
        <v>39112</v>
      </c>
      <c r="C26" s="104">
        <v>1496.7639999999999</v>
      </c>
      <c r="D26" s="104">
        <v>899.42</v>
      </c>
      <c r="E26" s="104">
        <v>127.6</v>
      </c>
      <c r="F26" s="104">
        <v>277.92399999999998</v>
      </c>
      <c r="G26" s="104">
        <v>869.43</v>
      </c>
      <c r="H26" s="104">
        <v>917.52</v>
      </c>
      <c r="J26" s="77"/>
    </row>
    <row r="27" spans="2:10" s="74" customFormat="1">
      <c r="B27" s="150">
        <v>39113</v>
      </c>
      <c r="C27" s="104">
        <v>1500.232</v>
      </c>
      <c r="D27" s="104">
        <v>901.48</v>
      </c>
      <c r="E27" s="104">
        <v>127.22</v>
      </c>
      <c r="F27" s="104">
        <v>277.82799999999997</v>
      </c>
      <c r="G27" s="104">
        <v>886.65</v>
      </c>
      <c r="H27" s="104">
        <v>951.16</v>
      </c>
    </row>
    <row r="28" spans="2:10" s="74" customFormat="1">
      <c r="B28" s="150">
        <v>39114</v>
      </c>
      <c r="C28" s="104">
        <v>1514.086</v>
      </c>
      <c r="D28" s="104">
        <v>912.68</v>
      </c>
      <c r="E28" s="104">
        <v>128.77000000000001</v>
      </c>
      <c r="F28" s="104">
        <v>280.76400000000001</v>
      </c>
      <c r="G28" s="104">
        <v>918.01</v>
      </c>
      <c r="H28" s="104">
        <v>1018.26</v>
      </c>
    </row>
    <row r="29" spans="2:10" s="74" customFormat="1">
      <c r="B29" s="150">
        <v>39115</v>
      </c>
      <c r="C29" s="104">
        <v>1515.7239999999999</v>
      </c>
      <c r="D29" s="104">
        <v>919.62</v>
      </c>
      <c r="E29" s="104">
        <v>129.16999999999999</v>
      </c>
      <c r="F29" s="104">
        <v>282.35399999999998</v>
      </c>
      <c r="G29" s="104">
        <v>916.84</v>
      </c>
      <c r="H29" s="104">
        <v>1020.31</v>
      </c>
    </row>
    <row r="30" spans="2:10" s="74" customFormat="1">
      <c r="B30" s="150">
        <v>39118</v>
      </c>
      <c r="C30" s="104">
        <v>1512.412</v>
      </c>
      <c r="D30" s="104">
        <v>922.04</v>
      </c>
      <c r="E30" s="104">
        <v>128.55000000000001</v>
      </c>
      <c r="F30" s="104">
        <v>283.62099999999998</v>
      </c>
      <c r="G30" s="104">
        <v>913.93</v>
      </c>
      <c r="H30" s="104">
        <v>1018.75</v>
      </c>
    </row>
    <row r="31" spans="2:10" s="74" customFormat="1">
      <c r="B31" s="150">
        <v>39119</v>
      </c>
      <c r="C31" s="104">
        <v>1517.527</v>
      </c>
      <c r="D31" s="104">
        <v>928.65</v>
      </c>
      <c r="E31" s="104">
        <v>129.53</v>
      </c>
      <c r="F31" s="104">
        <v>285.15100000000001</v>
      </c>
      <c r="G31" s="104">
        <v>912.13</v>
      </c>
      <c r="H31" s="104">
        <v>1012.01</v>
      </c>
    </row>
    <row r="32" spans="2:10" s="74" customFormat="1">
      <c r="B32" s="150">
        <v>39120</v>
      </c>
      <c r="C32" s="104">
        <v>1522.2429999999999</v>
      </c>
      <c r="D32" s="104">
        <v>928.6</v>
      </c>
      <c r="E32" s="104">
        <v>129.35</v>
      </c>
      <c r="F32" s="104">
        <v>285.39800000000002</v>
      </c>
      <c r="G32" s="104">
        <v>919.55</v>
      </c>
      <c r="H32" s="104">
        <v>1019.49</v>
      </c>
    </row>
    <row r="33" spans="2:8" s="74" customFormat="1">
      <c r="B33" s="150">
        <v>39121</v>
      </c>
      <c r="C33" s="104">
        <v>1516.788</v>
      </c>
      <c r="D33" s="104">
        <v>924.93</v>
      </c>
      <c r="E33" s="104">
        <v>128.69</v>
      </c>
      <c r="F33" s="104">
        <v>284.60899999999998</v>
      </c>
      <c r="G33" s="104">
        <v>911.88</v>
      </c>
      <c r="H33" s="104">
        <v>1002.47</v>
      </c>
    </row>
    <row r="34" spans="2:8" s="74" customFormat="1">
      <c r="B34" s="150">
        <v>39122</v>
      </c>
      <c r="C34" s="104">
        <v>1513.7639999999999</v>
      </c>
      <c r="D34" s="104">
        <v>924.16</v>
      </c>
      <c r="E34" s="104">
        <v>129.53</v>
      </c>
      <c r="F34" s="104">
        <v>282.68299999999999</v>
      </c>
      <c r="G34" s="104">
        <v>911.81</v>
      </c>
      <c r="H34" s="104">
        <v>1004.89</v>
      </c>
    </row>
    <row r="35" spans="2:8" s="74" customFormat="1">
      <c r="B35" s="150">
        <v>39125</v>
      </c>
      <c r="C35" s="104">
        <v>1506.229</v>
      </c>
      <c r="D35" s="104">
        <v>911.84</v>
      </c>
      <c r="E35" s="104">
        <v>128.96</v>
      </c>
      <c r="F35" s="104">
        <v>277.983</v>
      </c>
      <c r="G35" s="104">
        <v>908.29</v>
      </c>
      <c r="H35" s="104">
        <v>1006.39</v>
      </c>
    </row>
    <row r="36" spans="2:8" s="74" customFormat="1">
      <c r="B36" s="150">
        <v>39126</v>
      </c>
      <c r="C36" s="104">
        <v>1517.2439999999999</v>
      </c>
      <c r="D36" s="104">
        <v>915.24</v>
      </c>
      <c r="E36" s="104">
        <v>129.34</v>
      </c>
      <c r="F36" s="104">
        <v>278.99099999999999</v>
      </c>
      <c r="G36" s="104">
        <v>918.77</v>
      </c>
      <c r="H36" s="104">
        <v>1031</v>
      </c>
    </row>
    <row r="37" spans="2:8" s="74" customFormat="1">
      <c r="B37" s="150">
        <v>39127</v>
      </c>
      <c r="C37" s="104">
        <v>1533.83</v>
      </c>
      <c r="D37" s="104">
        <v>928.43</v>
      </c>
      <c r="E37" s="104">
        <v>130.65</v>
      </c>
      <c r="F37" s="104">
        <v>282.351</v>
      </c>
      <c r="G37" s="104">
        <v>927.2</v>
      </c>
      <c r="H37" s="104">
        <v>1033.44</v>
      </c>
    </row>
    <row r="38" spans="2:8" s="74" customFormat="1">
      <c r="B38" s="150">
        <v>39128</v>
      </c>
      <c r="C38" s="104">
        <v>1538.96</v>
      </c>
      <c r="D38" s="104">
        <v>935.21</v>
      </c>
      <c r="E38" s="104">
        <v>132.78</v>
      </c>
      <c r="F38" s="104">
        <v>284.97399999999999</v>
      </c>
      <c r="G38" s="104">
        <v>929.54</v>
      </c>
      <c r="H38" s="104">
        <v>1032.3499999999999</v>
      </c>
    </row>
    <row r="39" spans="2:8" s="74" customFormat="1">
      <c r="B39" s="150">
        <v>39129</v>
      </c>
      <c r="C39" s="104">
        <v>1536.7349999999999</v>
      </c>
      <c r="D39" s="104">
        <v>937.11</v>
      </c>
      <c r="E39" s="104">
        <v>132.85</v>
      </c>
      <c r="F39" s="104">
        <v>285.553</v>
      </c>
      <c r="G39" s="104">
        <v>921.46</v>
      </c>
      <c r="H39" s="104">
        <v>1020.64</v>
      </c>
    </row>
    <row r="40" spans="2:8" s="74" customFormat="1">
      <c r="B40" s="150">
        <v>39132</v>
      </c>
      <c r="C40" s="104">
        <v>1539.3779999999999</v>
      </c>
      <c r="D40" s="104">
        <v>939.21</v>
      </c>
      <c r="E40" s="104">
        <v>132.78</v>
      </c>
      <c r="F40" s="104">
        <v>285.77600000000001</v>
      </c>
      <c r="G40" s="104">
        <v>922.24</v>
      </c>
      <c r="H40" s="104">
        <v>1020.87</v>
      </c>
    </row>
    <row r="41" spans="2:8" s="74" customFormat="1">
      <c r="B41" s="150">
        <v>39133</v>
      </c>
      <c r="C41" s="104">
        <v>1540.345</v>
      </c>
      <c r="D41" s="104">
        <v>936.43</v>
      </c>
      <c r="E41" s="104">
        <v>132.63</v>
      </c>
      <c r="F41" s="104">
        <v>284.53100000000001</v>
      </c>
      <c r="G41" s="104">
        <v>925.89</v>
      </c>
      <c r="H41" s="104">
        <v>1033.77</v>
      </c>
    </row>
    <row r="42" spans="2:8" s="74" customFormat="1">
      <c r="B42" s="150">
        <v>39134</v>
      </c>
      <c r="C42" s="104">
        <v>1534.37</v>
      </c>
      <c r="D42" s="104">
        <v>937.59</v>
      </c>
      <c r="E42" s="104">
        <v>132.26</v>
      </c>
      <c r="F42" s="104">
        <v>285.55099999999999</v>
      </c>
      <c r="G42" s="104">
        <v>931.31</v>
      </c>
      <c r="H42" s="104">
        <v>1042.23</v>
      </c>
    </row>
    <row r="43" spans="2:8" s="74" customFormat="1">
      <c r="B43" s="150">
        <v>39135</v>
      </c>
      <c r="C43" s="104">
        <v>1535.9290000000001</v>
      </c>
      <c r="D43" s="104">
        <v>943.88</v>
      </c>
      <c r="E43" s="104">
        <v>132.80000000000001</v>
      </c>
      <c r="F43" s="104">
        <v>287.20999999999998</v>
      </c>
      <c r="G43" s="104">
        <v>926.76</v>
      </c>
      <c r="H43" s="104">
        <v>1033.6600000000001</v>
      </c>
    </row>
    <row r="44" spans="2:8" s="74" customFormat="1">
      <c r="B44" s="150">
        <v>39136</v>
      </c>
      <c r="C44" s="104">
        <v>1538.933</v>
      </c>
      <c r="D44" s="104">
        <v>940.24</v>
      </c>
      <c r="E44" s="104">
        <v>133.57</v>
      </c>
      <c r="F44" s="104">
        <v>284.61399999999998</v>
      </c>
      <c r="G44" s="104">
        <v>931.15</v>
      </c>
      <c r="H44" s="104">
        <v>1035.6600000000001</v>
      </c>
    </row>
    <row r="45" spans="2:8" s="74" customFormat="1">
      <c r="B45" s="150">
        <v>39139</v>
      </c>
      <c r="C45" s="104">
        <v>1541.7139999999999</v>
      </c>
      <c r="D45" s="104">
        <v>940.41</v>
      </c>
      <c r="E45" s="104">
        <v>133.99</v>
      </c>
      <c r="F45" s="104">
        <v>285.66699999999997</v>
      </c>
      <c r="G45" s="104">
        <v>929.91</v>
      </c>
      <c r="H45" s="104">
        <v>1037.73</v>
      </c>
    </row>
    <row r="46" spans="2:8" s="74" customFormat="1">
      <c r="B46" s="150">
        <v>39140</v>
      </c>
      <c r="C46" s="104">
        <v>1503.4169999999999</v>
      </c>
      <c r="D46" s="104">
        <v>911.53</v>
      </c>
      <c r="E46" s="104">
        <v>134.38</v>
      </c>
      <c r="F46" s="104">
        <v>274.61500000000001</v>
      </c>
      <c r="G46" s="104">
        <v>921.9</v>
      </c>
      <c r="H46" s="104">
        <v>1018.3</v>
      </c>
    </row>
    <row r="47" spans="2:8" s="74" customFormat="1">
      <c r="B47" s="150">
        <v>39141</v>
      </c>
      <c r="C47" s="104">
        <v>1490.44</v>
      </c>
      <c r="D47" s="104">
        <v>895.54</v>
      </c>
      <c r="E47" s="104">
        <v>130.41999999999999</v>
      </c>
      <c r="F47" s="104">
        <v>268.80599999999998</v>
      </c>
      <c r="G47" s="104">
        <v>893.55</v>
      </c>
      <c r="H47" s="104">
        <v>980.08</v>
      </c>
    </row>
    <row r="48" spans="2:8" s="74" customFormat="1">
      <c r="B48" s="150">
        <v>39142</v>
      </c>
      <c r="C48" s="104">
        <v>1481.5319999999999</v>
      </c>
      <c r="D48" s="104">
        <v>882.15</v>
      </c>
      <c r="E48" s="104">
        <v>129.85</v>
      </c>
      <c r="F48" s="104">
        <v>263.92599999999999</v>
      </c>
      <c r="G48" s="104">
        <v>877.01</v>
      </c>
      <c r="H48" s="104">
        <v>936.57</v>
      </c>
    </row>
    <row r="49" spans="2:8" s="74" customFormat="1">
      <c r="B49" s="150">
        <v>39143</v>
      </c>
      <c r="C49" s="104">
        <v>1470.039</v>
      </c>
      <c r="D49" s="104">
        <v>877.6</v>
      </c>
      <c r="E49" s="104">
        <v>129.16</v>
      </c>
      <c r="F49" s="104">
        <v>261.47699999999998</v>
      </c>
      <c r="G49" s="104">
        <v>864.14</v>
      </c>
      <c r="H49" s="104">
        <v>920.47</v>
      </c>
    </row>
    <row r="50" spans="2:8" s="74" customFormat="1">
      <c r="B50" s="150">
        <v>39146</v>
      </c>
      <c r="C50" s="104">
        <v>1447.57</v>
      </c>
      <c r="D50" s="104">
        <v>844.18</v>
      </c>
      <c r="E50" s="104">
        <v>125.13</v>
      </c>
      <c r="F50" s="104">
        <v>250.18100000000001</v>
      </c>
      <c r="G50" s="104">
        <v>831.83</v>
      </c>
      <c r="H50" s="104">
        <v>883.08</v>
      </c>
    </row>
    <row r="51" spans="2:8" s="74" customFormat="1">
      <c r="B51" s="150">
        <v>39147</v>
      </c>
      <c r="C51" s="104">
        <v>1467.819</v>
      </c>
      <c r="D51" s="104">
        <v>864.71</v>
      </c>
      <c r="E51" s="104">
        <v>127.39</v>
      </c>
      <c r="F51" s="104">
        <v>258.666</v>
      </c>
      <c r="G51" s="104">
        <v>845.43</v>
      </c>
      <c r="H51" s="104">
        <v>904.41</v>
      </c>
    </row>
    <row r="52" spans="2:8" s="74" customFormat="1">
      <c r="B52" s="150">
        <v>39148</v>
      </c>
      <c r="C52" s="104">
        <v>1470.366</v>
      </c>
      <c r="D52" s="104">
        <v>866.25</v>
      </c>
      <c r="E52" s="104">
        <v>127.13</v>
      </c>
      <c r="F52" s="104">
        <v>257.91500000000002</v>
      </c>
      <c r="G52" s="104">
        <v>863.1</v>
      </c>
      <c r="H52" s="104">
        <v>928.12</v>
      </c>
    </row>
    <row r="53" spans="2:8" s="74" customFormat="1">
      <c r="B53" s="150">
        <v>39149</v>
      </c>
      <c r="C53" s="104">
        <v>1483.5029999999999</v>
      </c>
      <c r="D53" s="104">
        <v>882.69</v>
      </c>
      <c r="E53" s="104">
        <v>128.96</v>
      </c>
      <c r="F53" s="104">
        <v>263.77100000000002</v>
      </c>
      <c r="G53" s="104">
        <v>877.04</v>
      </c>
      <c r="H53" s="104">
        <v>952.34</v>
      </c>
    </row>
    <row r="54" spans="2:8" s="74" customFormat="1">
      <c r="B54" s="150">
        <v>39150</v>
      </c>
      <c r="C54" s="104">
        <v>1485.23</v>
      </c>
      <c r="D54" s="104">
        <v>889.33</v>
      </c>
      <c r="E54" s="104">
        <v>128.94</v>
      </c>
      <c r="F54" s="104">
        <v>266.87099999999998</v>
      </c>
      <c r="G54" s="104">
        <v>884.96</v>
      </c>
      <c r="H54" s="104">
        <v>962.73</v>
      </c>
    </row>
    <row r="55" spans="2:8" s="74" customFormat="1">
      <c r="B55" s="150">
        <v>39153</v>
      </c>
      <c r="C55" s="104">
        <v>1490.4369999999999</v>
      </c>
      <c r="D55" s="104">
        <v>895.37</v>
      </c>
      <c r="E55" s="104">
        <v>130.44999999999999</v>
      </c>
      <c r="F55" s="104">
        <v>268.00299999999999</v>
      </c>
      <c r="G55" s="104">
        <v>884.69</v>
      </c>
      <c r="H55" s="104">
        <v>955.72</v>
      </c>
    </row>
    <row r="56" spans="2:8" s="74" customFormat="1">
      <c r="B56" s="150">
        <v>39154</v>
      </c>
      <c r="C56" s="104">
        <v>1469.5450000000001</v>
      </c>
      <c r="D56" s="104">
        <v>888.88</v>
      </c>
      <c r="E56" s="104">
        <v>130.05000000000001</v>
      </c>
      <c r="F56" s="104">
        <v>265.52100000000002</v>
      </c>
      <c r="G56" s="104">
        <v>888.77</v>
      </c>
      <c r="H56" s="104">
        <v>969.35</v>
      </c>
    </row>
    <row r="57" spans="2:8" s="74" customFormat="1">
      <c r="B57" s="150">
        <v>39155</v>
      </c>
      <c r="C57" s="104">
        <v>1456.191</v>
      </c>
      <c r="D57" s="104">
        <v>872.26</v>
      </c>
      <c r="E57" s="104">
        <v>126.77</v>
      </c>
      <c r="F57" s="104">
        <v>260.69099999999997</v>
      </c>
      <c r="G57" s="104">
        <v>870.68</v>
      </c>
      <c r="H57" s="104">
        <v>941.02</v>
      </c>
    </row>
    <row r="58" spans="2:8" s="74" customFormat="1">
      <c r="B58" s="150">
        <v>39156</v>
      </c>
      <c r="C58" s="104">
        <v>1471.2850000000001</v>
      </c>
      <c r="D58" s="104">
        <v>883.82</v>
      </c>
      <c r="E58" s="104">
        <v>127.66</v>
      </c>
      <c r="F58" s="104">
        <v>263.548</v>
      </c>
      <c r="G58" s="104">
        <v>881.79</v>
      </c>
      <c r="H58" s="104">
        <v>953.33</v>
      </c>
    </row>
    <row r="59" spans="2:8" s="74" customFormat="1">
      <c r="B59" s="150">
        <v>39157</v>
      </c>
      <c r="C59" s="104">
        <v>1469.671</v>
      </c>
      <c r="D59" s="104">
        <v>882.88</v>
      </c>
      <c r="E59" s="104">
        <v>127.12</v>
      </c>
      <c r="F59" s="104">
        <v>262.858</v>
      </c>
      <c r="G59" s="104">
        <v>881.21</v>
      </c>
      <c r="H59" s="104">
        <v>948.36</v>
      </c>
    </row>
    <row r="60" spans="2:8" s="74" customFormat="1">
      <c r="B60" s="150">
        <v>39160</v>
      </c>
      <c r="C60" s="104">
        <v>1486.4870000000001</v>
      </c>
      <c r="D60" s="104">
        <v>893.74</v>
      </c>
      <c r="E60" s="104">
        <v>127.96</v>
      </c>
      <c r="F60" s="104">
        <v>267.87599999999998</v>
      </c>
      <c r="G60" s="104">
        <v>887.81</v>
      </c>
      <c r="H60" s="104">
        <v>959.46</v>
      </c>
    </row>
    <row r="61" spans="2:8" s="74" customFormat="1">
      <c r="B61" s="150">
        <v>39161</v>
      </c>
      <c r="C61" s="104">
        <v>1496.9090000000001</v>
      </c>
      <c r="D61" s="104">
        <v>898.41</v>
      </c>
      <c r="E61" s="104">
        <v>129.03</v>
      </c>
      <c r="F61" s="104">
        <v>268.94400000000002</v>
      </c>
      <c r="G61" s="104">
        <v>885.24</v>
      </c>
      <c r="H61" s="104">
        <v>952.17</v>
      </c>
    </row>
    <row r="62" spans="2:8" s="74" customFormat="1">
      <c r="B62" s="150">
        <v>39162</v>
      </c>
      <c r="C62" s="104">
        <v>1512.1790000000001</v>
      </c>
      <c r="D62" s="104">
        <v>909.22</v>
      </c>
      <c r="E62" s="104">
        <v>129.08000000000001</v>
      </c>
      <c r="F62" s="104">
        <v>273.40300000000002</v>
      </c>
      <c r="G62" s="104">
        <v>891.17</v>
      </c>
      <c r="H62" s="104">
        <v>964.59</v>
      </c>
    </row>
    <row r="63" spans="2:8" s="74" customFormat="1">
      <c r="B63" s="150">
        <v>39163</v>
      </c>
      <c r="C63" s="104">
        <v>1524.835</v>
      </c>
      <c r="D63" s="104">
        <v>921.66</v>
      </c>
      <c r="E63" s="104">
        <v>130.9</v>
      </c>
      <c r="F63" s="104">
        <v>277.22399999999999</v>
      </c>
      <c r="G63" s="104">
        <v>904.25</v>
      </c>
      <c r="H63" s="104">
        <v>982.11</v>
      </c>
    </row>
    <row r="64" spans="2:8" s="74" customFormat="1">
      <c r="B64" s="150">
        <v>39164</v>
      </c>
      <c r="C64" s="104">
        <v>1526.8520000000001</v>
      </c>
      <c r="D64" s="104">
        <v>923.44</v>
      </c>
      <c r="E64" s="104">
        <v>131.35</v>
      </c>
      <c r="F64" s="104">
        <v>278.46499999999997</v>
      </c>
      <c r="G64" s="104">
        <v>904.62</v>
      </c>
      <c r="H64" s="104">
        <v>985.2</v>
      </c>
    </row>
    <row r="65" spans="2:8" s="74" customFormat="1">
      <c r="B65" s="150">
        <v>39167</v>
      </c>
      <c r="C65" s="104">
        <v>1525.06</v>
      </c>
      <c r="D65" s="104">
        <v>925.35</v>
      </c>
      <c r="E65" s="104">
        <v>131.34</v>
      </c>
      <c r="F65" s="104">
        <v>280.77699999999999</v>
      </c>
      <c r="G65" s="104">
        <v>906.95</v>
      </c>
      <c r="H65" s="104">
        <v>984.66</v>
      </c>
    </row>
    <row r="66" spans="2:8" s="74" customFormat="1">
      <c r="B66" s="150">
        <v>39168</v>
      </c>
      <c r="C66" s="104">
        <v>1518.367</v>
      </c>
      <c r="D66" s="104">
        <v>922.04</v>
      </c>
      <c r="E66" s="104">
        <v>130.5</v>
      </c>
      <c r="F66" s="104">
        <v>278.98500000000001</v>
      </c>
      <c r="G66" s="104">
        <v>912.74</v>
      </c>
      <c r="H66" s="104">
        <v>987.44</v>
      </c>
    </row>
    <row r="67" spans="2:8" s="74" customFormat="1">
      <c r="B67" s="150">
        <v>39169</v>
      </c>
      <c r="C67" s="104">
        <v>1510.3520000000001</v>
      </c>
      <c r="D67" s="104">
        <v>913.77</v>
      </c>
      <c r="E67" s="104">
        <v>130.41999999999999</v>
      </c>
      <c r="F67" s="104">
        <v>276.86500000000001</v>
      </c>
      <c r="G67" s="104">
        <v>915.2</v>
      </c>
      <c r="H67" s="104">
        <v>993.28</v>
      </c>
    </row>
    <row r="68" spans="2:8" s="74" customFormat="1">
      <c r="B68" s="150">
        <v>39170</v>
      </c>
      <c r="C68" s="104">
        <v>1515.9349999999999</v>
      </c>
      <c r="D68" s="104">
        <v>924.67</v>
      </c>
      <c r="E68" s="104">
        <v>129.72</v>
      </c>
      <c r="F68" s="104">
        <v>280.61799999999999</v>
      </c>
      <c r="G68" s="104">
        <v>921.82</v>
      </c>
      <c r="H68" s="104">
        <v>1011.77</v>
      </c>
    </row>
    <row r="69" spans="2:8" s="74" customFormat="1">
      <c r="B69" s="150">
        <v>39171</v>
      </c>
      <c r="C69" s="104">
        <v>1514.181</v>
      </c>
      <c r="D69" s="104">
        <v>929.03</v>
      </c>
      <c r="E69" s="104">
        <v>129.78</v>
      </c>
      <c r="F69" s="104">
        <v>281.89299999999997</v>
      </c>
      <c r="G69" s="104">
        <v>933.69</v>
      </c>
      <c r="H69" s="104">
        <v>1017.35</v>
      </c>
    </row>
    <row r="70" spans="2:8" s="74" customFormat="1">
      <c r="B70" s="150">
        <v>39174</v>
      </c>
      <c r="C70" s="104">
        <v>1518.173</v>
      </c>
      <c r="D70" s="104">
        <v>928.13</v>
      </c>
      <c r="E70" s="104">
        <v>128.38999999999999</v>
      </c>
      <c r="F70" s="104">
        <v>279.012</v>
      </c>
      <c r="G70" s="104">
        <v>930.94</v>
      </c>
      <c r="H70" s="104">
        <v>1012.76</v>
      </c>
    </row>
    <row r="71" spans="2:8" s="74" customFormat="1">
      <c r="B71" s="150">
        <v>39175</v>
      </c>
      <c r="C71" s="104">
        <v>1532.3910000000001</v>
      </c>
      <c r="D71" s="104">
        <v>937.11</v>
      </c>
      <c r="E71" s="104">
        <v>129.31</v>
      </c>
      <c r="F71" s="104">
        <v>281.67</v>
      </c>
      <c r="G71" s="104">
        <v>937.15</v>
      </c>
      <c r="H71" s="104">
        <v>1023.16</v>
      </c>
    </row>
    <row r="72" spans="2:8" s="74" customFormat="1">
      <c r="B72" s="150">
        <v>39176</v>
      </c>
      <c r="C72" s="104">
        <v>1538.173</v>
      </c>
      <c r="D72" s="104">
        <v>947.44</v>
      </c>
      <c r="E72" s="104">
        <v>131.4</v>
      </c>
      <c r="F72" s="104">
        <v>284.90199999999999</v>
      </c>
      <c r="G72" s="104">
        <v>941.02</v>
      </c>
      <c r="H72" s="104">
        <v>1020.92</v>
      </c>
    </row>
    <row r="73" spans="2:8" s="74" customFormat="1">
      <c r="B73" s="150">
        <v>39177</v>
      </c>
      <c r="C73" s="104">
        <v>1542.4069999999999</v>
      </c>
      <c r="D73" s="104">
        <v>950.29</v>
      </c>
      <c r="E73" s="104">
        <v>130.99</v>
      </c>
      <c r="F73" s="104">
        <v>286.17599999999999</v>
      </c>
      <c r="G73" s="104">
        <v>953.31</v>
      </c>
      <c r="H73" s="104">
        <v>1039.03</v>
      </c>
    </row>
    <row r="74" spans="2:8" s="74" customFormat="1">
      <c r="B74" s="150">
        <v>39178</v>
      </c>
      <c r="C74" s="104">
        <v>1542.0160000000001</v>
      </c>
      <c r="D74" s="104">
        <v>950.45</v>
      </c>
      <c r="E74" s="104">
        <v>130.78</v>
      </c>
      <c r="F74" s="104">
        <v>286.31099999999998</v>
      </c>
      <c r="G74" s="104">
        <v>953.51</v>
      </c>
      <c r="H74" s="104">
        <v>1039.03</v>
      </c>
    </row>
    <row r="75" spans="2:8" s="74" customFormat="1">
      <c r="B75" s="150">
        <v>39181</v>
      </c>
      <c r="C75" s="104">
        <v>1540.7059999999999</v>
      </c>
      <c r="D75" s="104">
        <v>956.9</v>
      </c>
      <c r="E75" s="104">
        <v>131.66</v>
      </c>
      <c r="F75" s="104">
        <v>288.714</v>
      </c>
      <c r="G75" s="104">
        <v>952.12</v>
      </c>
      <c r="H75" s="104">
        <v>1038.46</v>
      </c>
    </row>
    <row r="76" spans="2:8" s="74" customFormat="1">
      <c r="B76" s="150">
        <v>39182</v>
      </c>
      <c r="C76" s="104">
        <v>1549.778</v>
      </c>
      <c r="D76" s="104">
        <v>960.33</v>
      </c>
      <c r="E76" s="104">
        <v>131.81</v>
      </c>
      <c r="F76" s="104">
        <v>290.72899999999998</v>
      </c>
      <c r="G76" s="104">
        <v>968.73</v>
      </c>
      <c r="H76" s="104">
        <v>1068.26</v>
      </c>
    </row>
    <row r="77" spans="2:8" s="74" customFormat="1">
      <c r="B77" s="150">
        <v>39183</v>
      </c>
      <c r="C77" s="104">
        <v>1544.2360000000001</v>
      </c>
      <c r="D77" s="104">
        <v>963.62</v>
      </c>
      <c r="E77" s="104">
        <v>132.1</v>
      </c>
      <c r="F77" s="104">
        <v>291.06900000000002</v>
      </c>
      <c r="G77" s="104">
        <v>967.52</v>
      </c>
      <c r="H77" s="104">
        <v>1064.4100000000001</v>
      </c>
    </row>
    <row r="78" spans="2:8" s="74" customFormat="1">
      <c r="B78" s="150">
        <v>39184</v>
      </c>
      <c r="C78" s="104">
        <v>1548.971</v>
      </c>
      <c r="D78" s="104">
        <v>963.38</v>
      </c>
      <c r="E78" s="104">
        <v>131.56</v>
      </c>
      <c r="F78" s="104">
        <v>290.46199999999999</v>
      </c>
      <c r="G78" s="104">
        <v>959.99</v>
      </c>
      <c r="H78" s="104">
        <v>1041.49</v>
      </c>
    </row>
    <row r="79" spans="2:8" s="74" customFormat="1">
      <c r="B79" s="150">
        <v>39185</v>
      </c>
      <c r="C79" s="104">
        <v>1553.655</v>
      </c>
      <c r="D79" s="104">
        <v>968.99</v>
      </c>
      <c r="E79" s="104">
        <v>130.30000000000001</v>
      </c>
      <c r="F79" s="104">
        <v>294.03899999999999</v>
      </c>
      <c r="G79" s="104">
        <v>966.82</v>
      </c>
      <c r="H79" s="104">
        <v>1052.17</v>
      </c>
    </row>
    <row r="80" spans="2:8" s="74" customFormat="1">
      <c r="B80" s="150">
        <v>39188</v>
      </c>
      <c r="C80" s="104">
        <v>1571.643</v>
      </c>
      <c r="D80" s="104">
        <v>980.67</v>
      </c>
      <c r="E80" s="104">
        <v>131.59</v>
      </c>
      <c r="F80" s="104">
        <v>299.04300000000001</v>
      </c>
      <c r="G80" s="104">
        <v>970.35</v>
      </c>
      <c r="H80" s="104">
        <v>1052.32</v>
      </c>
    </row>
    <row r="81" spans="2:8" s="74" customFormat="1">
      <c r="B81" s="150">
        <v>39189</v>
      </c>
      <c r="C81" s="104">
        <v>1574.4490000000001</v>
      </c>
      <c r="D81" s="104">
        <v>978.44</v>
      </c>
      <c r="E81" s="104">
        <v>131.47999999999999</v>
      </c>
      <c r="F81" s="104">
        <v>297.48200000000003</v>
      </c>
      <c r="G81" s="104">
        <v>971.99</v>
      </c>
      <c r="H81" s="104">
        <v>1045.92</v>
      </c>
    </row>
    <row r="82" spans="2:8" s="74" customFormat="1">
      <c r="B82" s="150">
        <v>39190</v>
      </c>
      <c r="C82" s="104">
        <v>1576.038</v>
      </c>
      <c r="D82" s="104">
        <v>975.68</v>
      </c>
      <c r="E82" s="104">
        <v>132.88999999999999</v>
      </c>
      <c r="F82" s="104">
        <v>295.71600000000001</v>
      </c>
      <c r="G82" s="104">
        <v>971.16</v>
      </c>
      <c r="H82" s="104">
        <v>1041.6500000000001</v>
      </c>
    </row>
    <row r="83" spans="2:8" s="74" customFormat="1">
      <c r="B83" s="150">
        <v>39191</v>
      </c>
      <c r="C83" s="104">
        <v>1569.6</v>
      </c>
      <c r="D83" s="104">
        <v>964.33</v>
      </c>
      <c r="E83" s="104">
        <v>130.74</v>
      </c>
      <c r="F83" s="104">
        <v>291.13400000000001</v>
      </c>
      <c r="G83" s="104">
        <v>957.58</v>
      </c>
      <c r="H83" s="104">
        <v>1024.3</v>
      </c>
    </row>
    <row r="84" spans="2:8" s="74" customFormat="1">
      <c r="B84" s="150">
        <v>39192</v>
      </c>
      <c r="C84" s="104">
        <v>1583.136</v>
      </c>
      <c r="D84" s="104">
        <v>979.57</v>
      </c>
      <c r="E84" s="104">
        <v>131.16999999999999</v>
      </c>
      <c r="F84" s="104">
        <v>297.245</v>
      </c>
      <c r="G84" s="104">
        <v>970.41</v>
      </c>
      <c r="H84" s="104">
        <v>1042.8800000000001</v>
      </c>
    </row>
    <row r="85" spans="2:8" s="74" customFormat="1">
      <c r="B85" s="150">
        <v>39195</v>
      </c>
      <c r="C85" s="104">
        <v>1579.7670000000001</v>
      </c>
      <c r="D85" s="104">
        <v>980.86</v>
      </c>
      <c r="E85" s="104">
        <v>131.4</v>
      </c>
      <c r="F85" s="104">
        <v>297.20499999999998</v>
      </c>
      <c r="G85" s="104">
        <v>975.07</v>
      </c>
      <c r="H85" s="104">
        <v>1047.47</v>
      </c>
    </row>
    <row r="86" spans="2:8" s="74" customFormat="1">
      <c r="B86" s="150">
        <v>39196</v>
      </c>
      <c r="C86" s="104">
        <v>1576.6579999999999</v>
      </c>
      <c r="D86" s="104">
        <v>980.16</v>
      </c>
      <c r="E86" s="104">
        <v>131.74</v>
      </c>
      <c r="F86" s="104">
        <v>297.03399999999999</v>
      </c>
      <c r="G86" s="104">
        <v>975.19</v>
      </c>
      <c r="H86" s="104">
        <v>1045.93</v>
      </c>
    </row>
    <row r="87" spans="2:8" s="74" customFormat="1">
      <c r="B87" s="150">
        <v>39197</v>
      </c>
      <c r="C87" s="104">
        <v>1587.7639999999999</v>
      </c>
      <c r="D87" s="104">
        <v>982.72</v>
      </c>
      <c r="E87" s="104">
        <v>130.58000000000001</v>
      </c>
      <c r="F87" s="104">
        <v>298.892</v>
      </c>
      <c r="G87" s="104">
        <v>965.13</v>
      </c>
      <c r="H87" s="104">
        <v>1019.17</v>
      </c>
    </row>
    <row r="88" spans="2:8" s="74" customFormat="1">
      <c r="B88" s="150">
        <v>39198</v>
      </c>
      <c r="C88" s="104">
        <v>1585.7619999999999</v>
      </c>
      <c r="D88" s="104">
        <v>983.51</v>
      </c>
      <c r="E88" s="104">
        <v>131.06</v>
      </c>
      <c r="F88" s="104">
        <v>298.25400000000002</v>
      </c>
      <c r="G88" s="104">
        <v>967.79</v>
      </c>
      <c r="H88" s="104">
        <v>1022.38</v>
      </c>
    </row>
    <row r="89" spans="2:8" s="74" customFormat="1">
      <c r="B89" s="150">
        <v>39199</v>
      </c>
      <c r="C89" s="104">
        <v>1584.0940000000001</v>
      </c>
      <c r="D89" s="104">
        <v>975.81</v>
      </c>
      <c r="E89" s="104">
        <v>130.41</v>
      </c>
      <c r="F89" s="104">
        <v>293.94</v>
      </c>
      <c r="G89" s="104">
        <v>973.25</v>
      </c>
      <c r="H89" s="104">
        <v>1026.8399999999999</v>
      </c>
    </row>
    <row r="90" spans="2:8" s="74" customFormat="1">
      <c r="B90" s="150">
        <v>39202</v>
      </c>
      <c r="C90" s="104">
        <v>1577.86</v>
      </c>
      <c r="D90" s="104">
        <v>969.93</v>
      </c>
      <c r="E90" s="104">
        <v>130.08000000000001</v>
      </c>
      <c r="F90" s="104">
        <v>292.351</v>
      </c>
      <c r="G90" s="104">
        <v>963.76</v>
      </c>
      <c r="H90" s="104">
        <v>1009.14</v>
      </c>
    </row>
    <row r="91" spans="2:8" s="74" customFormat="1">
      <c r="B91" s="150">
        <v>39203</v>
      </c>
      <c r="C91" s="104">
        <v>1575.913</v>
      </c>
      <c r="D91" s="104">
        <v>969.15</v>
      </c>
      <c r="E91" s="104">
        <v>129.5</v>
      </c>
      <c r="F91" s="104">
        <v>292.26100000000002</v>
      </c>
      <c r="G91" s="104">
        <v>959.55</v>
      </c>
      <c r="H91" s="104">
        <v>1003.77</v>
      </c>
    </row>
    <row r="92" spans="2:8" s="74" customFormat="1">
      <c r="B92" s="150">
        <v>39204</v>
      </c>
      <c r="C92" s="104">
        <v>1585.8530000000001</v>
      </c>
      <c r="D92" s="104">
        <v>975.12</v>
      </c>
      <c r="E92" s="104">
        <v>130.06</v>
      </c>
      <c r="F92" s="104">
        <v>293.49400000000003</v>
      </c>
      <c r="G92" s="104">
        <v>960.99</v>
      </c>
      <c r="H92" s="104">
        <v>1007.46</v>
      </c>
    </row>
    <row r="93" spans="2:8" s="74" customFormat="1">
      <c r="B93" s="150">
        <v>39205</v>
      </c>
      <c r="C93" s="104">
        <v>1589.885</v>
      </c>
      <c r="D93" s="104">
        <v>986.5</v>
      </c>
      <c r="E93" s="104">
        <v>130.49</v>
      </c>
      <c r="F93" s="104">
        <v>297.75799999999998</v>
      </c>
      <c r="G93" s="104">
        <v>962.87</v>
      </c>
      <c r="H93" s="104">
        <v>1008.61</v>
      </c>
    </row>
    <row r="94" spans="2:8" s="74" customFormat="1">
      <c r="B94" s="150">
        <v>39206</v>
      </c>
      <c r="C94" s="104">
        <v>1597.4449999999999</v>
      </c>
      <c r="D94" s="104">
        <v>995.29</v>
      </c>
      <c r="E94" s="104">
        <v>131.1</v>
      </c>
      <c r="F94" s="104">
        <v>299.81099999999998</v>
      </c>
      <c r="G94" s="104">
        <v>959.49</v>
      </c>
      <c r="H94" s="104">
        <v>995.71</v>
      </c>
    </row>
    <row r="95" spans="2:8" s="74" customFormat="1">
      <c r="B95" s="150">
        <v>39209</v>
      </c>
      <c r="C95" s="104">
        <v>1605.4010000000001</v>
      </c>
      <c r="D95" s="104">
        <v>999.54</v>
      </c>
      <c r="E95" s="104">
        <v>133.07</v>
      </c>
      <c r="F95" s="104">
        <v>299.95400000000001</v>
      </c>
      <c r="G95" s="104">
        <v>953.85</v>
      </c>
      <c r="H95" s="104">
        <v>975.84</v>
      </c>
    </row>
    <row r="96" spans="2:8" s="74" customFormat="1">
      <c r="B96" s="150">
        <v>39210</v>
      </c>
      <c r="C96" s="104">
        <v>1596.1079999999999</v>
      </c>
      <c r="D96" s="104">
        <v>993.15</v>
      </c>
      <c r="E96" s="104">
        <v>132.79</v>
      </c>
      <c r="F96" s="104">
        <v>298.06200000000001</v>
      </c>
      <c r="G96" s="104">
        <v>946.94</v>
      </c>
      <c r="H96" s="104">
        <v>972.11</v>
      </c>
    </row>
    <row r="97" spans="2:8" s="74" customFormat="1">
      <c r="B97" s="150">
        <v>39211</v>
      </c>
      <c r="C97" s="104">
        <v>1602.4829999999999</v>
      </c>
      <c r="D97" s="104">
        <v>998.77</v>
      </c>
      <c r="E97" s="104">
        <v>133.65</v>
      </c>
      <c r="F97" s="104">
        <v>300.76499999999999</v>
      </c>
      <c r="G97" s="104">
        <v>954.65</v>
      </c>
      <c r="H97" s="104">
        <v>968.24</v>
      </c>
    </row>
    <row r="98" spans="2:8" s="74" customFormat="1">
      <c r="B98" s="150">
        <v>39212</v>
      </c>
      <c r="C98" s="104">
        <v>1584.499</v>
      </c>
      <c r="D98" s="104">
        <v>993.9</v>
      </c>
      <c r="E98" s="104">
        <v>132.80000000000001</v>
      </c>
      <c r="F98" s="104">
        <v>297.98099999999999</v>
      </c>
      <c r="G98" s="104">
        <v>944.7</v>
      </c>
      <c r="H98" s="104">
        <v>961.45</v>
      </c>
    </row>
    <row r="99" spans="2:8" s="74" customFormat="1">
      <c r="B99" s="150">
        <v>39213</v>
      </c>
      <c r="C99" s="104">
        <v>1593.8409999999999</v>
      </c>
      <c r="D99" s="104">
        <v>990.84</v>
      </c>
      <c r="E99" s="104">
        <v>131.99</v>
      </c>
      <c r="F99" s="104">
        <v>296.38600000000002</v>
      </c>
      <c r="G99" s="104">
        <v>940.17</v>
      </c>
      <c r="H99" s="104">
        <v>950.15</v>
      </c>
    </row>
    <row r="100" spans="2:8" s="74" customFormat="1">
      <c r="B100" s="150">
        <v>39216</v>
      </c>
      <c r="C100" s="104">
        <v>1593.2059999999999</v>
      </c>
      <c r="D100" s="104">
        <v>998.01</v>
      </c>
      <c r="E100" s="104">
        <v>133.1</v>
      </c>
      <c r="F100" s="104">
        <v>301.36799999999999</v>
      </c>
      <c r="G100" s="104">
        <v>941.76</v>
      </c>
      <c r="H100" s="104">
        <v>941.84</v>
      </c>
    </row>
    <row r="101" spans="2:8" s="74" customFormat="1">
      <c r="B101" s="150">
        <v>39217</v>
      </c>
      <c r="C101" s="104">
        <v>1594.405</v>
      </c>
      <c r="D101" s="104">
        <v>992.52</v>
      </c>
      <c r="E101" s="104">
        <v>131.96</v>
      </c>
      <c r="F101" s="104">
        <v>300.25799999999998</v>
      </c>
      <c r="G101" s="104">
        <v>947.67</v>
      </c>
      <c r="H101" s="104">
        <v>949.2</v>
      </c>
    </row>
    <row r="102" spans="2:8" s="74" customFormat="1">
      <c r="B102" s="150">
        <v>39218</v>
      </c>
      <c r="C102" s="104">
        <v>1598.1959999999999</v>
      </c>
      <c r="D102" s="104">
        <v>1003.9</v>
      </c>
      <c r="E102" s="104">
        <v>132.01</v>
      </c>
      <c r="F102" s="104">
        <v>306.553</v>
      </c>
      <c r="G102" s="104">
        <v>952.86</v>
      </c>
      <c r="H102" s="104">
        <v>963.81</v>
      </c>
    </row>
    <row r="103" spans="2:8" s="74" customFormat="1">
      <c r="B103" s="150">
        <v>39219</v>
      </c>
      <c r="C103" s="104">
        <v>1595.41</v>
      </c>
      <c r="D103" s="104">
        <v>1003.16</v>
      </c>
      <c r="E103" s="104">
        <v>131.65</v>
      </c>
      <c r="F103" s="104">
        <v>306.14</v>
      </c>
      <c r="G103" s="104">
        <v>952.17</v>
      </c>
      <c r="H103" s="104">
        <v>962.03</v>
      </c>
    </row>
    <row r="104" spans="2:8" s="74" customFormat="1">
      <c r="B104" s="150">
        <v>39220</v>
      </c>
      <c r="C104" s="104">
        <v>1604.615</v>
      </c>
      <c r="D104" s="104">
        <v>1005.71</v>
      </c>
      <c r="E104" s="104">
        <v>131.01</v>
      </c>
      <c r="F104" s="104">
        <v>307.83499999999998</v>
      </c>
      <c r="G104" s="104">
        <v>963.6</v>
      </c>
      <c r="H104" s="104">
        <v>974.9</v>
      </c>
    </row>
    <row r="105" spans="2:8" s="74" customFormat="1">
      <c r="B105" s="150">
        <v>39223</v>
      </c>
      <c r="C105" s="104">
        <v>1605.4059999999999</v>
      </c>
      <c r="D105" s="104">
        <v>1014.06</v>
      </c>
      <c r="E105" s="104">
        <v>131.84</v>
      </c>
      <c r="F105" s="104">
        <v>310.15199999999999</v>
      </c>
      <c r="G105" s="104">
        <v>962.17</v>
      </c>
      <c r="H105" s="104">
        <v>972.98</v>
      </c>
    </row>
    <row r="106" spans="2:8" s="74" customFormat="1">
      <c r="B106" s="150">
        <v>39224</v>
      </c>
      <c r="C106" s="104">
        <v>1607.106</v>
      </c>
      <c r="D106" s="104">
        <v>1017.43</v>
      </c>
      <c r="E106" s="104">
        <v>133.18</v>
      </c>
      <c r="F106" s="104">
        <v>309.53800000000001</v>
      </c>
      <c r="G106" s="104">
        <v>954.85</v>
      </c>
      <c r="H106" s="104">
        <v>966.36</v>
      </c>
    </row>
    <row r="107" spans="2:8" s="74" customFormat="1">
      <c r="B107" s="150">
        <v>39225</v>
      </c>
      <c r="C107" s="104">
        <v>1612.598</v>
      </c>
      <c r="D107" s="104">
        <v>1015.96</v>
      </c>
      <c r="E107" s="104">
        <v>133.52000000000001</v>
      </c>
      <c r="F107" s="104">
        <v>307.10300000000001</v>
      </c>
      <c r="G107" s="104">
        <v>953.24</v>
      </c>
      <c r="H107" s="104">
        <v>962.83</v>
      </c>
    </row>
    <row r="108" spans="2:8" s="74" customFormat="1">
      <c r="B108" s="150">
        <v>39226</v>
      </c>
      <c r="C108" s="104">
        <v>1596.96</v>
      </c>
      <c r="D108" s="104">
        <v>1003.4</v>
      </c>
      <c r="E108" s="104">
        <v>133.34</v>
      </c>
      <c r="F108" s="104">
        <v>301.86599999999999</v>
      </c>
      <c r="G108" s="104">
        <v>950.04</v>
      </c>
      <c r="H108" s="104">
        <v>956.63</v>
      </c>
    </row>
    <row r="109" spans="2:8" s="74" customFormat="1">
      <c r="B109" s="150">
        <v>39227</v>
      </c>
      <c r="C109" s="104">
        <v>1599.403</v>
      </c>
      <c r="D109" s="104">
        <v>1004.87</v>
      </c>
      <c r="E109" s="104">
        <v>131.75</v>
      </c>
      <c r="F109" s="104">
        <v>303.65800000000002</v>
      </c>
      <c r="G109" s="104">
        <v>952.18</v>
      </c>
      <c r="H109" s="104">
        <v>964.51</v>
      </c>
    </row>
    <row r="110" spans="2:8" s="74" customFormat="1">
      <c r="B110" s="150">
        <v>39230</v>
      </c>
      <c r="C110" s="104">
        <v>1601.2090000000001</v>
      </c>
      <c r="D110" s="104">
        <v>1008.01</v>
      </c>
      <c r="E110" s="104">
        <v>132.35</v>
      </c>
      <c r="F110" s="104">
        <v>303.85000000000002</v>
      </c>
      <c r="G110" s="104">
        <v>952.18</v>
      </c>
      <c r="H110" s="104">
        <v>964.51</v>
      </c>
    </row>
    <row r="111" spans="2:8" s="74" customFormat="1">
      <c r="B111" s="150">
        <v>39231</v>
      </c>
      <c r="C111" s="104">
        <v>1605.7529999999999</v>
      </c>
      <c r="D111" s="104">
        <v>1006.1</v>
      </c>
      <c r="E111" s="104">
        <v>132.97</v>
      </c>
      <c r="F111" s="104">
        <v>302.14699999999999</v>
      </c>
      <c r="G111" s="104">
        <v>942.22</v>
      </c>
      <c r="H111" s="104">
        <v>939.11</v>
      </c>
    </row>
    <row r="112" spans="2:8" s="74" customFormat="1">
      <c r="B112" s="150">
        <v>39232</v>
      </c>
      <c r="C112" s="104">
        <v>1608.61</v>
      </c>
      <c r="D112" s="104">
        <v>999.32</v>
      </c>
      <c r="E112" s="104">
        <v>132.41999999999999</v>
      </c>
      <c r="F112" s="104">
        <v>299.55399999999997</v>
      </c>
      <c r="G112" s="104">
        <v>935.96</v>
      </c>
      <c r="H112" s="104">
        <v>931.22</v>
      </c>
    </row>
    <row r="113" spans="2:8" s="74" customFormat="1">
      <c r="B113" s="150">
        <v>39233</v>
      </c>
      <c r="C113" s="104">
        <v>1616.8710000000001</v>
      </c>
      <c r="D113" s="104">
        <v>1014.78</v>
      </c>
      <c r="E113" s="104">
        <v>134.01</v>
      </c>
      <c r="F113" s="104">
        <v>306.279</v>
      </c>
      <c r="G113" s="104">
        <v>947.1</v>
      </c>
      <c r="H113" s="104">
        <v>953.71</v>
      </c>
    </row>
    <row r="114" spans="2:8" s="74" customFormat="1">
      <c r="B114" s="150">
        <v>39234</v>
      </c>
      <c r="C114" s="104">
        <v>1625.2190000000001</v>
      </c>
      <c r="D114" s="104">
        <v>1031.51</v>
      </c>
      <c r="E114" s="104">
        <v>135</v>
      </c>
      <c r="F114" s="104">
        <v>312.95499999999998</v>
      </c>
      <c r="G114" s="104">
        <v>954.48</v>
      </c>
      <c r="H114" s="104">
        <v>972.71</v>
      </c>
    </row>
    <row r="115" spans="2:8" s="74" customFormat="1">
      <c r="B115" s="150">
        <v>39237</v>
      </c>
      <c r="C115" s="104">
        <v>1630.058</v>
      </c>
      <c r="D115" s="104">
        <v>1034.45</v>
      </c>
      <c r="E115" s="104">
        <v>135.87</v>
      </c>
      <c r="F115" s="104">
        <v>312.524</v>
      </c>
      <c r="G115" s="104">
        <v>950.58</v>
      </c>
      <c r="H115" s="104">
        <v>971.72</v>
      </c>
    </row>
    <row r="116" spans="2:8" s="74" customFormat="1">
      <c r="B116" s="150">
        <v>39238</v>
      </c>
      <c r="C116" s="104">
        <v>1624.5709999999999</v>
      </c>
      <c r="D116" s="104">
        <v>1035.55</v>
      </c>
      <c r="E116" s="104">
        <v>136.25</v>
      </c>
      <c r="F116" s="104">
        <v>313.05599999999998</v>
      </c>
      <c r="G116" s="104">
        <v>957.61</v>
      </c>
      <c r="H116" s="104">
        <v>981.08</v>
      </c>
    </row>
    <row r="117" spans="2:8" s="74" customFormat="1">
      <c r="B117" s="150">
        <v>39239</v>
      </c>
      <c r="C117" s="104">
        <v>1607.7470000000001</v>
      </c>
      <c r="D117" s="104">
        <v>1024.03</v>
      </c>
      <c r="E117" s="104">
        <v>136.62</v>
      </c>
      <c r="F117" s="104">
        <v>308.08999999999997</v>
      </c>
      <c r="G117" s="104">
        <v>952.9</v>
      </c>
      <c r="H117" s="104">
        <v>977.82</v>
      </c>
    </row>
    <row r="118" spans="2:8" s="74" customFormat="1">
      <c r="B118" s="150">
        <v>39240</v>
      </c>
      <c r="C118" s="104">
        <v>1584.77</v>
      </c>
      <c r="D118" s="104">
        <v>1019.64</v>
      </c>
      <c r="E118" s="104">
        <v>136.26</v>
      </c>
      <c r="F118" s="104">
        <v>306.38400000000001</v>
      </c>
      <c r="G118" s="104">
        <v>946.02</v>
      </c>
      <c r="H118" s="104">
        <v>961.69</v>
      </c>
    </row>
    <row r="119" spans="2:8" s="74" customFormat="1">
      <c r="B119" s="150">
        <v>39241</v>
      </c>
      <c r="C119" s="104">
        <v>1585.933</v>
      </c>
      <c r="D119" s="104">
        <v>1006.86</v>
      </c>
      <c r="E119" s="104">
        <v>134.1</v>
      </c>
      <c r="F119" s="104">
        <v>303.54399999999998</v>
      </c>
      <c r="G119" s="104">
        <v>935.36</v>
      </c>
      <c r="H119" s="104">
        <v>951.47</v>
      </c>
    </row>
    <row r="120" spans="2:8" s="74" customFormat="1">
      <c r="B120" s="150">
        <v>39244</v>
      </c>
      <c r="C120" s="104">
        <v>1591.3320000000001</v>
      </c>
      <c r="D120" s="104">
        <v>1014.24</v>
      </c>
      <c r="E120" s="104">
        <v>134.44999999999999</v>
      </c>
      <c r="F120" s="104">
        <v>306.68</v>
      </c>
      <c r="G120" s="104">
        <v>937.44</v>
      </c>
      <c r="H120" s="104">
        <v>964.95</v>
      </c>
    </row>
    <row r="121" spans="2:8" s="74" customFormat="1">
      <c r="B121" s="150">
        <v>39245</v>
      </c>
      <c r="C121" s="104">
        <v>1578.059</v>
      </c>
      <c r="D121" s="104">
        <v>1014.13</v>
      </c>
      <c r="E121" s="104">
        <v>134.32</v>
      </c>
      <c r="F121" s="104">
        <v>306.01100000000002</v>
      </c>
      <c r="G121" s="104">
        <v>936.49</v>
      </c>
      <c r="H121" s="104">
        <v>962.85</v>
      </c>
    </row>
    <row r="122" spans="2:8" s="74" customFormat="1">
      <c r="B122" s="150">
        <v>39246</v>
      </c>
      <c r="C122" s="104">
        <v>1589.4690000000001</v>
      </c>
      <c r="D122" s="104">
        <v>1015.26</v>
      </c>
      <c r="E122" s="104">
        <v>133.31</v>
      </c>
      <c r="F122" s="104">
        <v>308.00599999999997</v>
      </c>
      <c r="G122" s="104">
        <v>937.87</v>
      </c>
      <c r="H122" s="104">
        <v>965.03</v>
      </c>
    </row>
    <row r="123" spans="2:8" s="74" customFormat="1">
      <c r="B123" s="150">
        <v>39247</v>
      </c>
      <c r="C123" s="104">
        <v>1603.0920000000001</v>
      </c>
      <c r="D123" s="104">
        <v>1036.43</v>
      </c>
      <c r="E123" s="104">
        <v>134.35</v>
      </c>
      <c r="F123" s="104">
        <v>315.25299999999999</v>
      </c>
      <c r="G123" s="104">
        <v>953.29</v>
      </c>
      <c r="H123" s="104">
        <v>988.43</v>
      </c>
    </row>
    <row r="124" spans="2:8" s="74" customFormat="1">
      <c r="B124" s="150">
        <v>39248</v>
      </c>
      <c r="C124" s="104">
        <v>1619.22</v>
      </c>
      <c r="D124" s="104">
        <v>1049.3599999999999</v>
      </c>
      <c r="E124" s="104">
        <v>135.08000000000001</v>
      </c>
      <c r="F124" s="104">
        <v>320.36399999999998</v>
      </c>
      <c r="G124" s="104">
        <v>966.07</v>
      </c>
      <c r="H124" s="104">
        <v>1003.4</v>
      </c>
    </row>
    <row r="125" spans="2:8" s="74" customFormat="1">
      <c r="B125" s="150">
        <v>39251</v>
      </c>
      <c r="C125" s="104">
        <v>1619.395</v>
      </c>
      <c r="D125" s="104">
        <v>1061.79</v>
      </c>
      <c r="E125" s="104">
        <v>136.59</v>
      </c>
      <c r="F125" s="104">
        <v>324.93599999999998</v>
      </c>
      <c r="G125" s="104">
        <v>968.17</v>
      </c>
      <c r="H125" s="104">
        <v>1003.32</v>
      </c>
    </row>
    <row r="126" spans="2:8" s="74" customFormat="1">
      <c r="B126" s="150">
        <v>39252</v>
      </c>
      <c r="C126" s="104">
        <v>1619.846</v>
      </c>
      <c r="D126" s="104">
        <v>1061.79</v>
      </c>
      <c r="E126" s="104">
        <v>136.53</v>
      </c>
      <c r="F126" s="104">
        <v>325.21800000000002</v>
      </c>
      <c r="G126" s="104">
        <v>979.52</v>
      </c>
      <c r="H126" s="104">
        <v>1022.91</v>
      </c>
    </row>
    <row r="127" spans="2:8" s="74" customFormat="1">
      <c r="B127" s="150">
        <v>39253</v>
      </c>
      <c r="C127" s="104">
        <v>1611.2260000000001</v>
      </c>
      <c r="D127" s="104">
        <v>1064.28</v>
      </c>
      <c r="E127" s="104">
        <v>136.82</v>
      </c>
      <c r="F127" s="104">
        <v>325.99</v>
      </c>
      <c r="G127" s="104">
        <v>981.37</v>
      </c>
      <c r="H127" s="104">
        <v>1026.4000000000001</v>
      </c>
    </row>
    <row r="128" spans="2:8" s="74" customFormat="1">
      <c r="B128" s="150">
        <v>39254</v>
      </c>
      <c r="C128" s="104">
        <v>1610.325</v>
      </c>
      <c r="D128" s="104">
        <v>1066.99</v>
      </c>
      <c r="E128" s="104">
        <v>137.51</v>
      </c>
      <c r="F128" s="104">
        <v>327.95800000000003</v>
      </c>
      <c r="G128" s="104">
        <v>982.61</v>
      </c>
      <c r="H128" s="104">
        <v>1028.3800000000001</v>
      </c>
    </row>
    <row r="129" spans="2:8" s="74" customFormat="1">
      <c r="B129" s="150">
        <v>39255</v>
      </c>
      <c r="C129" s="104">
        <v>1598.1</v>
      </c>
      <c r="D129" s="104">
        <v>1064.22</v>
      </c>
      <c r="E129" s="104">
        <v>136.53</v>
      </c>
      <c r="F129" s="104">
        <v>327.53500000000003</v>
      </c>
      <c r="G129" s="104">
        <v>992.27</v>
      </c>
      <c r="H129" s="104">
        <v>1038.73</v>
      </c>
    </row>
    <row r="130" spans="2:8" s="74" customFormat="1">
      <c r="B130" s="150">
        <v>39258</v>
      </c>
      <c r="C130" s="104">
        <v>1593.492</v>
      </c>
      <c r="D130" s="104">
        <v>1057.32</v>
      </c>
      <c r="E130" s="104">
        <v>135.94</v>
      </c>
      <c r="F130" s="104">
        <v>324.11900000000003</v>
      </c>
      <c r="G130" s="104">
        <v>989.24</v>
      </c>
      <c r="H130" s="104">
        <v>1029.4000000000001</v>
      </c>
    </row>
    <row r="131" spans="2:8" s="74" customFormat="1">
      <c r="B131" s="150">
        <v>39259</v>
      </c>
      <c r="C131" s="104">
        <v>1587.825</v>
      </c>
      <c r="D131" s="104">
        <v>1051.0999999999999</v>
      </c>
      <c r="E131" s="104">
        <v>136.07</v>
      </c>
      <c r="F131" s="104">
        <v>322.983</v>
      </c>
      <c r="G131" s="104">
        <v>995.29</v>
      </c>
      <c r="H131" s="104">
        <v>1029.49</v>
      </c>
    </row>
    <row r="132" spans="2:8" s="74" customFormat="1">
      <c r="B132" s="150">
        <v>39260</v>
      </c>
      <c r="C132" s="104">
        <v>1588.193</v>
      </c>
      <c r="D132" s="104">
        <v>1045</v>
      </c>
      <c r="E132" s="104">
        <v>134.87</v>
      </c>
      <c r="F132" s="104">
        <v>321.68900000000002</v>
      </c>
      <c r="G132" s="104">
        <v>993.2</v>
      </c>
      <c r="H132" s="104">
        <v>1024.42</v>
      </c>
    </row>
    <row r="133" spans="2:8" s="74" customFormat="1">
      <c r="B133" s="150">
        <v>39261</v>
      </c>
      <c r="C133" s="104">
        <v>1596.36</v>
      </c>
      <c r="D133" s="104">
        <v>1056.3900000000001</v>
      </c>
      <c r="E133" s="104">
        <v>135.41999999999999</v>
      </c>
      <c r="F133" s="104">
        <v>325.137</v>
      </c>
      <c r="G133" s="104">
        <v>999.37</v>
      </c>
      <c r="H133" s="104">
        <v>1026.46</v>
      </c>
    </row>
    <row r="134" spans="2:8" s="74" customFormat="1">
      <c r="B134" s="150">
        <v>39262</v>
      </c>
      <c r="C134" s="104">
        <v>1602.36</v>
      </c>
      <c r="D134" s="104">
        <v>1059.69</v>
      </c>
      <c r="E134" s="104">
        <v>136.25</v>
      </c>
      <c r="F134" s="104">
        <v>327.05799999999999</v>
      </c>
      <c r="G134" s="104">
        <v>1005.95</v>
      </c>
      <c r="H134" s="104">
        <v>1031.76</v>
      </c>
    </row>
    <row r="135" spans="2:8" s="74" customFormat="1">
      <c r="B135" s="150">
        <v>39265</v>
      </c>
      <c r="C135" s="104">
        <v>1616.866</v>
      </c>
      <c r="D135" s="104">
        <v>1072.8900000000001</v>
      </c>
      <c r="E135" s="104">
        <v>137.77000000000001</v>
      </c>
      <c r="F135" s="104">
        <v>330.209</v>
      </c>
      <c r="G135" s="104">
        <v>1010.07</v>
      </c>
      <c r="H135" s="104">
        <v>1031.05</v>
      </c>
    </row>
    <row r="136" spans="2:8" s="74" customFormat="1">
      <c r="B136" s="150">
        <v>39266</v>
      </c>
      <c r="C136" s="104">
        <v>1624.3869999999999</v>
      </c>
      <c r="D136" s="104">
        <v>1088.94</v>
      </c>
      <c r="E136" s="104">
        <v>138.80000000000001</v>
      </c>
      <c r="F136" s="104">
        <v>335.93200000000002</v>
      </c>
      <c r="G136" s="104">
        <v>1016.62</v>
      </c>
      <c r="H136" s="104">
        <v>1040.78</v>
      </c>
    </row>
    <row r="137" spans="2:8" s="74" customFormat="1">
      <c r="B137" s="150">
        <v>39267</v>
      </c>
      <c r="C137" s="104">
        <v>1627.405</v>
      </c>
      <c r="D137" s="104">
        <v>1095.53</v>
      </c>
      <c r="E137" s="104">
        <v>139.05000000000001</v>
      </c>
      <c r="F137" s="104">
        <v>336.85</v>
      </c>
      <c r="G137" s="104">
        <v>1017.63</v>
      </c>
      <c r="H137" s="104">
        <v>1040.9000000000001</v>
      </c>
    </row>
    <row r="138" spans="2:8" s="74" customFormat="1">
      <c r="B138" s="150">
        <v>39268</v>
      </c>
      <c r="C138" s="104">
        <v>1624.26</v>
      </c>
      <c r="D138" s="104">
        <v>1097.32</v>
      </c>
      <c r="E138" s="104">
        <v>139.37</v>
      </c>
      <c r="F138" s="104">
        <v>338.447</v>
      </c>
      <c r="G138" s="104">
        <v>1017.63</v>
      </c>
      <c r="H138" s="104">
        <v>1032.26</v>
      </c>
    </row>
    <row r="139" spans="2:8" s="74" customFormat="1">
      <c r="B139" s="150">
        <v>39269</v>
      </c>
      <c r="C139" s="104">
        <v>1631.374</v>
      </c>
      <c r="D139" s="104">
        <v>1105.99</v>
      </c>
      <c r="E139" s="104">
        <v>139.18</v>
      </c>
      <c r="F139" s="104">
        <v>341.04</v>
      </c>
      <c r="G139" s="104">
        <v>1021.62</v>
      </c>
      <c r="H139" s="104">
        <v>1041.52</v>
      </c>
    </row>
    <row r="140" spans="2:8" s="74" customFormat="1">
      <c r="B140" s="150">
        <v>39272</v>
      </c>
      <c r="C140" s="104">
        <v>1635.7629999999999</v>
      </c>
      <c r="D140" s="104">
        <v>1119.3</v>
      </c>
      <c r="E140" s="104">
        <v>140.68</v>
      </c>
      <c r="F140" s="104">
        <v>344.76100000000002</v>
      </c>
      <c r="G140" s="104">
        <v>1020.79</v>
      </c>
      <c r="H140" s="104">
        <v>1046.69</v>
      </c>
    </row>
    <row r="141" spans="2:8" s="74" customFormat="1">
      <c r="B141" s="150">
        <v>39273</v>
      </c>
      <c r="C141" s="104">
        <v>1622.9010000000001</v>
      </c>
      <c r="D141" s="104">
        <v>1116.29</v>
      </c>
      <c r="E141" s="104">
        <v>141.51</v>
      </c>
      <c r="F141" s="104">
        <v>343.49599999999998</v>
      </c>
      <c r="G141" s="104">
        <v>1021.78</v>
      </c>
      <c r="H141" s="104">
        <v>1041.49</v>
      </c>
    </row>
    <row r="142" spans="2:8" s="74" customFormat="1">
      <c r="B142" s="150">
        <v>39274</v>
      </c>
      <c r="C142" s="104">
        <v>1625.1</v>
      </c>
      <c r="D142" s="104">
        <v>1113.77</v>
      </c>
      <c r="E142" s="104">
        <v>140.09</v>
      </c>
      <c r="F142" s="104">
        <v>344.03</v>
      </c>
      <c r="G142" s="104">
        <v>1023.58</v>
      </c>
      <c r="H142" s="104">
        <v>1054.53</v>
      </c>
    </row>
    <row r="143" spans="2:8" s="74" customFormat="1">
      <c r="B143" s="150">
        <v>39275</v>
      </c>
      <c r="C143" s="104">
        <v>1646.2080000000001</v>
      </c>
      <c r="D143" s="104">
        <v>1130.1600000000001</v>
      </c>
      <c r="E143" s="104">
        <v>139.88</v>
      </c>
      <c r="F143" s="104">
        <v>351.42099999999999</v>
      </c>
      <c r="G143" s="104">
        <v>1043.72</v>
      </c>
      <c r="H143" s="104">
        <v>1087.58</v>
      </c>
    </row>
    <row r="144" spans="2:8" s="74" customFormat="1">
      <c r="B144" s="150">
        <v>39276</v>
      </c>
      <c r="C144" s="104">
        <v>1654.8</v>
      </c>
      <c r="D144" s="104">
        <v>1146.1199999999999</v>
      </c>
      <c r="E144" s="104">
        <v>142.16</v>
      </c>
      <c r="F144" s="104">
        <v>355.017</v>
      </c>
      <c r="G144" s="104">
        <v>1055.55</v>
      </c>
      <c r="H144" s="104">
        <v>1106.81</v>
      </c>
    </row>
    <row r="145" spans="2:8" s="74" customFormat="1">
      <c r="B145" s="150">
        <v>39279</v>
      </c>
      <c r="C145" s="104">
        <v>1654.0450000000001</v>
      </c>
      <c r="D145" s="104">
        <v>1140.3</v>
      </c>
      <c r="E145" s="104">
        <v>141.80000000000001</v>
      </c>
      <c r="F145" s="104">
        <v>354.27600000000001</v>
      </c>
      <c r="G145" s="104">
        <v>1061.8399999999999</v>
      </c>
      <c r="H145" s="104">
        <v>1117.18</v>
      </c>
    </row>
    <row r="146" spans="2:8" s="74" customFormat="1">
      <c r="B146" s="150">
        <v>39280</v>
      </c>
      <c r="C146" s="104">
        <v>1651.855</v>
      </c>
      <c r="D146" s="104">
        <v>1140.1099999999999</v>
      </c>
      <c r="E146" s="104">
        <v>141.57</v>
      </c>
      <c r="F146" s="104">
        <v>354.697</v>
      </c>
      <c r="G146" s="104">
        <v>1048.3900000000001</v>
      </c>
      <c r="H146" s="104">
        <v>1092.31</v>
      </c>
    </row>
    <row r="147" spans="2:8" s="74" customFormat="1">
      <c r="B147" s="150">
        <v>39281</v>
      </c>
      <c r="C147" s="104">
        <v>1643.9169999999999</v>
      </c>
      <c r="D147" s="104">
        <v>1132.2</v>
      </c>
      <c r="E147" s="104">
        <v>140.28</v>
      </c>
      <c r="F147" s="104">
        <v>351.98599999999999</v>
      </c>
      <c r="G147" s="104">
        <v>1044.3</v>
      </c>
      <c r="H147" s="104">
        <v>1070.33</v>
      </c>
    </row>
    <row r="148" spans="2:8" s="74" customFormat="1">
      <c r="B148" s="150">
        <v>39282</v>
      </c>
      <c r="C148" s="104">
        <v>1654.9090000000001</v>
      </c>
      <c r="D148" s="104">
        <v>1144.1099999999999</v>
      </c>
      <c r="E148" s="104">
        <v>140.94999999999999</v>
      </c>
      <c r="F148" s="104">
        <v>356.78100000000001</v>
      </c>
      <c r="G148" s="104">
        <v>1060.57</v>
      </c>
      <c r="H148" s="104">
        <v>1086.08</v>
      </c>
    </row>
    <row r="149" spans="2:8" s="74" customFormat="1">
      <c r="B149" s="150">
        <v>39283</v>
      </c>
      <c r="C149" s="104">
        <v>1642.1990000000001</v>
      </c>
      <c r="D149" s="104">
        <v>1151.04</v>
      </c>
      <c r="E149" s="104">
        <v>142.93</v>
      </c>
      <c r="F149" s="104">
        <v>357.55399999999997</v>
      </c>
      <c r="G149" s="104">
        <v>1060.8699999999999</v>
      </c>
      <c r="H149" s="104">
        <v>1084.9100000000001</v>
      </c>
    </row>
    <row r="150" spans="2:8" s="74" customFormat="1">
      <c r="B150" s="150">
        <v>39286</v>
      </c>
      <c r="C150" s="104">
        <v>1645.8240000000001</v>
      </c>
      <c r="D150" s="104">
        <v>1163.1300000000001</v>
      </c>
      <c r="E150" s="104">
        <v>142.26</v>
      </c>
      <c r="F150" s="104">
        <v>362.709</v>
      </c>
      <c r="G150" s="104">
        <v>1057.8</v>
      </c>
      <c r="H150" s="104">
        <v>1073.8</v>
      </c>
    </row>
    <row r="151" spans="2:8" s="74" customFormat="1">
      <c r="B151" s="150">
        <v>39287</v>
      </c>
      <c r="C151" s="104">
        <v>1622.6880000000001</v>
      </c>
      <c r="D151" s="104">
        <v>1156.68</v>
      </c>
      <c r="E151" s="104">
        <v>143.58000000000001</v>
      </c>
      <c r="F151" s="104">
        <v>357.81200000000001</v>
      </c>
      <c r="G151" s="104">
        <v>1051.22</v>
      </c>
      <c r="H151" s="104">
        <v>1056.94</v>
      </c>
    </row>
    <row r="152" spans="2:8" s="74" customFormat="1">
      <c r="B152" s="150">
        <v>39288</v>
      </c>
      <c r="C152" s="104">
        <v>1614.7919999999999</v>
      </c>
      <c r="D152" s="104">
        <v>1147.5899999999999</v>
      </c>
      <c r="E152" s="104">
        <v>143.09</v>
      </c>
      <c r="F152" s="104">
        <v>354.86900000000003</v>
      </c>
      <c r="G152" s="104">
        <v>1038.33</v>
      </c>
      <c r="H152" s="104">
        <v>1038.68</v>
      </c>
    </row>
    <row r="153" spans="2:8" s="74" customFormat="1">
      <c r="B153" s="150">
        <v>39289</v>
      </c>
      <c r="C153" s="104">
        <v>1579.1479999999999</v>
      </c>
      <c r="D153" s="104">
        <v>1121.3699999999999</v>
      </c>
      <c r="E153" s="104">
        <v>142.19</v>
      </c>
      <c r="F153" s="104">
        <v>348.08600000000001</v>
      </c>
      <c r="G153" s="104">
        <v>1029.3800000000001</v>
      </c>
      <c r="H153" s="104">
        <v>1019.5</v>
      </c>
    </row>
    <row r="154" spans="2:8" s="74" customFormat="1">
      <c r="B154" s="150">
        <v>39290</v>
      </c>
      <c r="C154" s="104">
        <v>1555.57</v>
      </c>
      <c r="D154" s="104">
        <v>1085.32</v>
      </c>
      <c r="E154" s="104">
        <v>138.5</v>
      </c>
      <c r="F154" s="104">
        <v>337.32299999999998</v>
      </c>
      <c r="G154" s="104">
        <v>1014.81</v>
      </c>
      <c r="H154" s="104">
        <v>1003.75</v>
      </c>
    </row>
    <row r="155" spans="2:8" s="74" customFormat="1">
      <c r="B155" s="150">
        <v>39293</v>
      </c>
      <c r="C155" s="104">
        <v>1564.223</v>
      </c>
      <c r="D155" s="104">
        <v>1094.58</v>
      </c>
      <c r="E155" s="104">
        <v>139.22999999999999</v>
      </c>
      <c r="F155" s="104">
        <v>342.488</v>
      </c>
      <c r="G155" s="104">
        <v>1011.28</v>
      </c>
      <c r="H155" s="104">
        <v>1002.89</v>
      </c>
    </row>
    <row r="156" spans="2:8" s="74" customFormat="1">
      <c r="B156" s="150">
        <v>39294</v>
      </c>
      <c r="C156" s="104">
        <v>1565.8109999999999</v>
      </c>
      <c r="D156" s="104">
        <v>1112.77</v>
      </c>
      <c r="E156" s="104">
        <v>139.81</v>
      </c>
      <c r="F156" s="104">
        <v>348.44</v>
      </c>
      <c r="G156" s="104">
        <v>1030.75</v>
      </c>
      <c r="H156" s="104">
        <v>1028.02</v>
      </c>
    </row>
    <row r="157" spans="2:8" s="74" customFormat="1">
      <c r="B157" s="150">
        <v>39295</v>
      </c>
      <c r="C157" s="104">
        <v>1556.3340000000001</v>
      </c>
      <c r="D157" s="104">
        <v>1074.6500000000001</v>
      </c>
      <c r="E157" s="104">
        <v>136</v>
      </c>
      <c r="F157" s="104">
        <v>338.47199999999998</v>
      </c>
      <c r="G157" s="104">
        <v>1014.09</v>
      </c>
      <c r="H157" s="104">
        <v>995.63</v>
      </c>
    </row>
    <row r="158" spans="2:8" s="74" customFormat="1">
      <c r="B158" s="150">
        <v>39296</v>
      </c>
      <c r="C158" s="104">
        <v>1564.856</v>
      </c>
      <c r="D158" s="104">
        <v>1080.9000000000001</v>
      </c>
      <c r="E158" s="104">
        <v>135.79</v>
      </c>
      <c r="F158" s="104">
        <v>339.74</v>
      </c>
      <c r="G158" s="104">
        <v>1020.79</v>
      </c>
      <c r="H158" s="104">
        <v>1003.14</v>
      </c>
    </row>
    <row r="159" spans="2:8" s="74" customFormat="1">
      <c r="B159" s="150">
        <v>39297</v>
      </c>
      <c r="C159" s="104">
        <v>1542.1780000000001</v>
      </c>
      <c r="D159" s="104">
        <v>1080.33</v>
      </c>
      <c r="E159" s="104">
        <v>136.94999999999999</v>
      </c>
      <c r="F159" s="104">
        <v>338.41699999999997</v>
      </c>
      <c r="G159" s="104">
        <v>1025.6099999999999</v>
      </c>
      <c r="H159" s="104">
        <v>1000.65</v>
      </c>
    </row>
    <row r="160" spans="2:8" s="74" customFormat="1">
      <c r="B160" s="150">
        <v>39300</v>
      </c>
      <c r="C160" s="104">
        <v>1554.4570000000001</v>
      </c>
      <c r="D160" s="104">
        <v>1058.72</v>
      </c>
      <c r="E160" s="104">
        <v>135.72</v>
      </c>
      <c r="F160" s="104">
        <v>330.44</v>
      </c>
      <c r="G160" s="104">
        <v>1015.67</v>
      </c>
      <c r="H160" s="104">
        <v>979.29</v>
      </c>
    </row>
    <row r="161" spans="2:8" s="74" customFormat="1">
      <c r="B161" s="150">
        <v>39301</v>
      </c>
      <c r="C161" s="104">
        <v>1563.854</v>
      </c>
      <c r="D161" s="104">
        <v>1063.42</v>
      </c>
      <c r="E161" s="104">
        <v>134.86000000000001</v>
      </c>
      <c r="F161" s="104">
        <v>331.68700000000001</v>
      </c>
      <c r="G161" s="104">
        <v>1010.3</v>
      </c>
      <c r="H161" s="104">
        <v>960.76</v>
      </c>
    </row>
    <row r="162" spans="2:8" s="74" customFormat="1">
      <c r="B162" s="150">
        <v>39302</v>
      </c>
      <c r="C162" s="104">
        <v>1589.5260000000001</v>
      </c>
      <c r="D162" s="104">
        <v>1093.45</v>
      </c>
      <c r="E162" s="104">
        <v>136.03</v>
      </c>
      <c r="F162" s="104">
        <v>342.34300000000002</v>
      </c>
      <c r="G162" s="104">
        <v>1027.75</v>
      </c>
      <c r="H162" s="104">
        <v>980.55</v>
      </c>
    </row>
    <row r="163" spans="2:8" s="74" customFormat="1">
      <c r="B163" s="150">
        <v>39303</v>
      </c>
      <c r="C163" s="104">
        <v>1554.9110000000001</v>
      </c>
      <c r="D163" s="104">
        <v>1079.3599999999999</v>
      </c>
      <c r="E163" s="104">
        <v>137.44</v>
      </c>
      <c r="F163" s="104">
        <v>335.27</v>
      </c>
      <c r="G163" s="104">
        <v>1009.54</v>
      </c>
      <c r="H163" s="104">
        <v>948.1</v>
      </c>
    </row>
    <row r="164" spans="2:8" s="74" customFormat="1">
      <c r="B164" s="150">
        <v>39304</v>
      </c>
      <c r="C164" s="104">
        <v>1531.424</v>
      </c>
      <c r="D164" s="104">
        <v>1043.57</v>
      </c>
      <c r="E164" s="104">
        <v>133.71</v>
      </c>
      <c r="F164" s="104">
        <v>324.91800000000001</v>
      </c>
      <c r="G164" s="104">
        <v>998.93</v>
      </c>
      <c r="H164" s="104">
        <v>932.54</v>
      </c>
    </row>
    <row r="165" spans="2:8" s="74" customFormat="1">
      <c r="B165" s="150">
        <v>39307</v>
      </c>
      <c r="C165" s="104">
        <v>1539.5</v>
      </c>
      <c r="D165" s="104">
        <v>1054.1400000000001</v>
      </c>
      <c r="E165" s="104">
        <v>133.63</v>
      </c>
      <c r="F165" s="104">
        <v>327.66000000000003</v>
      </c>
      <c r="G165" s="104">
        <v>990.09</v>
      </c>
      <c r="H165" s="104">
        <v>935.7</v>
      </c>
    </row>
    <row r="166" spans="2:8" s="74" customFormat="1">
      <c r="B166" s="150">
        <v>39308</v>
      </c>
      <c r="C166" s="104">
        <v>1517.375</v>
      </c>
      <c r="D166" s="104">
        <v>1038.97</v>
      </c>
      <c r="E166" s="104">
        <v>133.91999999999999</v>
      </c>
      <c r="F166" s="104">
        <v>323.77499999999998</v>
      </c>
      <c r="G166" s="104">
        <v>991</v>
      </c>
      <c r="H166" s="104">
        <v>940.54</v>
      </c>
    </row>
    <row r="167" spans="2:8" s="74" customFormat="1">
      <c r="B167" s="150">
        <v>39309</v>
      </c>
      <c r="C167" s="104">
        <v>1494.53</v>
      </c>
      <c r="D167" s="104">
        <v>1014.01</v>
      </c>
      <c r="E167" s="104">
        <v>131.01</v>
      </c>
      <c r="F167" s="104">
        <v>314.92200000000003</v>
      </c>
      <c r="G167" s="104">
        <v>974.58</v>
      </c>
      <c r="H167" s="104">
        <v>918.21</v>
      </c>
    </row>
    <row r="168" spans="2:8" s="74" customFormat="1">
      <c r="B168" s="150">
        <v>39310</v>
      </c>
      <c r="C168" s="104">
        <v>1473.3679999999999</v>
      </c>
      <c r="D168" s="104">
        <v>956.86</v>
      </c>
      <c r="E168" s="104">
        <v>128.78</v>
      </c>
      <c r="F168" s="104">
        <v>297.13200000000001</v>
      </c>
      <c r="G168" s="104">
        <v>931.32</v>
      </c>
      <c r="H168" s="104">
        <v>845.76</v>
      </c>
    </row>
    <row r="169" spans="2:8" s="74" customFormat="1">
      <c r="B169" s="150">
        <v>39311</v>
      </c>
      <c r="C169" s="104">
        <v>1498.24</v>
      </c>
      <c r="D169" s="104">
        <v>957.96</v>
      </c>
      <c r="E169" s="104">
        <v>123.53</v>
      </c>
      <c r="F169" s="104">
        <v>298.77100000000002</v>
      </c>
      <c r="G169" s="104">
        <v>928.15</v>
      </c>
      <c r="H169" s="104">
        <v>852.06</v>
      </c>
    </row>
    <row r="170" spans="2:8" s="74" customFormat="1">
      <c r="B170" s="150">
        <v>39314</v>
      </c>
      <c r="C170" s="104">
        <v>1507.4590000000001</v>
      </c>
      <c r="D170" s="104">
        <v>993.69</v>
      </c>
      <c r="E170" s="104">
        <v>128.1</v>
      </c>
      <c r="F170" s="104">
        <v>309.649</v>
      </c>
      <c r="G170" s="104">
        <v>934.25</v>
      </c>
      <c r="H170" s="104">
        <v>855.76</v>
      </c>
    </row>
    <row r="171" spans="2:8" s="74" customFormat="1">
      <c r="B171" s="150">
        <v>39315</v>
      </c>
      <c r="C171" s="104">
        <v>1513.306</v>
      </c>
      <c r="D171" s="104">
        <v>991.87</v>
      </c>
      <c r="E171" s="104">
        <v>129.68</v>
      </c>
      <c r="F171" s="104">
        <v>309.77600000000001</v>
      </c>
      <c r="G171" s="104">
        <v>928.61</v>
      </c>
      <c r="H171" s="104">
        <v>840.68</v>
      </c>
    </row>
    <row r="172" spans="2:8" s="74" customFormat="1">
      <c r="B172" s="150">
        <v>39316</v>
      </c>
      <c r="C172" s="104">
        <v>1531.7539999999999</v>
      </c>
      <c r="D172" s="104">
        <v>1017.42</v>
      </c>
      <c r="E172" s="104">
        <v>130.06</v>
      </c>
      <c r="F172" s="104">
        <v>319.83199999999999</v>
      </c>
      <c r="G172" s="104">
        <v>949.61</v>
      </c>
      <c r="H172" s="104">
        <v>884.44</v>
      </c>
    </row>
    <row r="173" spans="2:8" s="74" customFormat="1">
      <c r="B173" s="150">
        <v>39317</v>
      </c>
      <c r="C173" s="104">
        <v>1540.0840000000001</v>
      </c>
      <c r="D173" s="104">
        <v>1035.28</v>
      </c>
      <c r="E173" s="104">
        <v>132.91</v>
      </c>
      <c r="F173" s="104">
        <v>324.70499999999998</v>
      </c>
      <c r="G173" s="104">
        <v>953.58</v>
      </c>
      <c r="H173" s="104">
        <v>881.52</v>
      </c>
    </row>
    <row r="174" spans="2:8" s="74" customFormat="1">
      <c r="B174" s="150">
        <v>39318</v>
      </c>
      <c r="C174" s="104">
        <v>1552.627</v>
      </c>
      <c r="D174" s="104">
        <v>1039.79</v>
      </c>
      <c r="E174" s="104">
        <v>132.69999999999999</v>
      </c>
      <c r="F174" s="104">
        <v>328.55099999999999</v>
      </c>
      <c r="G174" s="104">
        <v>961.22</v>
      </c>
      <c r="H174" s="104">
        <v>893.11</v>
      </c>
    </row>
    <row r="175" spans="2:8" s="74" customFormat="1">
      <c r="B175" s="150">
        <v>39321</v>
      </c>
      <c r="C175" s="104">
        <v>1548.4780000000001</v>
      </c>
      <c r="D175" s="104">
        <v>1059.3499999999999</v>
      </c>
      <c r="E175" s="104">
        <v>133.91999999999999</v>
      </c>
      <c r="F175" s="104">
        <v>339.81700000000001</v>
      </c>
      <c r="G175" s="104">
        <v>964.28</v>
      </c>
      <c r="H175" s="104">
        <v>893.01</v>
      </c>
    </row>
    <row r="176" spans="2:8" s="74" customFormat="1">
      <c r="B176" s="150">
        <v>39322</v>
      </c>
      <c r="C176" s="104">
        <v>1520.883</v>
      </c>
      <c r="D176" s="104">
        <v>1050.4000000000001</v>
      </c>
      <c r="E176" s="104">
        <v>134.47999999999999</v>
      </c>
      <c r="F176" s="104">
        <v>334.733</v>
      </c>
      <c r="G176" s="104">
        <v>964.18</v>
      </c>
      <c r="H176" s="104">
        <v>889.08</v>
      </c>
    </row>
    <row r="177" spans="2:8" s="74" customFormat="1">
      <c r="B177" s="150">
        <v>39323</v>
      </c>
      <c r="C177" s="104">
        <v>1536.98</v>
      </c>
      <c r="D177" s="104">
        <v>1047.94</v>
      </c>
      <c r="E177" s="104">
        <v>132.41999999999999</v>
      </c>
      <c r="F177" s="104">
        <v>333.7</v>
      </c>
      <c r="G177" s="104">
        <v>967.94</v>
      </c>
      <c r="H177" s="104">
        <v>899.5</v>
      </c>
    </row>
    <row r="178" spans="2:8" s="74" customFormat="1">
      <c r="B178" s="150">
        <v>39324</v>
      </c>
      <c r="C178" s="104">
        <v>1540.421</v>
      </c>
      <c r="D178" s="104">
        <v>1061.67</v>
      </c>
      <c r="E178" s="104">
        <v>133.22999999999999</v>
      </c>
      <c r="F178" s="104">
        <v>338.81299999999999</v>
      </c>
      <c r="G178" s="104">
        <v>975.5</v>
      </c>
      <c r="H178" s="104">
        <v>911.64</v>
      </c>
    </row>
    <row r="179" spans="2:8" s="74" customFormat="1">
      <c r="B179" s="150">
        <v>39325</v>
      </c>
      <c r="C179" s="104">
        <v>1561.585</v>
      </c>
      <c r="D179" s="104">
        <v>1086.98</v>
      </c>
      <c r="E179" s="104">
        <v>136.44999999999999</v>
      </c>
      <c r="F179" s="104">
        <v>348.029</v>
      </c>
      <c r="G179" s="104">
        <v>982.7</v>
      </c>
      <c r="H179" s="104">
        <v>923.26</v>
      </c>
    </row>
    <row r="180" spans="2:8" s="74" customFormat="1">
      <c r="B180" s="150">
        <v>39328</v>
      </c>
      <c r="C180" s="104">
        <v>1562.643</v>
      </c>
      <c r="D180" s="104">
        <v>1091.95</v>
      </c>
      <c r="E180" s="104">
        <v>136.44999999999999</v>
      </c>
      <c r="F180" s="104">
        <v>349.35500000000002</v>
      </c>
      <c r="G180" s="104">
        <v>981.99</v>
      </c>
      <c r="H180" s="104">
        <v>923.83</v>
      </c>
    </row>
    <row r="181" spans="2:8" s="74" customFormat="1">
      <c r="B181" s="150">
        <v>39329</v>
      </c>
      <c r="C181" s="104">
        <v>1572.913</v>
      </c>
      <c r="D181" s="104">
        <v>1090.9100000000001</v>
      </c>
      <c r="E181" s="104">
        <v>135.62</v>
      </c>
      <c r="F181" s="104">
        <v>349.61599999999999</v>
      </c>
      <c r="G181" s="104">
        <v>974.96</v>
      </c>
      <c r="H181" s="104">
        <v>931.25</v>
      </c>
    </row>
    <row r="182" spans="2:8" s="74" customFormat="1">
      <c r="B182" s="150">
        <v>39330</v>
      </c>
      <c r="C182" s="104">
        <v>1555.992</v>
      </c>
      <c r="D182" s="104">
        <v>1085.1500000000001</v>
      </c>
      <c r="E182" s="104">
        <v>135.11000000000001</v>
      </c>
      <c r="F182" s="104">
        <v>347.31599999999997</v>
      </c>
      <c r="G182" s="104">
        <v>970.74</v>
      </c>
      <c r="H182" s="104">
        <v>921.24</v>
      </c>
    </row>
    <row r="183" spans="2:8" s="74" customFormat="1">
      <c r="B183" s="150">
        <v>39331</v>
      </c>
      <c r="C183" s="104">
        <v>1563.2529999999999</v>
      </c>
      <c r="D183" s="104">
        <v>1093.9000000000001</v>
      </c>
      <c r="E183" s="104">
        <v>135.63999999999999</v>
      </c>
      <c r="F183" s="104">
        <v>350.70299999999997</v>
      </c>
      <c r="G183" s="104">
        <v>974.35</v>
      </c>
      <c r="H183" s="104">
        <v>917.64</v>
      </c>
    </row>
    <row r="184" spans="2:8" s="74" customFormat="1">
      <c r="B184" s="150">
        <v>39332</v>
      </c>
      <c r="C184" s="104">
        <v>1542.6379999999999</v>
      </c>
      <c r="D184" s="104">
        <v>1088.49</v>
      </c>
      <c r="E184" s="104">
        <v>136.25</v>
      </c>
      <c r="F184" s="104">
        <v>349.94200000000001</v>
      </c>
      <c r="G184" s="104">
        <v>965.65</v>
      </c>
      <c r="H184" s="104">
        <v>888.74</v>
      </c>
    </row>
    <row r="185" spans="2:8" s="74" customFormat="1">
      <c r="B185" s="150">
        <v>39335</v>
      </c>
      <c r="C185" s="104">
        <v>1533.72</v>
      </c>
      <c r="D185" s="104">
        <v>1075.4000000000001</v>
      </c>
      <c r="E185" s="104">
        <v>134.19999999999999</v>
      </c>
      <c r="F185" s="104">
        <v>346.43400000000003</v>
      </c>
      <c r="G185" s="104">
        <v>967.81</v>
      </c>
      <c r="H185" s="104">
        <v>895.46</v>
      </c>
    </row>
    <row r="186" spans="2:8" s="74" customFormat="1">
      <c r="B186" s="150">
        <v>39336</v>
      </c>
      <c r="C186" s="104">
        <v>1555.3910000000001</v>
      </c>
      <c r="D186" s="104">
        <v>1087.93</v>
      </c>
      <c r="E186" s="104">
        <v>134.22</v>
      </c>
      <c r="F186" s="104">
        <v>350.161</v>
      </c>
      <c r="G186" s="104">
        <v>962.59</v>
      </c>
      <c r="H186" s="104">
        <v>888.33</v>
      </c>
    </row>
    <row r="187" spans="2:8" s="74" customFormat="1">
      <c r="B187" s="150">
        <v>39337</v>
      </c>
      <c r="C187" s="104">
        <v>1559.4649999999999</v>
      </c>
      <c r="D187" s="104">
        <v>1089.75</v>
      </c>
      <c r="E187" s="104">
        <v>134.21</v>
      </c>
      <c r="F187" s="104">
        <v>352.15300000000002</v>
      </c>
      <c r="G187" s="104">
        <v>963.46</v>
      </c>
      <c r="H187" s="104">
        <v>889.6</v>
      </c>
    </row>
    <row r="188" spans="2:8" s="74" customFormat="1">
      <c r="B188" s="150">
        <v>39338</v>
      </c>
      <c r="C188" s="104">
        <v>1568.87</v>
      </c>
      <c r="D188" s="104">
        <v>1101.3599999999999</v>
      </c>
      <c r="E188" s="104">
        <v>133.56</v>
      </c>
      <c r="F188" s="104">
        <v>357.31599999999997</v>
      </c>
      <c r="G188" s="104">
        <v>969.69</v>
      </c>
      <c r="H188" s="104">
        <v>910.44</v>
      </c>
    </row>
    <row r="189" spans="2:8" s="74" customFormat="1">
      <c r="B189" s="150">
        <v>39339</v>
      </c>
      <c r="C189" s="104">
        <v>1566.5160000000001</v>
      </c>
      <c r="D189" s="104">
        <v>1107.74</v>
      </c>
      <c r="E189" s="104">
        <v>135.69</v>
      </c>
      <c r="F189" s="104">
        <v>359.68099999999998</v>
      </c>
      <c r="G189" s="104">
        <v>965.15</v>
      </c>
      <c r="H189" s="104">
        <v>901.56</v>
      </c>
    </row>
    <row r="190" spans="2:8" s="74" customFormat="1">
      <c r="B190" s="150">
        <v>39342</v>
      </c>
      <c r="C190" s="104">
        <v>1554.123</v>
      </c>
      <c r="D190" s="104">
        <v>1098.6300000000001</v>
      </c>
      <c r="E190" s="104">
        <v>135.18</v>
      </c>
      <c r="F190" s="104">
        <v>356.73200000000003</v>
      </c>
      <c r="G190" s="104">
        <v>957.81</v>
      </c>
      <c r="H190" s="104">
        <v>886.37</v>
      </c>
    </row>
    <row r="191" spans="2:8" s="74" customFormat="1">
      <c r="B191" s="150">
        <v>39343</v>
      </c>
      <c r="C191" s="104">
        <v>1579.56</v>
      </c>
      <c r="D191" s="104">
        <v>1108.01</v>
      </c>
      <c r="E191" s="104">
        <v>132.81</v>
      </c>
      <c r="F191" s="104">
        <v>363.77800000000002</v>
      </c>
      <c r="G191" s="104">
        <v>960.85</v>
      </c>
      <c r="H191" s="104">
        <v>894.51</v>
      </c>
    </row>
    <row r="192" spans="2:8" s="74" customFormat="1">
      <c r="B192" s="150">
        <v>39344</v>
      </c>
      <c r="C192" s="104">
        <v>1609.8520000000001</v>
      </c>
      <c r="D192" s="104">
        <v>1145.6500000000001</v>
      </c>
      <c r="E192" s="104">
        <v>137.5</v>
      </c>
      <c r="F192" s="104">
        <v>377.88099999999997</v>
      </c>
      <c r="G192" s="104">
        <v>991.07</v>
      </c>
      <c r="H192" s="104">
        <v>942.99</v>
      </c>
    </row>
    <row r="193" spans="2:8" s="74" customFormat="1">
      <c r="B193" s="150">
        <v>39345</v>
      </c>
      <c r="C193" s="104">
        <v>1609.961</v>
      </c>
      <c r="D193" s="104">
        <v>1153.67</v>
      </c>
      <c r="E193" s="104">
        <v>139.22999999999999</v>
      </c>
      <c r="F193" s="104">
        <v>380.57600000000002</v>
      </c>
      <c r="G193" s="104">
        <v>992.79</v>
      </c>
      <c r="H193" s="104">
        <v>941.17</v>
      </c>
    </row>
    <row r="194" spans="2:8" s="74" customFormat="1">
      <c r="B194" s="150">
        <v>39346</v>
      </c>
      <c r="C194" s="104">
        <v>1614.107</v>
      </c>
      <c r="D194" s="104">
        <v>1161.1400000000001</v>
      </c>
      <c r="E194" s="104">
        <v>138.38</v>
      </c>
      <c r="F194" s="104">
        <v>384.03199999999998</v>
      </c>
      <c r="G194" s="104">
        <v>994.33</v>
      </c>
      <c r="H194" s="104">
        <v>938.96</v>
      </c>
    </row>
    <row r="195" spans="2:8" s="74" customFormat="1">
      <c r="B195" s="150">
        <v>39349</v>
      </c>
      <c r="C195" s="104">
        <v>1611.84</v>
      </c>
      <c r="D195" s="104">
        <v>1174.71</v>
      </c>
      <c r="E195" s="104">
        <v>139.71</v>
      </c>
      <c r="F195" s="104">
        <v>393.57100000000003</v>
      </c>
      <c r="G195" s="104">
        <v>998.37</v>
      </c>
      <c r="H195" s="104">
        <v>952.42</v>
      </c>
    </row>
    <row r="196" spans="2:8" s="74" customFormat="1">
      <c r="B196" s="150">
        <v>39350</v>
      </c>
      <c r="C196" s="104">
        <v>1609.751</v>
      </c>
      <c r="D196" s="104">
        <v>1170.0899999999999</v>
      </c>
      <c r="E196" s="104">
        <v>140.79</v>
      </c>
      <c r="F196" s="104">
        <v>391.73899999999998</v>
      </c>
      <c r="G196" s="104">
        <v>993.67</v>
      </c>
      <c r="H196" s="104">
        <v>945.01</v>
      </c>
    </row>
    <row r="197" spans="2:8" s="74" customFormat="1">
      <c r="B197" s="150">
        <v>39351</v>
      </c>
      <c r="C197" s="104">
        <v>1616.568</v>
      </c>
      <c r="D197" s="104">
        <v>1181.42</v>
      </c>
      <c r="E197" s="104">
        <v>140.53</v>
      </c>
      <c r="F197" s="104">
        <v>396.36399999999998</v>
      </c>
      <c r="G197" s="104">
        <v>1000.45</v>
      </c>
      <c r="H197" s="104">
        <v>950.87</v>
      </c>
    </row>
    <row r="198" spans="2:8" s="74" customFormat="1">
      <c r="B198" s="150">
        <v>39352</v>
      </c>
      <c r="C198" s="104">
        <v>1631.3019999999999</v>
      </c>
      <c r="D198" s="104">
        <v>1202.8900000000001</v>
      </c>
      <c r="E198" s="104">
        <v>143.81</v>
      </c>
      <c r="F198" s="104">
        <v>405.16699999999997</v>
      </c>
      <c r="G198" s="104">
        <v>1015.87</v>
      </c>
      <c r="H198" s="104">
        <v>973.13</v>
      </c>
    </row>
    <row r="199" spans="2:8" s="74" customFormat="1">
      <c r="B199" s="150">
        <v>39353</v>
      </c>
      <c r="C199" s="104">
        <v>1633.576</v>
      </c>
      <c r="D199" s="104">
        <v>1204.9000000000001</v>
      </c>
      <c r="E199" s="104">
        <v>144.75</v>
      </c>
      <c r="F199" s="104">
        <v>405.92500000000001</v>
      </c>
      <c r="G199" s="104">
        <v>1031.49</v>
      </c>
      <c r="H199" s="104">
        <v>1002.48</v>
      </c>
    </row>
    <row r="200" spans="2:8" s="74" customFormat="1">
      <c r="B200" s="150">
        <v>39356</v>
      </c>
      <c r="C200" s="104">
        <v>1649.097</v>
      </c>
      <c r="D200" s="104">
        <v>1218.05</v>
      </c>
      <c r="E200" s="104">
        <v>144.69</v>
      </c>
      <c r="F200" s="104">
        <v>410.55399999999997</v>
      </c>
      <c r="G200" s="104">
        <v>1034.05</v>
      </c>
      <c r="H200" s="104">
        <v>1005.09</v>
      </c>
    </row>
    <row r="201" spans="2:8" s="74" customFormat="1">
      <c r="B201" s="150">
        <v>39357</v>
      </c>
      <c r="C201" s="104">
        <v>1650.3130000000001</v>
      </c>
      <c r="D201" s="104">
        <v>1244.23</v>
      </c>
      <c r="E201" s="104">
        <v>147.49</v>
      </c>
      <c r="F201" s="104">
        <v>420.31099999999998</v>
      </c>
      <c r="G201" s="104">
        <v>1025.32</v>
      </c>
      <c r="H201" s="104">
        <v>985.78</v>
      </c>
    </row>
    <row r="202" spans="2:8" s="74" customFormat="1">
      <c r="B202" s="150">
        <v>39358</v>
      </c>
      <c r="C202" s="104">
        <v>1647.8209999999999</v>
      </c>
      <c r="D202" s="104">
        <v>1233.3699999999999</v>
      </c>
      <c r="E202" s="104">
        <v>147.53</v>
      </c>
      <c r="F202" s="104">
        <v>412.815</v>
      </c>
      <c r="G202" s="104">
        <v>994.23</v>
      </c>
      <c r="H202" s="104">
        <v>909.35</v>
      </c>
    </row>
    <row r="203" spans="2:8" s="74" customFormat="1">
      <c r="B203" s="150">
        <v>39359</v>
      </c>
      <c r="C203" s="104">
        <v>1648.63</v>
      </c>
      <c r="D203" s="104">
        <v>1226.06</v>
      </c>
      <c r="E203" s="104">
        <v>146.38</v>
      </c>
      <c r="F203" s="104">
        <v>407.32499999999999</v>
      </c>
      <c r="G203" s="104">
        <v>996.71</v>
      </c>
      <c r="H203" s="104">
        <v>914.67</v>
      </c>
    </row>
    <row r="204" spans="2:8" s="74" customFormat="1">
      <c r="B204" s="150">
        <v>39360</v>
      </c>
      <c r="C204" s="104">
        <v>1663.7429999999999</v>
      </c>
      <c r="D204" s="104">
        <v>1246.04</v>
      </c>
      <c r="E204" s="104">
        <v>147.1</v>
      </c>
      <c r="F204" s="104">
        <v>419.66699999999997</v>
      </c>
      <c r="G204" s="104">
        <v>994.56</v>
      </c>
      <c r="H204" s="104">
        <v>905.06</v>
      </c>
    </row>
    <row r="205" spans="2:8" s="74" customFormat="1">
      <c r="B205" s="150">
        <v>39363</v>
      </c>
      <c r="C205" s="104">
        <v>1655.175</v>
      </c>
      <c r="D205" s="104">
        <v>1250.18</v>
      </c>
      <c r="E205" s="104">
        <v>146.69</v>
      </c>
      <c r="F205" s="104">
        <v>419.20400000000001</v>
      </c>
      <c r="G205" s="104">
        <v>1001.52</v>
      </c>
      <c r="H205" s="104">
        <v>929.3</v>
      </c>
    </row>
    <row r="206" spans="2:8" s="74" customFormat="1">
      <c r="B206" s="150">
        <v>39364</v>
      </c>
      <c r="C206" s="104">
        <v>1667.338</v>
      </c>
      <c r="D206" s="104">
        <v>1260.51</v>
      </c>
      <c r="E206" s="104">
        <v>147.77000000000001</v>
      </c>
      <c r="F206" s="104">
        <v>426.31099999999998</v>
      </c>
      <c r="G206" s="104">
        <v>1006.46</v>
      </c>
      <c r="H206" s="104">
        <v>943.7</v>
      </c>
    </row>
    <row r="207" spans="2:8" s="74" customFormat="1">
      <c r="B207" s="150">
        <v>39365</v>
      </c>
      <c r="C207" s="104">
        <v>1670.2739999999999</v>
      </c>
      <c r="D207" s="104">
        <v>1271.44</v>
      </c>
      <c r="E207" s="104">
        <v>148.47</v>
      </c>
      <c r="F207" s="104">
        <v>431.30700000000002</v>
      </c>
      <c r="G207" s="104">
        <v>1011.69</v>
      </c>
      <c r="H207" s="104">
        <v>946.84</v>
      </c>
    </row>
    <row r="208" spans="2:8" s="74" customFormat="1">
      <c r="B208" s="150">
        <v>39366</v>
      </c>
      <c r="C208" s="104">
        <v>1675.173</v>
      </c>
      <c r="D208" s="104">
        <v>1289.46</v>
      </c>
      <c r="E208" s="104">
        <v>150.21</v>
      </c>
      <c r="F208" s="104">
        <v>438.94099999999997</v>
      </c>
      <c r="G208" s="104">
        <v>1013.55</v>
      </c>
      <c r="H208" s="104">
        <v>963.33</v>
      </c>
    </row>
    <row r="209" spans="2:8" s="74" customFormat="1">
      <c r="B209" s="150">
        <v>39367</v>
      </c>
      <c r="C209" s="104">
        <v>1675.287</v>
      </c>
      <c r="D209" s="104">
        <v>1276.5</v>
      </c>
      <c r="E209" s="104">
        <v>148.56</v>
      </c>
      <c r="F209" s="104">
        <v>434.94299999999998</v>
      </c>
      <c r="G209" s="104">
        <v>1023.75</v>
      </c>
      <c r="H209" s="104">
        <v>991.86</v>
      </c>
    </row>
    <row r="210" spans="2:8" s="74" customFormat="1">
      <c r="B210" s="150">
        <v>39370</v>
      </c>
      <c r="C210" s="104">
        <v>1664.8009999999999</v>
      </c>
      <c r="D210" s="104">
        <v>1290.46</v>
      </c>
      <c r="E210" s="104">
        <v>149.38999999999999</v>
      </c>
      <c r="F210" s="104">
        <v>445.39</v>
      </c>
      <c r="G210" s="104">
        <v>1032.01</v>
      </c>
      <c r="H210" s="104">
        <v>1003.09</v>
      </c>
    </row>
    <row r="211" spans="2:8" s="74" customFormat="1">
      <c r="B211" s="150">
        <v>39371</v>
      </c>
      <c r="C211" s="104">
        <v>1647.8520000000001</v>
      </c>
      <c r="D211" s="104">
        <v>1274.6300000000001</v>
      </c>
      <c r="E211" s="104">
        <v>147.84</v>
      </c>
      <c r="F211" s="104">
        <v>438.81599999999997</v>
      </c>
      <c r="G211" s="104">
        <v>1022.1</v>
      </c>
      <c r="H211" s="104">
        <v>990.38</v>
      </c>
    </row>
    <row r="212" spans="2:8" s="74" customFormat="1">
      <c r="B212" s="150">
        <v>39372</v>
      </c>
      <c r="C212" s="104">
        <v>1653.1020000000001</v>
      </c>
      <c r="D212" s="104">
        <v>1279.8699999999999</v>
      </c>
      <c r="E212" s="104">
        <v>146.36000000000001</v>
      </c>
      <c r="F212" s="104">
        <v>442.363</v>
      </c>
      <c r="G212" s="104">
        <v>1019.67</v>
      </c>
      <c r="H212" s="104">
        <v>984.88</v>
      </c>
    </row>
    <row r="213" spans="2:8" s="74" customFormat="1">
      <c r="B213" s="150">
        <v>39373</v>
      </c>
      <c r="C213" s="104">
        <v>1655.65</v>
      </c>
      <c r="D213" s="104">
        <v>1279.07</v>
      </c>
      <c r="E213" s="104">
        <v>147.99</v>
      </c>
      <c r="F213" s="104">
        <v>440.04</v>
      </c>
      <c r="G213" s="104">
        <v>1017.61</v>
      </c>
      <c r="H213" s="104">
        <v>979.16</v>
      </c>
    </row>
    <row r="214" spans="2:8" s="74" customFormat="1">
      <c r="B214" s="150">
        <v>39374</v>
      </c>
      <c r="C214" s="104">
        <v>1627.421</v>
      </c>
      <c r="D214" s="104">
        <v>1263.26</v>
      </c>
      <c r="E214" s="104">
        <v>146.66999999999999</v>
      </c>
      <c r="F214" s="104">
        <v>433.31400000000002</v>
      </c>
      <c r="G214" s="104">
        <v>1019.37</v>
      </c>
      <c r="H214" s="104">
        <v>995.26</v>
      </c>
    </row>
    <row r="215" spans="2:8" s="74" customFormat="1">
      <c r="B215" s="150">
        <v>39377</v>
      </c>
      <c r="C215" s="104">
        <v>1614.69</v>
      </c>
      <c r="D215" s="104">
        <v>1234.29</v>
      </c>
      <c r="E215" s="104">
        <v>143.80000000000001</v>
      </c>
      <c r="F215" s="104">
        <v>423.55500000000001</v>
      </c>
      <c r="G215" s="104">
        <v>995.06</v>
      </c>
      <c r="H215" s="104">
        <v>961.48</v>
      </c>
    </row>
    <row r="216" spans="2:8" s="74" customFormat="1">
      <c r="B216" s="150">
        <v>39378</v>
      </c>
      <c r="C216" s="104">
        <v>1633.44</v>
      </c>
      <c r="D216" s="104">
        <v>1268.7</v>
      </c>
      <c r="E216" s="104">
        <v>145.44</v>
      </c>
      <c r="F216" s="104">
        <v>439.77</v>
      </c>
      <c r="G216" s="104">
        <v>1007.85</v>
      </c>
      <c r="H216" s="104">
        <v>953.16</v>
      </c>
    </row>
    <row r="217" spans="2:8" s="74" customFormat="1">
      <c r="B217" s="150">
        <v>39379</v>
      </c>
      <c r="C217" s="104">
        <v>1627.8520000000001</v>
      </c>
      <c r="D217" s="104">
        <v>1265.33</v>
      </c>
      <c r="E217" s="104">
        <v>145.35</v>
      </c>
      <c r="F217" s="104">
        <v>439.22699999999998</v>
      </c>
      <c r="G217" s="104">
        <v>1010.95</v>
      </c>
      <c r="H217" s="104">
        <v>957.32</v>
      </c>
    </row>
    <row r="218" spans="2:8" s="74" customFormat="1">
      <c r="B218" s="150">
        <v>39380</v>
      </c>
      <c r="C218" s="104">
        <v>1635.4770000000001</v>
      </c>
      <c r="D218" s="104">
        <v>1284</v>
      </c>
      <c r="E218" s="104">
        <v>145.52000000000001</v>
      </c>
      <c r="F218" s="104">
        <v>443.25200000000001</v>
      </c>
      <c r="G218" s="104">
        <v>1013.41</v>
      </c>
      <c r="H218" s="104">
        <v>957.55</v>
      </c>
    </row>
    <row r="219" spans="2:8" s="74" customFormat="1">
      <c r="B219" s="150">
        <v>39381</v>
      </c>
      <c r="C219" s="104">
        <v>1658.9469999999999</v>
      </c>
      <c r="D219" s="104">
        <v>1311.52</v>
      </c>
      <c r="E219" s="104">
        <v>148.36000000000001</v>
      </c>
      <c r="F219" s="104">
        <v>453.44799999999998</v>
      </c>
      <c r="G219" s="104">
        <v>1023.19</v>
      </c>
      <c r="H219" s="104">
        <v>980.43</v>
      </c>
    </row>
    <row r="220" spans="2:8" s="74" customFormat="1">
      <c r="B220" s="150">
        <v>39384</v>
      </c>
      <c r="C220" s="104">
        <v>1672.606</v>
      </c>
      <c r="D220" s="104">
        <v>1338.49</v>
      </c>
      <c r="E220" s="104">
        <v>151.6</v>
      </c>
      <c r="F220" s="104">
        <v>466.28500000000003</v>
      </c>
      <c r="G220" s="104">
        <v>1033.17</v>
      </c>
      <c r="H220" s="104">
        <v>1006.69</v>
      </c>
    </row>
    <row r="221" spans="2:8" s="74" customFormat="1">
      <c r="B221" s="150">
        <v>39385</v>
      </c>
      <c r="C221" s="104">
        <v>1663.8869999999999</v>
      </c>
      <c r="D221" s="104">
        <v>1331.97</v>
      </c>
      <c r="E221" s="104">
        <v>151.22</v>
      </c>
      <c r="F221" s="104">
        <v>464.572</v>
      </c>
      <c r="G221" s="104">
        <v>1023.13</v>
      </c>
      <c r="H221" s="104">
        <v>986.51</v>
      </c>
    </row>
    <row r="222" spans="2:8" s="74" customFormat="1">
      <c r="B222" s="150">
        <v>39386</v>
      </c>
      <c r="C222" s="104">
        <v>1682.3510000000001</v>
      </c>
      <c r="D222" s="104">
        <v>1337.63</v>
      </c>
      <c r="E222" s="104">
        <v>151.25</v>
      </c>
      <c r="F222" s="104">
        <v>466.90100000000001</v>
      </c>
      <c r="G222" s="104">
        <v>1028.67</v>
      </c>
      <c r="H222" s="104">
        <v>1005.71</v>
      </c>
    </row>
    <row r="223" spans="2:8" s="74" customFormat="1">
      <c r="B223" s="150">
        <v>39387</v>
      </c>
      <c r="C223" s="104">
        <v>1653.2449999999999</v>
      </c>
      <c r="D223" s="104">
        <v>1327.89</v>
      </c>
      <c r="E223" s="104">
        <v>152.30000000000001</v>
      </c>
      <c r="F223" s="104">
        <v>464.50799999999998</v>
      </c>
      <c r="G223" s="104">
        <v>1024.79</v>
      </c>
      <c r="H223" s="104">
        <v>993.74</v>
      </c>
    </row>
    <row r="224" spans="2:8" s="74" customFormat="1">
      <c r="B224" s="150">
        <v>39388</v>
      </c>
      <c r="C224" s="104">
        <v>1647.0730000000001</v>
      </c>
      <c r="D224" s="104">
        <v>1310.1500000000001</v>
      </c>
      <c r="E224" s="104">
        <v>148.93</v>
      </c>
      <c r="F224" s="104">
        <v>460.44600000000003</v>
      </c>
      <c r="G224" s="104">
        <v>1037.31</v>
      </c>
      <c r="H224" s="104">
        <v>997.99</v>
      </c>
    </row>
    <row r="225" spans="2:8" s="74" customFormat="1">
      <c r="B225" s="150">
        <v>39391</v>
      </c>
      <c r="C225" s="104">
        <v>1634.741</v>
      </c>
      <c r="D225" s="104">
        <v>1286.1400000000001</v>
      </c>
      <c r="E225" s="104">
        <v>146.18</v>
      </c>
      <c r="F225" s="104">
        <v>445.65</v>
      </c>
      <c r="G225" s="104">
        <v>1024.69</v>
      </c>
      <c r="H225" s="104">
        <v>987.24</v>
      </c>
    </row>
    <row r="226" spans="2:8" s="74" customFormat="1">
      <c r="B226" s="150">
        <v>39392</v>
      </c>
      <c r="C226" s="104">
        <v>1651.5930000000001</v>
      </c>
      <c r="D226" s="104">
        <v>1304.68</v>
      </c>
      <c r="E226" s="104">
        <v>146.84</v>
      </c>
      <c r="F226" s="104">
        <v>453.31900000000002</v>
      </c>
      <c r="G226" s="104">
        <v>1042.8599999999999</v>
      </c>
      <c r="H226" s="104">
        <v>1033.31</v>
      </c>
    </row>
    <row r="227" spans="2:8" s="74" customFormat="1">
      <c r="B227" s="150">
        <v>39393</v>
      </c>
      <c r="C227" s="104">
        <v>1630.3150000000001</v>
      </c>
      <c r="D227" s="104">
        <v>1303.26</v>
      </c>
      <c r="E227" s="104">
        <v>147.11000000000001</v>
      </c>
      <c r="F227" s="104">
        <v>452.28199999999998</v>
      </c>
      <c r="G227" s="104">
        <v>1057.49</v>
      </c>
      <c r="H227" s="104">
        <v>1064.54</v>
      </c>
    </row>
    <row r="228" spans="2:8" s="74" customFormat="1">
      <c r="B228" s="150">
        <v>39394</v>
      </c>
      <c r="C228" s="104">
        <v>1621.03</v>
      </c>
      <c r="D228" s="104">
        <v>1282.06</v>
      </c>
      <c r="E228" s="104">
        <v>143.47</v>
      </c>
      <c r="F228" s="104">
        <v>448.31099999999998</v>
      </c>
      <c r="G228" s="104">
        <v>1050.97</v>
      </c>
      <c r="H228" s="104">
        <v>1054.17</v>
      </c>
    </row>
    <row r="229" spans="2:8" s="74" customFormat="1">
      <c r="B229" s="150">
        <v>39395</v>
      </c>
      <c r="C229" s="104">
        <v>1598.0830000000001</v>
      </c>
      <c r="D229" s="104">
        <v>1278.03</v>
      </c>
      <c r="E229" s="104">
        <v>143.72</v>
      </c>
      <c r="F229" s="104">
        <v>445.78699999999998</v>
      </c>
      <c r="G229" s="104">
        <v>1039.51</v>
      </c>
      <c r="H229" s="104">
        <v>1034.6400000000001</v>
      </c>
    </row>
    <row r="230" spans="2:8" s="74" customFormat="1">
      <c r="B230" s="150">
        <v>39398</v>
      </c>
      <c r="C230" s="104">
        <v>1576.25</v>
      </c>
      <c r="D230" s="104">
        <v>1232</v>
      </c>
      <c r="E230" s="104">
        <v>140.33000000000001</v>
      </c>
      <c r="F230" s="104">
        <v>426.68700000000001</v>
      </c>
      <c r="G230" s="104">
        <v>1012.68</v>
      </c>
      <c r="H230" s="104">
        <v>996.32</v>
      </c>
    </row>
    <row r="231" spans="2:8" s="74" customFormat="1">
      <c r="B231" s="150">
        <v>39399</v>
      </c>
      <c r="C231" s="104">
        <v>1601.806</v>
      </c>
      <c r="D231" s="104">
        <v>1240.25</v>
      </c>
      <c r="E231" s="104">
        <v>139.63</v>
      </c>
      <c r="F231" s="104">
        <v>429.56400000000002</v>
      </c>
      <c r="G231" s="104">
        <v>1007.1</v>
      </c>
      <c r="H231" s="104">
        <v>987.58</v>
      </c>
    </row>
    <row r="232" spans="2:8" s="74" customFormat="1">
      <c r="B232" s="150">
        <v>39400</v>
      </c>
      <c r="C232" s="104">
        <v>1607.883</v>
      </c>
      <c r="D232" s="104">
        <v>1279.9100000000001</v>
      </c>
      <c r="E232" s="104">
        <v>143.36000000000001</v>
      </c>
      <c r="F232" s="104">
        <v>449.36799999999999</v>
      </c>
      <c r="G232" s="104">
        <v>1012.43</v>
      </c>
      <c r="H232" s="104">
        <v>1000.64</v>
      </c>
    </row>
    <row r="233" spans="2:8" s="74" customFormat="1">
      <c r="B233" s="150">
        <v>39401</v>
      </c>
      <c r="C233" s="104">
        <v>1585.16</v>
      </c>
      <c r="D233" s="104">
        <v>1264.67</v>
      </c>
      <c r="E233" s="104">
        <v>142.87</v>
      </c>
      <c r="F233" s="104">
        <v>444.46199999999999</v>
      </c>
      <c r="G233" s="104">
        <v>1003.86</v>
      </c>
      <c r="H233" s="104">
        <v>991.5</v>
      </c>
    </row>
    <row r="234" spans="2:8" s="74" customFormat="1">
      <c r="B234" s="150">
        <v>39402</v>
      </c>
      <c r="C234" s="104">
        <v>1581.1020000000001</v>
      </c>
      <c r="D234" s="104">
        <v>1245.79</v>
      </c>
      <c r="E234" s="104">
        <v>140.13</v>
      </c>
      <c r="F234" s="104">
        <v>436.387</v>
      </c>
      <c r="G234" s="104">
        <v>1003.61</v>
      </c>
      <c r="H234" s="104">
        <v>993.64</v>
      </c>
    </row>
    <row r="235" spans="2:8" s="74" customFormat="1">
      <c r="B235" s="150">
        <v>39405</v>
      </c>
      <c r="C235" s="104">
        <v>1555.751</v>
      </c>
      <c r="D235" s="104">
        <v>1227.05</v>
      </c>
      <c r="E235" s="104">
        <v>139.13999999999999</v>
      </c>
      <c r="F235" s="104">
        <v>428.84699999999998</v>
      </c>
      <c r="G235" s="104">
        <v>991.33</v>
      </c>
      <c r="H235" s="104">
        <v>978.54</v>
      </c>
    </row>
    <row r="236" spans="2:8" s="74" customFormat="1">
      <c r="B236" s="150">
        <v>39406</v>
      </c>
      <c r="C236" s="104">
        <v>1570.7360000000001</v>
      </c>
      <c r="D236" s="104">
        <v>1228.45</v>
      </c>
      <c r="E236" s="104">
        <v>139.83000000000001</v>
      </c>
      <c r="F236" s="104">
        <v>431.04399999999998</v>
      </c>
      <c r="G236" s="104">
        <v>990.96</v>
      </c>
      <c r="H236" s="104">
        <v>972.44</v>
      </c>
    </row>
    <row r="237" spans="2:8" s="74" customFormat="1">
      <c r="B237" s="150">
        <v>39407</v>
      </c>
      <c r="C237" s="104">
        <v>1542.57</v>
      </c>
      <c r="D237" s="104">
        <v>1188.45</v>
      </c>
      <c r="E237" s="104">
        <v>137.1</v>
      </c>
      <c r="F237" s="104">
        <v>414.56</v>
      </c>
      <c r="G237" s="104">
        <v>980.93</v>
      </c>
      <c r="H237" s="104">
        <v>959.62</v>
      </c>
    </row>
    <row r="238" spans="2:8" s="74" customFormat="1">
      <c r="B238" s="150">
        <v>39408</v>
      </c>
      <c r="C238" s="104">
        <v>1547.201</v>
      </c>
      <c r="D238" s="104">
        <v>1185.3800000000001</v>
      </c>
      <c r="E238" s="104">
        <v>136.30000000000001</v>
      </c>
      <c r="F238" s="104">
        <v>411.78899999999999</v>
      </c>
      <c r="G238" s="104">
        <v>980.01</v>
      </c>
      <c r="H238" s="104">
        <v>958.92</v>
      </c>
    </row>
    <row r="239" spans="2:8" s="74" customFormat="1">
      <c r="B239" s="150">
        <v>39409</v>
      </c>
      <c r="C239" s="104">
        <v>1566.9</v>
      </c>
      <c r="D239" s="104">
        <v>1186.06</v>
      </c>
      <c r="E239" s="104">
        <v>136.94</v>
      </c>
      <c r="F239" s="104">
        <v>413.69400000000002</v>
      </c>
      <c r="G239" s="104">
        <v>992.39</v>
      </c>
      <c r="H239" s="104">
        <v>973.14</v>
      </c>
    </row>
    <row r="240" spans="2:8" s="74" customFormat="1">
      <c r="B240" s="150">
        <v>39412</v>
      </c>
      <c r="C240" s="104">
        <v>1553.547</v>
      </c>
      <c r="D240" s="104">
        <v>1200.94</v>
      </c>
      <c r="E240" s="104">
        <v>140.49</v>
      </c>
      <c r="F240" s="104">
        <v>418.53899999999999</v>
      </c>
      <c r="G240" s="104">
        <v>1013.37</v>
      </c>
      <c r="H240" s="104">
        <v>1016.08</v>
      </c>
    </row>
    <row r="241" spans="2:8" s="74" customFormat="1">
      <c r="B241" s="150">
        <v>39413</v>
      </c>
      <c r="C241" s="104">
        <v>1561.9259999999999</v>
      </c>
      <c r="D241" s="104">
        <v>1187.93</v>
      </c>
      <c r="E241" s="104">
        <v>140.13999999999999</v>
      </c>
      <c r="F241" s="104">
        <v>414.50799999999998</v>
      </c>
      <c r="G241" s="104">
        <v>1002.04</v>
      </c>
      <c r="H241" s="104">
        <v>994.2</v>
      </c>
    </row>
    <row r="242" spans="2:8" s="74" customFormat="1">
      <c r="B242" s="150">
        <v>39414</v>
      </c>
      <c r="C242" s="104">
        <v>1592.203</v>
      </c>
      <c r="D242" s="104">
        <v>1203.67</v>
      </c>
      <c r="E242" s="104">
        <v>138.77000000000001</v>
      </c>
      <c r="F242" s="104">
        <v>422.76600000000002</v>
      </c>
      <c r="G242" s="104">
        <v>995.53</v>
      </c>
      <c r="H242" s="104">
        <v>989.12</v>
      </c>
    </row>
    <row r="243" spans="2:8" s="74" customFormat="1">
      <c r="B243" s="150">
        <v>39415</v>
      </c>
      <c r="C243" s="104">
        <v>1601.5740000000001</v>
      </c>
      <c r="D243" s="104">
        <v>1226.75</v>
      </c>
      <c r="E243" s="104">
        <v>142.83000000000001</v>
      </c>
      <c r="F243" s="104">
        <v>430.67899999999997</v>
      </c>
      <c r="G243" s="104">
        <v>1007.14</v>
      </c>
      <c r="H243" s="104">
        <v>1017.44</v>
      </c>
    </row>
    <row r="244" spans="2:8" s="74" customFormat="1">
      <c r="B244" s="150">
        <v>39416</v>
      </c>
      <c r="C244" s="104">
        <v>1610.942</v>
      </c>
      <c r="D244" s="104">
        <v>1242.06</v>
      </c>
      <c r="E244" s="104">
        <v>143.62</v>
      </c>
      <c r="F244" s="104">
        <v>437.07400000000001</v>
      </c>
      <c r="G244" s="104">
        <v>1000</v>
      </c>
      <c r="H244" s="104">
        <v>1000</v>
      </c>
    </row>
    <row r="245" spans="2:8" s="74" customFormat="1">
      <c r="B245" s="150">
        <v>39419</v>
      </c>
      <c r="C245" s="104">
        <v>1604.0640000000001</v>
      </c>
      <c r="D245" s="104">
        <v>1243.17</v>
      </c>
      <c r="E245" s="104">
        <v>144.02000000000001</v>
      </c>
      <c r="F245" s="104">
        <v>438.18299999999999</v>
      </c>
      <c r="G245" s="104">
        <v>992.46</v>
      </c>
      <c r="H245" s="104">
        <v>988.46</v>
      </c>
    </row>
    <row r="246" spans="2:8" s="74" customFormat="1">
      <c r="B246" s="150">
        <v>39420</v>
      </c>
      <c r="C246" s="104">
        <v>1593.0820000000001</v>
      </c>
      <c r="D246" s="104">
        <v>1246.81</v>
      </c>
      <c r="E246" s="104">
        <v>144.19</v>
      </c>
      <c r="F246" s="104">
        <v>437.92700000000002</v>
      </c>
      <c r="G246" s="104">
        <v>997.62</v>
      </c>
      <c r="H246" s="104">
        <v>976.06</v>
      </c>
    </row>
    <row r="247" spans="2:8" s="74" customFormat="1">
      <c r="B247" s="150">
        <v>39421</v>
      </c>
      <c r="C247" s="104">
        <v>1609.846</v>
      </c>
      <c r="D247" s="104">
        <v>1269.44</v>
      </c>
      <c r="E247" s="104">
        <v>144.6</v>
      </c>
      <c r="F247" s="104">
        <v>449.59800000000001</v>
      </c>
      <c r="G247" s="104">
        <v>999.1</v>
      </c>
      <c r="H247" s="104">
        <v>956.5</v>
      </c>
    </row>
    <row r="248" spans="2:8" s="74" customFormat="1">
      <c r="B248" s="150">
        <v>39422</v>
      </c>
      <c r="C248" s="104">
        <v>1623.8910000000001</v>
      </c>
      <c r="D248" s="104">
        <v>1280.52</v>
      </c>
      <c r="E248" s="104">
        <v>146.15</v>
      </c>
      <c r="F248" s="104">
        <v>453.01499999999999</v>
      </c>
      <c r="G248" s="104">
        <v>1014.67</v>
      </c>
      <c r="H248" s="104">
        <v>970.61</v>
      </c>
    </row>
    <row r="249" spans="2:8" s="74" customFormat="1">
      <c r="B249" s="150">
        <v>39423</v>
      </c>
      <c r="C249" s="104">
        <v>1630.0519999999999</v>
      </c>
      <c r="D249" s="104">
        <v>1282.74</v>
      </c>
      <c r="E249" s="104">
        <v>145.97</v>
      </c>
      <c r="F249" s="104">
        <v>453.39400000000001</v>
      </c>
      <c r="G249" s="104">
        <v>1027.96</v>
      </c>
      <c r="H249" s="104">
        <v>978.42</v>
      </c>
    </row>
    <row r="250" spans="2:8" s="74" customFormat="1">
      <c r="B250" s="150">
        <v>39426</v>
      </c>
      <c r="C250" s="104">
        <v>1641.14</v>
      </c>
      <c r="D250" s="104">
        <v>1276.9000000000001</v>
      </c>
      <c r="E250" s="104">
        <v>144.99</v>
      </c>
      <c r="F250" s="104">
        <v>452.51799999999997</v>
      </c>
      <c r="G250" s="104">
        <v>1033.31</v>
      </c>
      <c r="H250" s="104">
        <v>996.09</v>
      </c>
    </row>
    <row r="251" spans="2:8" s="74" customFormat="1">
      <c r="B251" s="150">
        <v>39427</v>
      </c>
      <c r="C251" s="104">
        <v>1619.7670000000001</v>
      </c>
      <c r="D251" s="104">
        <v>1279.18</v>
      </c>
      <c r="E251" s="104">
        <v>146.54</v>
      </c>
      <c r="F251" s="104">
        <v>454.37799999999999</v>
      </c>
      <c r="G251" s="104">
        <v>1032.8800000000001</v>
      </c>
      <c r="H251" s="104">
        <v>1003.95</v>
      </c>
    </row>
    <row r="252" spans="2:8" s="74" customFormat="1">
      <c r="B252" s="150">
        <v>39428</v>
      </c>
      <c r="C252" s="104">
        <v>1622.8810000000001</v>
      </c>
      <c r="D252" s="104">
        <v>1272.1199999999999</v>
      </c>
      <c r="E252" s="104">
        <v>144.57</v>
      </c>
      <c r="F252" s="104">
        <v>452.3</v>
      </c>
      <c r="G252" s="104">
        <v>1025.81</v>
      </c>
      <c r="H252" s="104">
        <v>981.34</v>
      </c>
    </row>
    <row r="253" spans="2:8" s="74" customFormat="1">
      <c r="B253" s="150">
        <v>39429</v>
      </c>
      <c r="C253" s="104">
        <v>1601.3489999999999</v>
      </c>
      <c r="D253" s="104">
        <v>1242.3</v>
      </c>
      <c r="E253" s="104">
        <v>141.26</v>
      </c>
      <c r="F253" s="104">
        <v>438.97899999999998</v>
      </c>
      <c r="G253" s="104">
        <v>1027.97</v>
      </c>
      <c r="H253" s="104">
        <v>1015.69</v>
      </c>
    </row>
    <row r="254" spans="2:8" s="74" customFormat="1">
      <c r="B254" s="150">
        <v>39430</v>
      </c>
      <c r="C254" s="104">
        <v>1582.116</v>
      </c>
      <c r="D254" s="104">
        <v>1224.6500000000001</v>
      </c>
      <c r="E254" s="104">
        <v>138.99</v>
      </c>
      <c r="F254" s="104">
        <v>433.16500000000002</v>
      </c>
      <c r="G254" s="104">
        <v>1022.54</v>
      </c>
      <c r="H254" s="104">
        <v>1021.9</v>
      </c>
    </row>
    <row r="255" spans="2:8" s="74" customFormat="1">
      <c r="B255" s="150">
        <v>39433</v>
      </c>
      <c r="C255" s="104">
        <v>1552.77</v>
      </c>
      <c r="D255" s="104">
        <v>1183.93</v>
      </c>
      <c r="E255" s="104">
        <v>135.31</v>
      </c>
      <c r="F255" s="104">
        <v>416.52699999999999</v>
      </c>
      <c r="G255" s="104">
        <v>1018.22</v>
      </c>
      <c r="H255" s="104">
        <v>1021.9</v>
      </c>
    </row>
    <row r="256" spans="2:8" s="74" customFormat="1">
      <c r="B256" s="150">
        <v>39434</v>
      </c>
      <c r="C256" s="104">
        <v>1556.84</v>
      </c>
      <c r="D256" s="104">
        <v>1189.49</v>
      </c>
      <c r="E256" s="104">
        <v>135.15</v>
      </c>
      <c r="F256" s="104">
        <v>420.55799999999999</v>
      </c>
      <c r="G256" s="104">
        <v>1024.1500000000001</v>
      </c>
      <c r="H256" s="104">
        <v>1021.9</v>
      </c>
    </row>
    <row r="257" spans="2:8" s="74" customFormat="1">
      <c r="B257" s="150">
        <v>39435</v>
      </c>
      <c r="C257" s="104">
        <v>1552.4159999999999</v>
      </c>
      <c r="D257" s="104">
        <v>1197.03</v>
      </c>
      <c r="E257" s="104">
        <v>135.05000000000001</v>
      </c>
      <c r="F257" s="104">
        <v>425.142</v>
      </c>
      <c r="G257" s="104">
        <v>1035.07</v>
      </c>
      <c r="H257" s="104">
        <v>1039.5999999999999</v>
      </c>
    </row>
    <row r="258" spans="2:8" s="74" customFormat="1">
      <c r="B258" s="150">
        <v>39436</v>
      </c>
      <c r="C258" s="104">
        <v>1556.93</v>
      </c>
      <c r="D258" s="104">
        <v>1196</v>
      </c>
      <c r="E258" s="104">
        <v>135.16</v>
      </c>
      <c r="F258" s="104">
        <v>427.29300000000001</v>
      </c>
      <c r="G258" s="104">
        <v>1035.6099999999999</v>
      </c>
      <c r="H258" s="104">
        <v>1039.69</v>
      </c>
    </row>
    <row r="259" spans="2:8" s="74" customFormat="1">
      <c r="B259" s="150">
        <v>39437</v>
      </c>
      <c r="C259" s="104">
        <v>1580.546</v>
      </c>
      <c r="D259" s="104">
        <v>1215.99</v>
      </c>
      <c r="E259" s="104">
        <v>136.31</v>
      </c>
      <c r="F259" s="104">
        <v>433.64600000000002</v>
      </c>
      <c r="G259" s="104">
        <v>1049.2</v>
      </c>
      <c r="H259" s="104">
        <v>1060.99</v>
      </c>
    </row>
    <row r="260" spans="2:8" s="74" customFormat="1">
      <c r="B260" s="150">
        <v>39440</v>
      </c>
      <c r="C260" s="104">
        <v>1589.4480000000001</v>
      </c>
      <c r="D260" s="104">
        <v>1237.68</v>
      </c>
      <c r="E260" s="104">
        <v>137.49</v>
      </c>
      <c r="F260" s="104">
        <v>441.44799999999998</v>
      </c>
      <c r="G260" s="104">
        <v>1046.19</v>
      </c>
      <c r="H260" s="104">
        <v>1049.93</v>
      </c>
    </row>
    <row r="261" spans="2:8" s="74" customFormat="1">
      <c r="B261" s="150">
        <v>39441</v>
      </c>
      <c r="C261" s="104">
        <v>1592.403</v>
      </c>
      <c r="D261" s="104">
        <v>1237.9000000000001</v>
      </c>
      <c r="E261" s="104">
        <v>138.97999999999999</v>
      </c>
      <c r="F261" s="104">
        <v>440.916</v>
      </c>
      <c r="G261" s="104">
        <v>1046.03</v>
      </c>
      <c r="H261" s="104">
        <v>1049.93</v>
      </c>
    </row>
    <row r="262" spans="2:8" s="74" customFormat="1">
      <c r="B262" s="150">
        <v>39442</v>
      </c>
      <c r="C262" s="104">
        <v>1598.194</v>
      </c>
      <c r="D262" s="104">
        <v>1243.6600000000001</v>
      </c>
      <c r="E262" s="104">
        <v>139.84</v>
      </c>
      <c r="F262" s="104">
        <v>445.12900000000002</v>
      </c>
      <c r="G262" s="104">
        <v>1049.2</v>
      </c>
      <c r="H262" s="104">
        <v>1047.72</v>
      </c>
    </row>
    <row r="263" spans="2:8" s="74" customFormat="1">
      <c r="B263" s="150">
        <v>39443</v>
      </c>
      <c r="C263" s="104">
        <v>1590.1479999999999</v>
      </c>
      <c r="D263" s="104">
        <v>1248.52</v>
      </c>
      <c r="E263" s="104">
        <v>139.49</v>
      </c>
      <c r="F263" s="104">
        <v>443.99099999999999</v>
      </c>
      <c r="G263" s="104">
        <v>1045.1600000000001</v>
      </c>
      <c r="H263" s="104">
        <v>1028.6600000000001</v>
      </c>
    </row>
    <row r="264" spans="2:8" s="74" customFormat="1">
      <c r="B264" s="150">
        <v>39444</v>
      </c>
      <c r="C264" s="104">
        <v>1594.789</v>
      </c>
      <c r="D264" s="104">
        <v>1247.07</v>
      </c>
      <c r="E264" s="104">
        <v>138.68</v>
      </c>
      <c r="F264" s="104">
        <v>442.56299999999999</v>
      </c>
      <c r="G264" s="104">
        <v>1057.98</v>
      </c>
      <c r="H264" s="104">
        <v>1049.82</v>
      </c>
    </row>
    <row r="265" spans="2:8" s="74" customFormat="1">
      <c r="B265" s="150">
        <v>39447</v>
      </c>
      <c r="C265" s="104">
        <v>1588.8030000000001</v>
      </c>
      <c r="D265" s="104">
        <v>1245.5899999999999</v>
      </c>
      <c r="E265" s="104">
        <v>140.24</v>
      </c>
      <c r="F265" s="104">
        <v>442.97300000000001</v>
      </c>
      <c r="G265" s="104">
        <v>1054.94</v>
      </c>
      <c r="H265" s="104">
        <v>1048.43</v>
      </c>
    </row>
    <row r="266" spans="2:8" s="74" customFormat="1">
      <c r="B266" s="150">
        <v>39448</v>
      </c>
      <c r="C266" s="104">
        <v>1588.8030000000001</v>
      </c>
      <c r="D266" s="104">
        <v>1245.95</v>
      </c>
      <c r="E266" s="104">
        <v>140.24</v>
      </c>
      <c r="F266" s="104">
        <v>443.096</v>
      </c>
      <c r="G266" s="104">
        <v>1054.94</v>
      </c>
      <c r="H266" s="104">
        <v>1048.43</v>
      </c>
    </row>
    <row r="267" spans="2:8" s="74" customFormat="1">
      <c r="B267" s="150">
        <v>39449</v>
      </c>
      <c r="C267" s="104">
        <v>1578.133</v>
      </c>
      <c r="D267" s="104">
        <v>1235.23</v>
      </c>
      <c r="E267" s="104">
        <v>140.83000000000001</v>
      </c>
      <c r="F267" s="104">
        <v>441.214</v>
      </c>
      <c r="G267" s="104">
        <v>1059.74</v>
      </c>
      <c r="H267" s="104">
        <v>1048.3399999999999</v>
      </c>
    </row>
    <row r="268" spans="2:8" s="74" customFormat="1">
      <c r="B268" s="150">
        <v>39450</v>
      </c>
      <c r="C268" s="104">
        <v>1576.463</v>
      </c>
      <c r="D268" s="104">
        <v>1227.51</v>
      </c>
      <c r="E268" s="104">
        <v>140.12</v>
      </c>
      <c r="F268" s="104">
        <v>437.62</v>
      </c>
      <c r="G268" s="104">
        <v>1062.24</v>
      </c>
      <c r="H268" s="104">
        <v>1075.6600000000001</v>
      </c>
    </row>
    <row r="269" spans="2:8" s="74" customFormat="1">
      <c r="B269" s="150">
        <v>39451</v>
      </c>
      <c r="C269" s="104">
        <v>1543.309</v>
      </c>
      <c r="D269" s="104">
        <v>1225.03</v>
      </c>
      <c r="E269" s="104">
        <v>138.69999999999999</v>
      </c>
      <c r="F269" s="104">
        <v>437.23700000000002</v>
      </c>
      <c r="G269" s="104">
        <v>1069.27</v>
      </c>
      <c r="H269" s="104">
        <v>1084.58</v>
      </c>
    </row>
    <row r="270" spans="2:8" s="74" customFormat="1">
      <c r="B270" s="150">
        <v>39454</v>
      </c>
      <c r="C270" s="104">
        <v>1537.1379999999999</v>
      </c>
      <c r="D270" s="104">
        <v>1207.47</v>
      </c>
      <c r="E270" s="104">
        <v>136.19</v>
      </c>
      <c r="F270" s="104">
        <v>433.15800000000002</v>
      </c>
      <c r="G270" s="104">
        <v>1050.9000000000001</v>
      </c>
      <c r="H270" s="104">
        <v>1084.58</v>
      </c>
    </row>
    <row r="271" spans="2:8" s="74" customFormat="1">
      <c r="B271" s="150">
        <v>39455</v>
      </c>
      <c r="C271" s="104">
        <v>1526.9079999999999</v>
      </c>
      <c r="D271" s="104">
        <v>1220.31</v>
      </c>
      <c r="E271" s="104">
        <v>136.16</v>
      </c>
      <c r="F271" s="104">
        <v>438.06700000000001</v>
      </c>
      <c r="G271" s="104">
        <v>1039.75</v>
      </c>
      <c r="H271" s="104">
        <v>1084.0899999999999</v>
      </c>
    </row>
    <row r="272" spans="2:8" s="74" customFormat="1">
      <c r="B272" s="150">
        <v>39456</v>
      </c>
      <c r="C272" s="104">
        <v>1529.6880000000001</v>
      </c>
      <c r="D272" s="104">
        <v>1227</v>
      </c>
      <c r="E272" s="104">
        <v>138.16999999999999</v>
      </c>
      <c r="F272" s="104">
        <v>441.33800000000002</v>
      </c>
      <c r="G272" s="104">
        <v>1043.2</v>
      </c>
      <c r="H272" s="104">
        <v>1105.8900000000001</v>
      </c>
    </row>
    <row r="273" spans="2:8" s="74" customFormat="1">
      <c r="B273" s="150">
        <v>39457</v>
      </c>
      <c r="C273" s="104">
        <v>1529.876</v>
      </c>
      <c r="D273" s="104">
        <v>1221.29</v>
      </c>
      <c r="E273" s="104">
        <v>136.24</v>
      </c>
      <c r="F273" s="104">
        <v>441</v>
      </c>
      <c r="G273" s="104">
        <v>1048.72</v>
      </c>
      <c r="H273" s="104">
        <v>1106.95</v>
      </c>
    </row>
    <row r="274" spans="2:8" s="74" customFormat="1">
      <c r="B274" s="150">
        <v>39458</v>
      </c>
      <c r="C274" s="104">
        <v>1515.93</v>
      </c>
      <c r="D274" s="104">
        <v>1213.7</v>
      </c>
      <c r="E274" s="104">
        <v>134.88</v>
      </c>
      <c r="F274" s="104">
        <v>438.28399999999999</v>
      </c>
      <c r="G274" s="104">
        <v>1057.54</v>
      </c>
      <c r="H274" s="104">
        <v>1124.52</v>
      </c>
    </row>
    <row r="275" spans="2:8" s="74" customFormat="1">
      <c r="B275" s="150">
        <v>39461</v>
      </c>
      <c r="C275" s="104">
        <v>1530.287</v>
      </c>
      <c r="D275" s="104">
        <v>1218</v>
      </c>
      <c r="E275" s="104">
        <v>135.16</v>
      </c>
      <c r="F275" s="104">
        <v>438.86700000000002</v>
      </c>
      <c r="G275" s="104">
        <v>1058.95</v>
      </c>
      <c r="H275" s="104">
        <v>1133.73</v>
      </c>
    </row>
    <row r="276" spans="2:8" s="74" customFormat="1">
      <c r="B276" s="150">
        <v>39462</v>
      </c>
      <c r="C276" s="104">
        <v>1494.1089999999999</v>
      </c>
      <c r="D276" s="104">
        <v>1196.1600000000001</v>
      </c>
      <c r="E276" s="104">
        <v>133.97</v>
      </c>
      <c r="F276" s="104">
        <v>426.05599999999998</v>
      </c>
      <c r="G276" s="104">
        <v>1054.31</v>
      </c>
      <c r="H276" s="104">
        <v>1145.57</v>
      </c>
    </row>
    <row r="277" spans="2:8" s="74" customFormat="1">
      <c r="B277" s="150">
        <v>39463</v>
      </c>
      <c r="C277" s="104">
        <v>1469.558</v>
      </c>
      <c r="D277" s="104">
        <v>1147.47</v>
      </c>
      <c r="E277" s="104">
        <v>128.96</v>
      </c>
      <c r="F277" s="104">
        <v>405.654</v>
      </c>
      <c r="G277" s="104">
        <v>1017.18</v>
      </c>
      <c r="H277" s="104">
        <v>1102.69</v>
      </c>
    </row>
    <row r="278" spans="2:8" s="74" customFormat="1">
      <c r="B278" s="150">
        <v>39464</v>
      </c>
      <c r="C278" s="104">
        <v>1448.788</v>
      </c>
      <c r="D278" s="104">
        <v>1140.76</v>
      </c>
      <c r="E278" s="104">
        <v>130.72</v>
      </c>
      <c r="F278" s="104">
        <v>401.70100000000002</v>
      </c>
      <c r="G278" s="104">
        <v>1019.42</v>
      </c>
      <c r="H278" s="104">
        <v>1108.06</v>
      </c>
    </row>
    <row r="279" spans="2:8" s="74" customFormat="1">
      <c r="B279" s="150">
        <v>39465</v>
      </c>
      <c r="C279" s="104">
        <v>1437.8</v>
      </c>
      <c r="D279" s="104">
        <v>1136.25</v>
      </c>
      <c r="E279" s="104">
        <v>131.05000000000001</v>
      </c>
      <c r="F279" s="104">
        <v>398.86599999999999</v>
      </c>
      <c r="G279" s="104">
        <v>996.11</v>
      </c>
      <c r="H279" s="104">
        <v>1068.5999999999999</v>
      </c>
    </row>
    <row r="280" spans="2:8" s="74" customFormat="1">
      <c r="B280" s="150">
        <v>39468</v>
      </c>
      <c r="C280" s="104">
        <v>1395.2940000000001</v>
      </c>
      <c r="D280" s="104">
        <v>1069.83</v>
      </c>
      <c r="E280" s="104">
        <v>126.34</v>
      </c>
      <c r="F280" s="104">
        <v>367.35500000000002</v>
      </c>
      <c r="G280" s="104">
        <v>954.62</v>
      </c>
      <c r="H280" s="104">
        <v>1052.94</v>
      </c>
    </row>
    <row r="281" spans="2:8" s="74" customFormat="1">
      <c r="B281" s="150">
        <v>39469</v>
      </c>
      <c r="C281" s="104">
        <v>1391.492</v>
      </c>
      <c r="D281" s="104">
        <v>1041.06</v>
      </c>
      <c r="E281" s="104">
        <v>118.04</v>
      </c>
      <c r="F281" s="104">
        <v>355.48399999999998</v>
      </c>
      <c r="G281" s="104">
        <v>930.01</v>
      </c>
      <c r="H281" s="104">
        <v>1053.6300000000001</v>
      </c>
    </row>
    <row r="282" spans="2:8" s="74" customFormat="1">
      <c r="B282" s="150">
        <v>39470</v>
      </c>
      <c r="C282" s="104">
        <v>1397.175</v>
      </c>
      <c r="D282" s="104">
        <v>1055.18</v>
      </c>
      <c r="E282" s="104">
        <v>122.78</v>
      </c>
      <c r="F282" s="104">
        <v>365.11900000000003</v>
      </c>
      <c r="G282" s="104">
        <v>933.45</v>
      </c>
      <c r="H282" s="104">
        <v>1034.05</v>
      </c>
    </row>
    <row r="283" spans="2:8" s="74" customFormat="1">
      <c r="B283" s="150">
        <v>39471</v>
      </c>
      <c r="C283" s="104">
        <v>1440.0170000000001</v>
      </c>
      <c r="D283" s="104">
        <v>1083.3399999999999</v>
      </c>
      <c r="E283" s="104">
        <v>123.98</v>
      </c>
      <c r="F283" s="104">
        <v>373.267</v>
      </c>
      <c r="G283" s="104">
        <v>953.56</v>
      </c>
      <c r="H283" s="104">
        <v>1031.5</v>
      </c>
    </row>
    <row r="284" spans="2:8" s="74" customFormat="1">
      <c r="B284" s="150">
        <v>39472</v>
      </c>
      <c r="C284" s="104">
        <v>1438.96</v>
      </c>
      <c r="D284" s="104">
        <v>1111.1400000000001</v>
      </c>
      <c r="E284" s="104">
        <v>129.56</v>
      </c>
      <c r="F284" s="104">
        <v>389.08</v>
      </c>
      <c r="G284" s="104">
        <v>964.92</v>
      </c>
      <c r="H284" s="104">
        <v>1037.24</v>
      </c>
    </row>
    <row r="285" spans="2:8" s="74" customFormat="1">
      <c r="B285" s="150">
        <v>39475</v>
      </c>
      <c r="C285" s="104">
        <v>1443.3910000000001</v>
      </c>
      <c r="D285" s="104">
        <v>1087.71</v>
      </c>
      <c r="E285" s="104">
        <v>124.93</v>
      </c>
      <c r="F285" s="104">
        <v>382.51499999999999</v>
      </c>
      <c r="G285" s="104">
        <v>952.21</v>
      </c>
      <c r="H285" s="104">
        <v>1038.02</v>
      </c>
    </row>
    <row r="286" spans="2:8" s="74" customFormat="1">
      <c r="B286" s="150">
        <v>39476</v>
      </c>
      <c r="C286" s="104">
        <v>1458.25</v>
      </c>
      <c r="D286" s="104">
        <v>1102.82</v>
      </c>
      <c r="E286" s="104">
        <v>127.3</v>
      </c>
      <c r="F286" s="104">
        <v>385.66</v>
      </c>
      <c r="G286" s="104">
        <v>955</v>
      </c>
      <c r="H286" s="104">
        <v>1024.5999999999999</v>
      </c>
    </row>
    <row r="287" spans="2:8" s="74" customFormat="1">
      <c r="B287" s="150">
        <v>39477</v>
      </c>
      <c r="C287" s="104">
        <v>1449.37</v>
      </c>
      <c r="D287" s="104">
        <v>1091.3499999999999</v>
      </c>
      <c r="E287" s="104">
        <v>125.37</v>
      </c>
      <c r="F287" s="104">
        <v>379.35199999999998</v>
      </c>
      <c r="G287" s="104">
        <v>951.21</v>
      </c>
      <c r="H287" s="104">
        <v>1001.79</v>
      </c>
    </row>
    <row r="288" spans="2:8" s="74" customFormat="1">
      <c r="B288" s="150">
        <v>39478</v>
      </c>
      <c r="C288" s="104">
        <v>1466.346</v>
      </c>
      <c r="D288" s="104">
        <v>1088.72</v>
      </c>
      <c r="E288" s="104">
        <v>127.59</v>
      </c>
      <c r="F288" s="104">
        <v>374.358</v>
      </c>
      <c r="G288" s="104">
        <v>945.15</v>
      </c>
      <c r="H288" s="104">
        <v>1005.7</v>
      </c>
    </row>
    <row r="289" spans="2:8" s="74" customFormat="1">
      <c r="B289" s="150">
        <v>39479</v>
      </c>
      <c r="C289" s="104">
        <v>1487.558</v>
      </c>
      <c r="D289" s="104">
        <v>1120</v>
      </c>
      <c r="E289" s="104">
        <v>128.30000000000001</v>
      </c>
      <c r="F289" s="104">
        <v>389.346</v>
      </c>
      <c r="G289" s="104">
        <v>946.38</v>
      </c>
      <c r="H289" s="104">
        <v>1021.07</v>
      </c>
    </row>
    <row r="290" spans="2:8" s="74" customFormat="1">
      <c r="B290" s="150">
        <v>39482</v>
      </c>
      <c r="C290" s="104">
        <v>1484.3240000000001</v>
      </c>
      <c r="D290" s="104">
        <v>1142.47</v>
      </c>
      <c r="E290" s="104">
        <v>131.22999999999999</v>
      </c>
      <c r="F290" s="104">
        <v>399.70499999999998</v>
      </c>
      <c r="G290" s="104">
        <v>951.18</v>
      </c>
      <c r="H290" s="104">
        <v>1019.12</v>
      </c>
    </row>
    <row r="291" spans="2:8" s="74" customFormat="1">
      <c r="B291" s="150">
        <v>39483</v>
      </c>
      <c r="C291" s="104">
        <v>1436.1790000000001</v>
      </c>
      <c r="D291" s="104">
        <v>1127.76</v>
      </c>
      <c r="E291" s="104">
        <v>130.6</v>
      </c>
      <c r="F291" s="104">
        <v>395.858</v>
      </c>
      <c r="G291" s="104">
        <v>933.89</v>
      </c>
      <c r="H291" s="104">
        <v>1021.95</v>
      </c>
    </row>
    <row r="292" spans="2:8" s="74" customFormat="1">
      <c r="B292" s="150">
        <v>39484</v>
      </c>
      <c r="C292" s="104">
        <v>1425.067</v>
      </c>
      <c r="D292" s="104">
        <v>1104.8499999999999</v>
      </c>
      <c r="E292" s="104">
        <v>126.13</v>
      </c>
      <c r="F292" s="104">
        <v>381.61399999999998</v>
      </c>
      <c r="G292" s="104">
        <v>918.19</v>
      </c>
      <c r="H292" s="104">
        <v>991.33</v>
      </c>
    </row>
    <row r="293" spans="2:8" s="74" customFormat="1">
      <c r="B293" s="150">
        <v>39485</v>
      </c>
      <c r="C293" s="104">
        <v>1416.492</v>
      </c>
      <c r="D293" s="104">
        <v>1095.5</v>
      </c>
      <c r="E293" s="104">
        <v>126.33</v>
      </c>
      <c r="F293" s="104">
        <v>377.17700000000002</v>
      </c>
      <c r="G293" s="104">
        <v>901.4</v>
      </c>
      <c r="H293" s="104">
        <v>991.16</v>
      </c>
    </row>
    <row r="294" spans="2:8" s="74" customFormat="1">
      <c r="B294" s="150">
        <v>39486</v>
      </c>
      <c r="C294" s="104">
        <v>1414.5809999999999</v>
      </c>
      <c r="D294" s="104">
        <v>1095.3599999999999</v>
      </c>
      <c r="E294" s="104">
        <v>124.73</v>
      </c>
      <c r="F294" s="104">
        <v>376.30500000000001</v>
      </c>
      <c r="G294" s="104">
        <v>895.77</v>
      </c>
      <c r="H294" s="104">
        <v>981.63</v>
      </c>
    </row>
    <row r="295" spans="2:8" s="74" customFormat="1">
      <c r="B295" s="150">
        <v>39489</v>
      </c>
      <c r="C295" s="104">
        <v>1414.4459999999999</v>
      </c>
      <c r="D295" s="104">
        <v>1084.1600000000001</v>
      </c>
      <c r="E295" s="104">
        <v>123.43</v>
      </c>
      <c r="F295" s="104">
        <v>373.25299999999999</v>
      </c>
      <c r="G295" s="104">
        <v>887.32</v>
      </c>
      <c r="H295" s="104">
        <v>982.68</v>
      </c>
    </row>
    <row r="296" spans="2:8" s="74" customFormat="1">
      <c r="B296" s="150">
        <v>39490</v>
      </c>
      <c r="C296" s="104">
        <v>1438.12</v>
      </c>
      <c r="D296" s="104">
        <v>1101.26</v>
      </c>
      <c r="E296" s="104">
        <v>123.37</v>
      </c>
      <c r="F296" s="104">
        <v>381.637</v>
      </c>
      <c r="G296" s="104">
        <v>891.39</v>
      </c>
      <c r="H296" s="104">
        <v>982.43</v>
      </c>
    </row>
    <row r="297" spans="2:8" s="74" customFormat="1">
      <c r="B297" s="150">
        <v>39491</v>
      </c>
      <c r="C297" s="104">
        <v>1445.472</v>
      </c>
      <c r="D297" s="104">
        <v>1111.51</v>
      </c>
      <c r="E297" s="104">
        <v>123.23</v>
      </c>
      <c r="F297" s="104">
        <v>386.87700000000001</v>
      </c>
      <c r="G297" s="104">
        <v>900.18</v>
      </c>
      <c r="H297" s="104">
        <v>1013.09</v>
      </c>
    </row>
    <row r="298" spans="2:8" s="74" customFormat="1">
      <c r="B298" s="150">
        <v>39492</v>
      </c>
      <c r="C298" s="104">
        <v>1445.9590000000001</v>
      </c>
      <c r="D298" s="104">
        <v>1135.79</v>
      </c>
      <c r="E298" s="104">
        <v>127.93</v>
      </c>
      <c r="F298" s="104">
        <v>393.98399999999998</v>
      </c>
      <c r="G298" s="104">
        <v>911.51</v>
      </c>
      <c r="H298" s="104">
        <v>1014.57</v>
      </c>
    </row>
    <row r="299" spans="2:8" s="74" customFormat="1">
      <c r="B299" s="150">
        <v>39493</v>
      </c>
      <c r="C299" s="104">
        <v>1439.5</v>
      </c>
      <c r="D299" s="104">
        <v>1133.82</v>
      </c>
      <c r="E299" s="104">
        <v>128.84</v>
      </c>
      <c r="F299" s="104">
        <v>394.95699999999999</v>
      </c>
      <c r="G299" s="104">
        <v>909.48</v>
      </c>
      <c r="H299" s="104">
        <v>1021.01</v>
      </c>
    </row>
    <row r="300" spans="2:8" s="74" customFormat="1">
      <c r="B300" s="150">
        <v>39496</v>
      </c>
      <c r="C300" s="104">
        <v>1445.874</v>
      </c>
      <c r="D300" s="104">
        <v>1141.69</v>
      </c>
      <c r="E300" s="104">
        <v>128.04</v>
      </c>
      <c r="F300" s="104">
        <v>398.49400000000003</v>
      </c>
      <c r="G300" s="104">
        <v>910.15</v>
      </c>
      <c r="H300" s="104">
        <v>1047.3</v>
      </c>
    </row>
    <row r="301" spans="2:8" s="74" customFormat="1">
      <c r="B301" s="150">
        <v>39497</v>
      </c>
      <c r="C301" s="104">
        <v>1453.422</v>
      </c>
      <c r="D301" s="104">
        <v>1153.72</v>
      </c>
      <c r="E301" s="104">
        <v>129.86000000000001</v>
      </c>
      <c r="F301" s="104">
        <v>402.07</v>
      </c>
      <c r="G301" s="104">
        <v>921.05</v>
      </c>
      <c r="H301" s="104">
        <v>1060.74</v>
      </c>
    </row>
    <row r="302" spans="2:8" s="74" customFormat="1">
      <c r="B302" s="150">
        <v>39498</v>
      </c>
      <c r="C302" s="104">
        <v>1443.2360000000001</v>
      </c>
      <c r="D302" s="104">
        <v>1139.53</v>
      </c>
      <c r="E302" s="104">
        <v>126.08</v>
      </c>
      <c r="F302" s="104">
        <v>398.12400000000002</v>
      </c>
      <c r="G302" s="104">
        <v>934.97</v>
      </c>
      <c r="H302" s="104">
        <v>1095.29</v>
      </c>
    </row>
    <row r="303" spans="2:8" s="74" customFormat="1">
      <c r="B303" s="150">
        <v>39499</v>
      </c>
      <c r="C303" s="104">
        <v>1447.354</v>
      </c>
      <c r="D303" s="104">
        <v>1154.56</v>
      </c>
      <c r="E303" s="104">
        <v>128.53</v>
      </c>
      <c r="F303" s="104">
        <v>402.47199999999998</v>
      </c>
      <c r="G303" s="104">
        <v>960.52</v>
      </c>
      <c r="H303" s="104">
        <v>1123.8699999999999</v>
      </c>
    </row>
    <row r="304" spans="2:8" s="74" customFormat="1">
      <c r="B304" s="150">
        <v>39500</v>
      </c>
      <c r="C304" s="104">
        <v>1448.925</v>
      </c>
      <c r="D304" s="104">
        <v>1150.3</v>
      </c>
      <c r="E304" s="104">
        <v>127.62</v>
      </c>
      <c r="F304" s="104">
        <v>400.64699999999999</v>
      </c>
      <c r="G304" s="104">
        <v>943.1</v>
      </c>
      <c r="H304" s="104">
        <v>1070.24</v>
      </c>
    </row>
    <row r="305" spans="2:8" s="74" customFormat="1">
      <c r="B305" s="150">
        <v>39503</v>
      </c>
      <c r="C305" s="104">
        <v>1471.8320000000001</v>
      </c>
      <c r="D305" s="104">
        <v>1161.46</v>
      </c>
      <c r="E305" s="104">
        <v>129.16</v>
      </c>
      <c r="F305" s="104">
        <v>401.94499999999999</v>
      </c>
      <c r="G305" s="104">
        <v>954.27</v>
      </c>
      <c r="H305" s="104">
        <v>1067.0899999999999</v>
      </c>
    </row>
    <row r="306" spans="2:8" s="74" customFormat="1">
      <c r="B306" s="150">
        <v>39504</v>
      </c>
      <c r="C306" s="104">
        <v>1487.421</v>
      </c>
      <c r="D306" s="104">
        <v>1172.3</v>
      </c>
      <c r="E306" s="104">
        <v>129.65</v>
      </c>
      <c r="F306" s="104">
        <v>406.38200000000001</v>
      </c>
      <c r="G306" s="104">
        <v>965.4</v>
      </c>
      <c r="H306" s="104">
        <v>1072.53</v>
      </c>
    </row>
    <row r="307" spans="2:8" s="74" customFormat="1">
      <c r="B307" s="150">
        <v>39505</v>
      </c>
      <c r="C307" s="104">
        <v>1498.201</v>
      </c>
      <c r="D307" s="104">
        <v>1190.8900000000001</v>
      </c>
      <c r="E307" s="104">
        <v>132.41</v>
      </c>
      <c r="F307" s="104">
        <v>413.59</v>
      </c>
      <c r="G307" s="104">
        <v>969.97</v>
      </c>
      <c r="H307" s="104">
        <v>1069</v>
      </c>
    </row>
    <row r="308" spans="2:8" s="74" customFormat="1">
      <c r="B308" s="150">
        <v>39506</v>
      </c>
      <c r="C308" s="104">
        <v>1485.422</v>
      </c>
      <c r="D308" s="104">
        <v>1192.04</v>
      </c>
      <c r="E308" s="104">
        <v>132.47999999999999</v>
      </c>
      <c r="F308" s="104">
        <v>413.93099999999998</v>
      </c>
      <c r="G308" s="104">
        <v>969.55</v>
      </c>
      <c r="H308" s="104">
        <v>1049.6500000000001</v>
      </c>
    </row>
    <row r="309" spans="2:8" s="74" customFormat="1">
      <c r="B309" s="150">
        <v>39507</v>
      </c>
      <c r="C309" s="104">
        <v>1455.56</v>
      </c>
      <c r="D309" s="104">
        <v>1167.6600000000001</v>
      </c>
      <c r="E309" s="104">
        <v>131.30000000000001</v>
      </c>
      <c r="F309" s="104">
        <v>404.62799999999999</v>
      </c>
      <c r="G309" s="104">
        <v>956.3</v>
      </c>
      <c r="H309" s="104">
        <v>1024.75</v>
      </c>
    </row>
    <row r="310" spans="2:8" s="74" customFormat="1">
      <c r="B310" s="150">
        <v>39510</v>
      </c>
      <c r="C310" s="104">
        <v>1441.7460000000001</v>
      </c>
      <c r="D310" s="104">
        <v>1144.8699999999999</v>
      </c>
      <c r="E310" s="104">
        <v>126.81</v>
      </c>
      <c r="F310" s="104">
        <v>396.47199999999998</v>
      </c>
      <c r="G310" s="104">
        <v>946.72</v>
      </c>
      <c r="H310" s="104">
        <v>1024.71</v>
      </c>
    </row>
    <row r="311" spans="2:8" s="74" customFormat="1">
      <c r="B311" s="150">
        <v>39511</v>
      </c>
      <c r="C311" s="104">
        <v>1432.951</v>
      </c>
      <c r="D311" s="104">
        <v>1136.2</v>
      </c>
      <c r="E311" s="104">
        <v>126.54</v>
      </c>
      <c r="F311" s="104">
        <v>389.23200000000003</v>
      </c>
      <c r="G311" s="104">
        <v>948.41</v>
      </c>
      <c r="H311" s="104">
        <v>1030.75</v>
      </c>
    </row>
    <row r="312" spans="2:8" s="74" customFormat="1">
      <c r="B312" s="150">
        <v>39512</v>
      </c>
      <c r="C312" s="104">
        <v>1444.9939999999999</v>
      </c>
      <c r="D312" s="104">
        <v>1142.17</v>
      </c>
      <c r="E312" s="104">
        <v>125.57</v>
      </c>
      <c r="F312" s="104">
        <v>392.62400000000002</v>
      </c>
      <c r="G312" s="104">
        <v>961.05</v>
      </c>
      <c r="H312" s="104">
        <v>1043.6300000000001</v>
      </c>
    </row>
    <row r="313" spans="2:8" s="74" customFormat="1">
      <c r="B313" s="150">
        <v>39513</v>
      </c>
      <c r="C313" s="104">
        <v>1429.807</v>
      </c>
      <c r="D313" s="104">
        <v>1144.28</v>
      </c>
      <c r="E313" s="104">
        <v>128.1</v>
      </c>
      <c r="F313" s="104">
        <v>391.505</v>
      </c>
      <c r="G313" s="104">
        <v>966.55</v>
      </c>
      <c r="H313" s="104">
        <v>1045.1500000000001</v>
      </c>
    </row>
    <row r="314" spans="2:8" s="74" customFormat="1">
      <c r="B314" s="150">
        <v>39514</v>
      </c>
      <c r="C314" s="104">
        <v>1411.2650000000001</v>
      </c>
      <c r="D314" s="104">
        <v>1117.5</v>
      </c>
      <c r="E314" s="104">
        <v>124.32</v>
      </c>
      <c r="F314" s="104">
        <v>379.07400000000001</v>
      </c>
      <c r="G314" s="104">
        <v>955.35</v>
      </c>
      <c r="H314" s="104">
        <v>1037.4000000000001</v>
      </c>
    </row>
    <row r="315" spans="2:8" s="74" customFormat="1">
      <c r="B315" s="150">
        <v>39517</v>
      </c>
      <c r="C315" s="104">
        <v>1390.808</v>
      </c>
      <c r="D315" s="104">
        <v>1093.94</v>
      </c>
      <c r="E315" s="104">
        <v>122.64</v>
      </c>
      <c r="F315" s="104">
        <v>373.34300000000002</v>
      </c>
      <c r="G315" s="104">
        <v>950.8</v>
      </c>
      <c r="H315" s="104">
        <v>1037.4000000000001</v>
      </c>
    </row>
    <row r="316" spans="2:8" s="74" customFormat="1">
      <c r="B316" s="150">
        <v>39518</v>
      </c>
      <c r="C316" s="104">
        <v>1420.855</v>
      </c>
      <c r="D316" s="104">
        <v>1118.4000000000001</v>
      </c>
      <c r="E316" s="104">
        <v>123.11</v>
      </c>
      <c r="F316" s="104">
        <v>382.66800000000001</v>
      </c>
      <c r="G316" s="104">
        <v>955.45</v>
      </c>
      <c r="H316" s="104">
        <v>1061.98</v>
      </c>
    </row>
    <row r="317" spans="2:8" s="74" customFormat="1">
      <c r="B317" s="150">
        <v>39519</v>
      </c>
      <c r="C317" s="104">
        <v>1430.931</v>
      </c>
      <c r="D317" s="104">
        <v>1131.1600000000001</v>
      </c>
      <c r="E317" s="104">
        <v>125.21</v>
      </c>
      <c r="F317" s="104">
        <v>386.64800000000002</v>
      </c>
      <c r="G317" s="104">
        <v>964.58</v>
      </c>
      <c r="H317" s="104">
        <v>1062.3699999999999</v>
      </c>
    </row>
    <row r="318" spans="2:8" s="74" customFormat="1">
      <c r="B318" s="150">
        <v>39520</v>
      </c>
      <c r="C318" s="104">
        <v>1428.6189999999999</v>
      </c>
      <c r="D318" s="104">
        <v>1099.82</v>
      </c>
      <c r="E318" s="104">
        <v>121.89</v>
      </c>
      <c r="F318" s="104">
        <v>373.822</v>
      </c>
      <c r="G318" s="104">
        <v>961.94</v>
      </c>
      <c r="H318" s="104">
        <v>1060.6099999999999</v>
      </c>
    </row>
    <row r="319" spans="2:8" s="74" customFormat="1">
      <c r="B319" s="150">
        <v>39521</v>
      </c>
      <c r="C319" s="104">
        <v>1407.992</v>
      </c>
      <c r="D319" s="104">
        <v>1092.54</v>
      </c>
      <c r="E319" s="104">
        <v>120.49</v>
      </c>
      <c r="F319" s="104">
        <v>373.19099999999997</v>
      </c>
      <c r="G319" s="104">
        <v>967.37</v>
      </c>
      <c r="H319" s="104">
        <v>1067.78</v>
      </c>
    </row>
    <row r="320" spans="2:8" s="74" customFormat="1">
      <c r="B320" s="150">
        <v>39524</v>
      </c>
      <c r="C320" s="104">
        <v>1378.557</v>
      </c>
      <c r="D320" s="104">
        <v>1044.6300000000001</v>
      </c>
      <c r="E320" s="104">
        <v>117.63</v>
      </c>
      <c r="F320" s="104">
        <v>352.39</v>
      </c>
      <c r="G320" s="104">
        <v>946.13</v>
      </c>
      <c r="H320" s="104">
        <v>1034.6500000000001</v>
      </c>
    </row>
    <row r="321" spans="2:8" s="74" customFormat="1">
      <c r="B321" s="150">
        <v>39525</v>
      </c>
      <c r="C321" s="104">
        <v>1424.576</v>
      </c>
      <c r="D321" s="104">
        <v>1065.17</v>
      </c>
      <c r="E321" s="104">
        <v>118.03</v>
      </c>
      <c r="F321" s="104">
        <v>358.36500000000001</v>
      </c>
      <c r="G321" s="104">
        <v>941.69</v>
      </c>
      <c r="H321" s="104">
        <v>1033.5</v>
      </c>
    </row>
    <row r="322" spans="2:8" s="74" customFormat="1">
      <c r="B322" s="150">
        <v>39526</v>
      </c>
      <c r="C322" s="104">
        <v>1400.3520000000001</v>
      </c>
      <c r="D322" s="104">
        <v>1065.94</v>
      </c>
      <c r="E322" s="104">
        <v>120.23</v>
      </c>
      <c r="F322" s="104">
        <v>355.57499999999999</v>
      </c>
      <c r="G322" s="104">
        <v>943.62</v>
      </c>
      <c r="H322" s="104">
        <v>1040.3599999999999</v>
      </c>
    </row>
    <row r="323" spans="2:8" s="74" customFormat="1">
      <c r="B323" s="150">
        <v>39527</v>
      </c>
      <c r="C323" s="104">
        <v>1404.4079999999999</v>
      </c>
      <c r="D323" s="104">
        <v>1045.94</v>
      </c>
      <c r="E323" s="104">
        <v>120</v>
      </c>
      <c r="F323" s="104">
        <v>344.98599999999999</v>
      </c>
      <c r="G323" s="104">
        <v>911.01</v>
      </c>
      <c r="H323" s="104">
        <v>1041.44</v>
      </c>
    </row>
    <row r="324" spans="2:8" s="74" customFormat="1">
      <c r="B324" s="150">
        <v>39528</v>
      </c>
      <c r="C324" s="104">
        <v>1406.98</v>
      </c>
      <c r="D324" s="104">
        <v>1052.01</v>
      </c>
      <c r="E324" s="104">
        <v>121.65</v>
      </c>
      <c r="F324" s="104">
        <v>345.34</v>
      </c>
      <c r="G324" s="104">
        <v>904.39</v>
      </c>
      <c r="H324" s="104">
        <v>1013.22</v>
      </c>
    </row>
    <row r="325" spans="2:8" s="74" customFormat="1">
      <c r="B325" s="150">
        <v>39531</v>
      </c>
      <c r="C325" s="104">
        <v>1417.088</v>
      </c>
      <c r="D325" s="104">
        <v>1072.74</v>
      </c>
      <c r="E325" s="104">
        <v>121.56</v>
      </c>
      <c r="F325" s="104">
        <v>350.59300000000002</v>
      </c>
      <c r="G325" s="104">
        <v>905.7</v>
      </c>
      <c r="H325" s="104">
        <v>1012.84</v>
      </c>
    </row>
    <row r="326" spans="2:8" s="74" customFormat="1">
      <c r="B326" s="150">
        <v>39532</v>
      </c>
      <c r="C326" s="104">
        <v>1448.566</v>
      </c>
      <c r="D326" s="104">
        <v>1103</v>
      </c>
      <c r="E326" s="104">
        <v>125.4</v>
      </c>
      <c r="F326" s="104">
        <v>365.57600000000002</v>
      </c>
      <c r="G326" s="104">
        <v>915.77</v>
      </c>
      <c r="H326" s="104">
        <v>1015.18</v>
      </c>
    </row>
    <row r="327" spans="2:8" s="74" customFormat="1">
      <c r="B327" s="150">
        <v>39533</v>
      </c>
      <c r="C327" s="104">
        <v>1446.7439999999999</v>
      </c>
      <c r="D327" s="104">
        <v>1107.5999999999999</v>
      </c>
      <c r="E327" s="104">
        <v>125.88</v>
      </c>
      <c r="F327" s="104">
        <v>367.541</v>
      </c>
      <c r="G327" s="104">
        <v>909.11</v>
      </c>
      <c r="H327" s="104">
        <v>999.85</v>
      </c>
    </row>
    <row r="328" spans="2:8" s="74" customFormat="1">
      <c r="B328" s="150">
        <v>39534</v>
      </c>
      <c r="C328" s="104">
        <v>1443.66</v>
      </c>
      <c r="D328" s="104">
        <v>1106.6600000000001</v>
      </c>
      <c r="E328" s="104">
        <v>124.47</v>
      </c>
      <c r="F328" s="104">
        <v>368.18</v>
      </c>
      <c r="G328" s="104">
        <v>905.87</v>
      </c>
      <c r="H328" s="104">
        <v>998.63</v>
      </c>
    </row>
    <row r="329" spans="2:8" s="74" customFormat="1">
      <c r="B329" s="150">
        <v>39535</v>
      </c>
      <c r="C329" s="104">
        <v>1435.62</v>
      </c>
      <c r="D329" s="104">
        <v>1112.76</v>
      </c>
      <c r="E329" s="104">
        <v>126.48</v>
      </c>
      <c r="F329" s="104">
        <v>374.00599999999997</v>
      </c>
      <c r="G329" s="104">
        <v>913.02</v>
      </c>
      <c r="H329" s="104">
        <v>999.26</v>
      </c>
    </row>
    <row r="330" spans="2:8" s="74" customFormat="1">
      <c r="B330" s="150">
        <v>39538</v>
      </c>
      <c r="C330" s="104">
        <v>1437.403</v>
      </c>
      <c r="D330" s="104">
        <v>1104.58</v>
      </c>
      <c r="E330" s="104">
        <v>124.08</v>
      </c>
      <c r="F330" s="104">
        <v>369.13400000000001</v>
      </c>
      <c r="G330" s="104">
        <v>913.41</v>
      </c>
      <c r="H330" s="104">
        <v>994.33</v>
      </c>
    </row>
    <row r="331" spans="2:8" s="74" customFormat="1">
      <c r="B331" s="150">
        <v>39539</v>
      </c>
      <c r="C331" s="104">
        <v>1467.7639999999999</v>
      </c>
      <c r="D331" s="104">
        <v>1113.77</v>
      </c>
      <c r="E331" s="104">
        <v>123.55</v>
      </c>
      <c r="F331" s="104">
        <v>373.14699999999999</v>
      </c>
      <c r="G331" s="104">
        <v>902.52</v>
      </c>
      <c r="H331" s="104">
        <v>1006.03</v>
      </c>
    </row>
    <row r="332" spans="2:8" s="74" customFormat="1">
      <c r="B332" s="150">
        <v>39540</v>
      </c>
      <c r="C332" s="104">
        <v>1481.232</v>
      </c>
      <c r="D332" s="104">
        <v>1137.69</v>
      </c>
      <c r="E332" s="104">
        <v>127.42</v>
      </c>
      <c r="F332" s="104">
        <v>381.30099999999999</v>
      </c>
      <c r="G332" s="104">
        <v>906.68</v>
      </c>
      <c r="H332" s="104">
        <v>1008.73</v>
      </c>
    </row>
    <row r="333" spans="2:8" s="74" customFormat="1">
      <c r="B333" s="150">
        <v>39541</v>
      </c>
      <c r="C333" s="104">
        <v>1485.4839999999999</v>
      </c>
      <c r="D333" s="104">
        <v>1142.9000000000001</v>
      </c>
      <c r="E333" s="104">
        <v>129.13999999999999</v>
      </c>
      <c r="F333" s="104">
        <v>385.154</v>
      </c>
      <c r="G333" s="104">
        <v>908.3</v>
      </c>
      <c r="H333" s="104">
        <v>1004.86</v>
      </c>
    </row>
    <row r="334" spans="2:8" s="74" customFormat="1">
      <c r="B334" s="150">
        <v>39542</v>
      </c>
      <c r="C334" s="104">
        <v>1492.568</v>
      </c>
      <c r="D334" s="104">
        <v>1145.21</v>
      </c>
      <c r="E334" s="104">
        <v>128.9</v>
      </c>
      <c r="F334" s="104">
        <v>385.601</v>
      </c>
      <c r="G334" s="104">
        <v>908.81</v>
      </c>
      <c r="H334" s="104">
        <v>993.42</v>
      </c>
    </row>
    <row r="335" spans="2:8" s="74" customFormat="1">
      <c r="B335" s="150">
        <v>39545</v>
      </c>
      <c r="C335" s="104">
        <v>1498.54</v>
      </c>
      <c r="D335" s="104">
        <v>1160.6300000000001</v>
      </c>
      <c r="E335" s="104">
        <v>129.91</v>
      </c>
      <c r="F335" s="104">
        <v>392.73899999999998</v>
      </c>
      <c r="G335" s="104">
        <v>908.45</v>
      </c>
      <c r="H335" s="104">
        <v>1001.5</v>
      </c>
    </row>
    <row r="336" spans="2:8" s="74" customFormat="1">
      <c r="B336" s="150">
        <v>39546</v>
      </c>
      <c r="C336" s="104">
        <v>1486.768</v>
      </c>
      <c r="D336" s="104">
        <v>1153.56</v>
      </c>
      <c r="E336" s="104">
        <v>128</v>
      </c>
      <c r="F336" s="104">
        <v>390.48200000000003</v>
      </c>
      <c r="G336" s="104">
        <v>907.26</v>
      </c>
      <c r="H336" s="104">
        <v>1018.76</v>
      </c>
    </row>
    <row r="337" spans="2:8" s="74" customFormat="1">
      <c r="B337" s="150">
        <v>39547</v>
      </c>
      <c r="C337" s="104">
        <v>1476.893</v>
      </c>
      <c r="D337" s="104">
        <v>1150.3599999999999</v>
      </c>
      <c r="E337" s="104">
        <v>126.65</v>
      </c>
      <c r="F337" s="104">
        <v>388.57</v>
      </c>
      <c r="G337" s="104">
        <v>915.15</v>
      </c>
      <c r="H337" s="104">
        <v>1041.21</v>
      </c>
    </row>
    <row r="338" spans="2:8" s="74" customFormat="1">
      <c r="B338" s="150">
        <v>39548</v>
      </c>
      <c r="C338" s="104">
        <v>1479.6179999999999</v>
      </c>
      <c r="D338" s="104">
        <v>1158.78</v>
      </c>
      <c r="E338" s="104">
        <v>127.4</v>
      </c>
      <c r="F338" s="104">
        <v>390.90300000000002</v>
      </c>
      <c r="G338" s="104">
        <v>909.14</v>
      </c>
      <c r="H338" s="104">
        <v>1050.79</v>
      </c>
    </row>
    <row r="339" spans="2:8" s="74" customFormat="1">
      <c r="B339" s="150">
        <v>39549</v>
      </c>
      <c r="C339" s="104">
        <v>1461.4159999999999</v>
      </c>
      <c r="D339" s="104">
        <v>1160.3599999999999</v>
      </c>
      <c r="E339" s="104">
        <v>129.82</v>
      </c>
      <c r="F339" s="104">
        <v>390.48099999999999</v>
      </c>
      <c r="G339" s="104">
        <v>907.31</v>
      </c>
      <c r="H339" s="104">
        <v>1075.74</v>
      </c>
    </row>
    <row r="340" spans="2:8" s="74" customFormat="1">
      <c r="B340" s="150">
        <v>39552</v>
      </c>
      <c r="C340" s="104">
        <v>1451.212</v>
      </c>
      <c r="D340" s="104">
        <v>1145.27</v>
      </c>
      <c r="E340" s="104">
        <v>126.89</v>
      </c>
      <c r="F340" s="104">
        <v>384.63900000000001</v>
      </c>
      <c r="G340" s="104">
        <v>881.41</v>
      </c>
      <c r="H340" s="104">
        <v>1061.7</v>
      </c>
    </row>
    <row r="341" spans="2:8" s="74" customFormat="1">
      <c r="B341" s="150">
        <v>39553</v>
      </c>
      <c r="C341" s="104">
        <v>1456.9</v>
      </c>
      <c r="D341" s="104">
        <v>1150.83</v>
      </c>
      <c r="E341" s="104">
        <v>127.16</v>
      </c>
      <c r="F341" s="104">
        <v>388.20600000000002</v>
      </c>
      <c r="G341" s="104">
        <v>868.75</v>
      </c>
      <c r="H341" s="104">
        <v>1056.03</v>
      </c>
    </row>
    <row r="342" spans="2:8" s="74" customFormat="1">
      <c r="B342" s="150">
        <v>39554</v>
      </c>
      <c r="C342" s="104">
        <v>1491.3910000000001</v>
      </c>
      <c r="D342" s="104">
        <v>1164.99</v>
      </c>
      <c r="E342" s="104">
        <v>128.44999999999999</v>
      </c>
      <c r="F342" s="104">
        <v>393.39299999999997</v>
      </c>
      <c r="G342" s="104">
        <v>887.12</v>
      </c>
      <c r="H342" s="104">
        <v>1063.81</v>
      </c>
    </row>
    <row r="343" spans="2:8" s="74" customFormat="1">
      <c r="B343" s="150">
        <v>39555</v>
      </c>
      <c r="C343" s="104">
        <v>1488.124</v>
      </c>
      <c r="D343" s="104">
        <v>1174.26</v>
      </c>
      <c r="E343" s="104">
        <v>129.63</v>
      </c>
      <c r="F343" s="104">
        <v>398.12400000000002</v>
      </c>
      <c r="G343" s="104">
        <v>899.89</v>
      </c>
      <c r="H343" s="104">
        <v>1067.3399999999999</v>
      </c>
    </row>
    <row r="344" spans="2:8" s="74" customFormat="1">
      <c r="B344" s="150">
        <v>39556</v>
      </c>
      <c r="C344" s="104">
        <v>1504.557</v>
      </c>
      <c r="D344" s="104">
        <v>1175.8499999999999</v>
      </c>
      <c r="E344" s="104">
        <v>128.61000000000001</v>
      </c>
      <c r="F344" s="104">
        <v>399.142</v>
      </c>
      <c r="G344" s="104">
        <v>902.84</v>
      </c>
      <c r="H344" s="104">
        <v>1062.97</v>
      </c>
    </row>
    <row r="345" spans="2:8" s="74" customFormat="1">
      <c r="B345" s="150">
        <v>39559</v>
      </c>
      <c r="C345" s="104">
        <v>1512.643</v>
      </c>
      <c r="D345" s="104">
        <v>1187</v>
      </c>
      <c r="E345" s="104">
        <v>132.13</v>
      </c>
      <c r="F345" s="104">
        <v>402.51</v>
      </c>
      <c r="G345" s="104">
        <v>924.79</v>
      </c>
      <c r="H345" s="104">
        <v>1072.33</v>
      </c>
    </row>
    <row r="346" spans="2:8" s="74" customFormat="1">
      <c r="B346" s="150">
        <v>39560</v>
      </c>
      <c r="C346" s="104">
        <v>1503.2919999999999</v>
      </c>
      <c r="D346" s="104">
        <v>1189.74</v>
      </c>
      <c r="E346" s="104">
        <v>131.05000000000001</v>
      </c>
      <c r="F346" s="104">
        <v>406.85700000000003</v>
      </c>
      <c r="G346" s="104">
        <v>920.84</v>
      </c>
      <c r="H346" s="104">
        <v>1067.1099999999999</v>
      </c>
    </row>
    <row r="347" spans="2:8" s="74" customFormat="1">
      <c r="B347" s="150">
        <v>39561</v>
      </c>
      <c r="C347" s="104">
        <v>1504.508</v>
      </c>
      <c r="D347" s="104">
        <v>1192.0999999999999</v>
      </c>
      <c r="E347" s="104">
        <v>131.35</v>
      </c>
      <c r="F347" s="104">
        <v>408.512</v>
      </c>
      <c r="G347" s="104">
        <v>913.23</v>
      </c>
      <c r="H347" s="104">
        <v>1090.56</v>
      </c>
    </row>
    <row r="348" spans="2:8" s="74" customFormat="1">
      <c r="B348" s="150">
        <v>39562</v>
      </c>
      <c r="C348" s="104">
        <v>1500.7370000000001</v>
      </c>
      <c r="D348" s="104">
        <v>1187.1500000000001</v>
      </c>
      <c r="E348" s="104">
        <v>131.09</v>
      </c>
      <c r="F348" s="104">
        <v>407.75</v>
      </c>
      <c r="G348" s="104">
        <v>913.73</v>
      </c>
      <c r="H348" s="104">
        <v>1092.3</v>
      </c>
    </row>
    <row r="349" spans="2:8" s="74" customFormat="1">
      <c r="B349" s="150">
        <v>39563</v>
      </c>
      <c r="C349" s="104">
        <v>1514.52</v>
      </c>
      <c r="D349" s="104">
        <v>1189.01</v>
      </c>
      <c r="E349" s="104">
        <v>132.80000000000001</v>
      </c>
      <c r="F349" s="104">
        <v>409.66199999999998</v>
      </c>
      <c r="G349" s="104">
        <v>914.03</v>
      </c>
      <c r="H349" s="104">
        <v>1081.0899999999999</v>
      </c>
    </row>
    <row r="350" spans="2:8" s="74" customFormat="1">
      <c r="B350" s="150">
        <v>39566</v>
      </c>
      <c r="C350" s="104">
        <v>1518.0630000000001</v>
      </c>
      <c r="D350" s="104">
        <v>1194.3800000000001</v>
      </c>
      <c r="E350" s="104">
        <v>133.97</v>
      </c>
      <c r="F350" s="104">
        <v>410.90499999999997</v>
      </c>
      <c r="G350" s="104">
        <v>920.57</v>
      </c>
      <c r="H350" s="104">
        <v>1087.1099999999999</v>
      </c>
    </row>
    <row r="351" spans="2:8" s="74" customFormat="1">
      <c r="B351" s="150">
        <v>39567</v>
      </c>
      <c r="C351" s="104">
        <v>1510.0170000000001</v>
      </c>
      <c r="D351" s="104">
        <v>1180.17</v>
      </c>
      <c r="E351" s="104">
        <v>134.65</v>
      </c>
      <c r="F351" s="104">
        <v>406.01100000000002</v>
      </c>
      <c r="G351" s="104">
        <v>915.54</v>
      </c>
      <c r="H351" s="104">
        <v>1069.92</v>
      </c>
    </row>
    <row r="352" spans="2:8" s="74" customFormat="1">
      <c r="B352" s="150">
        <v>39568</v>
      </c>
      <c r="C352" s="104">
        <v>1508.9880000000001</v>
      </c>
      <c r="D352" s="104">
        <v>1191.53</v>
      </c>
      <c r="E352" s="104">
        <v>133.44999999999999</v>
      </c>
      <c r="F352" s="104">
        <v>412.28300000000002</v>
      </c>
      <c r="G352" s="104">
        <v>904.88</v>
      </c>
      <c r="H352" s="104">
        <v>1050.5</v>
      </c>
    </row>
    <row r="353" spans="2:8" s="74" customFormat="1">
      <c r="B353" s="150">
        <v>39569</v>
      </c>
      <c r="C353" s="104">
        <v>1515.9290000000001</v>
      </c>
      <c r="D353" s="104">
        <v>1192.83</v>
      </c>
      <c r="E353" s="104">
        <v>133.13999999999999</v>
      </c>
      <c r="F353" s="104">
        <v>414.64499999999998</v>
      </c>
      <c r="G353" s="104">
        <v>900.19</v>
      </c>
      <c r="H353" s="104">
        <v>1050.5</v>
      </c>
    </row>
    <row r="354" spans="2:8" s="74" customFormat="1">
      <c r="B354" s="150">
        <v>39570</v>
      </c>
      <c r="C354" s="104">
        <v>1530.194</v>
      </c>
      <c r="D354" s="104">
        <v>1207.46</v>
      </c>
      <c r="E354" s="104">
        <v>134.82</v>
      </c>
      <c r="F354" s="104">
        <v>422.20499999999998</v>
      </c>
      <c r="G354" s="104">
        <v>899.95</v>
      </c>
      <c r="H354" s="104">
        <v>1050.5</v>
      </c>
    </row>
    <row r="355" spans="2:8" s="74" customFormat="1">
      <c r="B355" s="150">
        <v>39573</v>
      </c>
      <c r="C355" s="104">
        <v>1529.74</v>
      </c>
      <c r="D355" s="104">
        <v>1209.8</v>
      </c>
      <c r="E355" s="104">
        <v>134.76</v>
      </c>
      <c r="F355" s="104">
        <v>422.90199999999999</v>
      </c>
      <c r="G355" s="104">
        <v>919.21</v>
      </c>
      <c r="H355" s="104">
        <v>1072.53</v>
      </c>
    </row>
    <row r="356" spans="2:8" s="74" customFormat="1">
      <c r="B356" s="150">
        <v>39574</v>
      </c>
      <c r="C356" s="104">
        <v>1537.269</v>
      </c>
      <c r="D356" s="104">
        <v>1215.43</v>
      </c>
      <c r="E356" s="104">
        <v>135.30000000000001</v>
      </c>
      <c r="F356" s="104">
        <v>424.63799999999998</v>
      </c>
      <c r="G356" s="104">
        <v>932.97</v>
      </c>
      <c r="H356" s="104">
        <v>1084.49</v>
      </c>
    </row>
    <row r="357" spans="2:8" s="74" customFormat="1">
      <c r="B357" s="150">
        <v>39575</v>
      </c>
      <c r="C357" s="104">
        <v>1523.2739999999999</v>
      </c>
      <c r="D357" s="104">
        <v>1206.03</v>
      </c>
      <c r="E357" s="104">
        <v>134.65</v>
      </c>
      <c r="F357" s="104">
        <v>419.30200000000002</v>
      </c>
      <c r="G357" s="104">
        <v>935.03</v>
      </c>
      <c r="H357" s="104">
        <v>1086.98</v>
      </c>
    </row>
    <row r="358" spans="2:8" s="74" customFormat="1">
      <c r="B358" s="150">
        <v>39576</v>
      </c>
      <c r="C358" s="104">
        <v>1527.521</v>
      </c>
      <c r="D358" s="104">
        <v>1196.44</v>
      </c>
      <c r="E358" s="104">
        <v>133.57</v>
      </c>
      <c r="F358" s="104">
        <v>419.50200000000001</v>
      </c>
      <c r="G358" s="104">
        <v>936.23</v>
      </c>
      <c r="H358" s="104">
        <v>1105.57</v>
      </c>
    </row>
    <row r="359" spans="2:8" s="74" customFormat="1">
      <c r="B359" s="150">
        <v>39577</v>
      </c>
      <c r="C359" s="104">
        <v>1513.69</v>
      </c>
      <c r="D359" s="104">
        <v>1188.6099999999999</v>
      </c>
      <c r="E359" s="104">
        <v>131.58000000000001</v>
      </c>
      <c r="F359" s="104">
        <v>416.07299999999998</v>
      </c>
      <c r="G359" s="104">
        <v>937.35</v>
      </c>
      <c r="H359" s="104">
        <v>1105.57</v>
      </c>
    </row>
    <row r="360" spans="2:8" s="74" customFormat="1">
      <c r="B360" s="150">
        <v>39580</v>
      </c>
      <c r="C360" s="104">
        <v>1526.614</v>
      </c>
      <c r="D360" s="104">
        <v>1194.1099999999999</v>
      </c>
      <c r="E360" s="104">
        <v>131.28</v>
      </c>
      <c r="F360" s="104">
        <v>419.48899999999998</v>
      </c>
      <c r="G360" s="104">
        <v>950.81</v>
      </c>
      <c r="H360" s="104">
        <v>1130.07</v>
      </c>
    </row>
    <row r="361" spans="2:8" s="74" customFormat="1">
      <c r="B361" s="150">
        <v>39581</v>
      </c>
      <c r="C361" s="104">
        <v>1526.1179999999999</v>
      </c>
      <c r="D361" s="104">
        <v>1205.5899999999999</v>
      </c>
      <c r="E361" s="104">
        <v>132.46</v>
      </c>
      <c r="F361" s="104">
        <v>423.34100000000001</v>
      </c>
      <c r="G361" s="104">
        <v>954.47</v>
      </c>
      <c r="H361" s="104">
        <v>1134.05</v>
      </c>
    </row>
    <row r="362" spans="2:8" s="74" customFormat="1">
      <c r="B362" s="150">
        <v>39582</v>
      </c>
      <c r="C362" s="104">
        <v>1530.807</v>
      </c>
      <c r="D362" s="104">
        <v>1207.58</v>
      </c>
      <c r="E362" s="104">
        <v>132.35</v>
      </c>
      <c r="F362" s="104">
        <v>424.83100000000002</v>
      </c>
      <c r="G362" s="104">
        <v>957.38</v>
      </c>
      <c r="H362" s="104">
        <v>1137.47</v>
      </c>
    </row>
    <row r="363" spans="2:8" s="74" customFormat="1">
      <c r="B363" s="150">
        <v>39583</v>
      </c>
      <c r="C363" s="104">
        <v>1545.5709999999999</v>
      </c>
      <c r="D363" s="104">
        <v>1221.4000000000001</v>
      </c>
      <c r="E363" s="104">
        <v>134.44999999999999</v>
      </c>
      <c r="F363" s="104">
        <v>428.90800000000002</v>
      </c>
      <c r="G363" s="104">
        <v>960.26</v>
      </c>
      <c r="H363" s="104">
        <v>1126.01</v>
      </c>
    </row>
    <row r="364" spans="2:8" s="74" customFormat="1">
      <c r="B364" s="150">
        <v>39584</v>
      </c>
      <c r="C364" s="104">
        <v>1555.614</v>
      </c>
      <c r="D364" s="104">
        <v>1240.31</v>
      </c>
      <c r="E364" s="104">
        <v>135.74</v>
      </c>
      <c r="F364" s="104">
        <v>438.01799999999997</v>
      </c>
      <c r="G364" s="104">
        <v>971.72</v>
      </c>
      <c r="H364" s="104">
        <v>1137.55</v>
      </c>
    </row>
    <row r="365" spans="2:8" s="74" customFormat="1">
      <c r="B365" s="150">
        <v>39587</v>
      </c>
      <c r="C365" s="104">
        <v>1560.6769999999999</v>
      </c>
      <c r="D365" s="104">
        <v>1249.73</v>
      </c>
      <c r="E365" s="104">
        <v>136.16999999999999</v>
      </c>
      <c r="F365" s="104">
        <v>442.315</v>
      </c>
      <c r="G365" s="104">
        <v>974.91</v>
      </c>
      <c r="H365" s="104">
        <v>1145.29</v>
      </c>
    </row>
    <row r="366" spans="2:8" s="74" customFormat="1">
      <c r="B366" s="150">
        <v>39588</v>
      </c>
      <c r="C366" s="104">
        <v>1547.877</v>
      </c>
      <c r="D366" s="104">
        <v>1233.67</v>
      </c>
      <c r="E366" s="104">
        <v>135.29</v>
      </c>
      <c r="F366" s="104">
        <v>436.93099999999998</v>
      </c>
      <c r="G366" s="104">
        <v>970.31</v>
      </c>
      <c r="H366" s="104">
        <v>1137.96</v>
      </c>
    </row>
    <row r="367" spans="2:8" s="74" customFormat="1">
      <c r="B367" s="150">
        <v>39589</v>
      </c>
      <c r="C367" s="104">
        <v>1532.58</v>
      </c>
      <c r="D367" s="104">
        <v>1233.1099999999999</v>
      </c>
      <c r="E367" s="104">
        <v>134.11000000000001</v>
      </c>
      <c r="F367" s="104">
        <v>438.517</v>
      </c>
      <c r="G367" s="104">
        <v>974.64</v>
      </c>
      <c r="H367" s="104">
        <v>1158.08</v>
      </c>
    </row>
    <row r="368" spans="2:8" s="74" customFormat="1">
      <c r="B368" s="150">
        <v>39590</v>
      </c>
      <c r="C368" s="104">
        <v>1534.0820000000001</v>
      </c>
      <c r="D368" s="104">
        <v>1221.95</v>
      </c>
      <c r="E368" s="104">
        <v>133.41999999999999</v>
      </c>
      <c r="F368" s="104">
        <v>431.858</v>
      </c>
      <c r="G368" s="104">
        <v>965.91</v>
      </c>
      <c r="H368" s="104">
        <v>1160.93</v>
      </c>
    </row>
    <row r="369" spans="2:8" s="74" customFormat="1">
      <c r="B369" s="150">
        <v>39591</v>
      </c>
      <c r="C369" s="104">
        <v>1517.4090000000001</v>
      </c>
      <c r="D369" s="104">
        <v>1207.96</v>
      </c>
      <c r="E369" s="104">
        <v>132.79</v>
      </c>
      <c r="F369" s="104">
        <v>426.62700000000001</v>
      </c>
      <c r="G369" s="104">
        <v>958.83</v>
      </c>
      <c r="H369" s="104">
        <v>1151.3499999999999</v>
      </c>
    </row>
    <row r="370" spans="2:8" s="74" customFormat="1">
      <c r="B370" s="150">
        <v>39594</v>
      </c>
      <c r="C370" s="104">
        <v>1511.7090000000001</v>
      </c>
      <c r="D370" s="104">
        <v>1193.3800000000001</v>
      </c>
      <c r="E370" s="104">
        <v>129.79</v>
      </c>
      <c r="F370" s="104">
        <v>420.89800000000002</v>
      </c>
      <c r="G370" s="104">
        <v>949.56</v>
      </c>
      <c r="H370" s="104">
        <v>1135.04</v>
      </c>
    </row>
    <row r="371" spans="2:8" s="74" customFormat="1">
      <c r="B371" s="150">
        <v>39595</v>
      </c>
      <c r="C371" s="104">
        <v>1512.95</v>
      </c>
      <c r="D371" s="104">
        <v>1191.99</v>
      </c>
      <c r="E371" s="104">
        <v>131.13</v>
      </c>
      <c r="F371" s="104">
        <v>417.23500000000001</v>
      </c>
      <c r="G371" s="104">
        <v>948.03</v>
      </c>
      <c r="H371" s="104">
        <v>1140.67</v>
      </c>
    </row>
    <row r="372" spans="2:8" s="74" customFormat="1">
      <c r="B372" s="150">
        <v>39596</v>
      </c>
      <c r="C372" s="104">
        <v>1515.145</v>
      </c>
      <c r="D372" s="104">
        <v>1195.46</v>
      </c>
      <c r="E372" s="104">
        <v>129.47999999999999</v>
      </c>
      <c r="F372" s="104">
        <v>422.11700000000002</v>
      </c>
      <c r="G372" s="104">
        <v>943.53</v>
      </c>
      <c r="H372" s="104">
        <v>1110.27</v>
      </c>
    </row>
    <row r="373" spans="2:8" s="74" customFormat="1">
      <c r="B373" s="150">
        <v>39597</v>
      </c>
      <c r="C373" s="104">
        <v>1520.35</v>
      </c>
      <c r="D373" s="104">
        <v>1201.8599999999999</v>
      </c>
      <c r="E373" s="104">
        <v>131.30000000000001</v>
      </c>
      <c r="F373" s="104">
        <v>421.30500000000001</v>
      </c>
      <c r="G373" s="104">
        <v>941.58</v>
      </c>
      <c r="H373" s="104">
        <v>1106.8900000000001</v>
      </c>
    </row>
    <row r="374" spans="2:8" s="74" customFormat="1">
      <c r="B374" s="150">
        <v>39598</v>
      </c>
      <c r="C374" s="104">
        <v>1525.7260000000001</v>
      </c>
      <c r="D374" s="104">
        <v>1210.04</v>
      </c>
      <c r="E374" s="104">
        <v>132.99</v>
      </c>
      <c r="F374" s="104">
        <v>426.95</v>
      </c>
      <c r="G374" s="104">
        <v>949.04</v>
      </c>
      <c r="H374" s="104">
        <v>1109.21</v>
      </c>
    </row>
    <row r="375" spans="2:8" s="74" customFormat="1">
      <c r="B375" s="150">
        <v>39601</v>
      </c>
      <c r="C375" s="104">
        <v>1515.992</v>
      </c>
      <c r="D375" s="104">
        <v>1207.75</v>
      </c>
      <c r="E375" s="104">
        <v>134.87</v>
      </c>
      <c r="F375" s="104">
        <v>425.97300000000001</v>
      </c>
      <c r="G375" s="104">
        <v>957.71</v>
      </c>
      <c r="H375" s="104">
        <v>1101.74</v>
      </c>
    </row>
    <row r="376" spans="2:8" s="74" customFormat="1">
      <c r="B376" s="150">
        <v>39602</v>
      </c>
      <c r="C376" s="104">
        <v>1509.2260000000001</v>
      </c>
      <c r="D376" s="104">
        <v>1190.6400000000001</v>
      </c>
      <c r="E376" s="104">
        <v>132.52000000000001</v>
      </c>
      <c r="F376" s="104">
        <v>417.60599999999999</v>
      </c>
      <c r="G376" s="104">
        <v>954.2</v>
      </c>
      <c r="H376" s="104">
        <v>1119.8599999999999</v>
      </c>
    </row>
    <row r="377" spans="2:8" s="74" customFormat="1">
      <c r="B377" s="150">
        <v>39603</v>
      </c>
      <c r="C377" s="104">
        <v>1504.556</v>
      </c>
      <c r="D377" s="104">
        <v>1173.46</v>
      </c>
      <c r="E377" s="104">
        <v>133.47</v>
      </c>
      <c r="F377" s="104">
        <v>406.57799999999997</v>
      </c>
      <c r="G377" s="104">
        <v>941.07</v>
      </c>
      <c r="H377" s="104">
        <v>1110.33</v>
      </c>
    </row>
    <row r="378" spans="2:8" s="74" customFormat="1">
      <c r="B378" s="150">
        <v>39604</v>
      </c>
      <c r="C378" s="104">
        <v>1518.644</v>
      </c>
      <c r="D378" s="104">
        <v>1184.5</v>
      </c>
      <c r="E378" s="104">
        <v>132.34</v>
      </c>
      <c r="F378" s="104">
        <v>413.18799999999999</v>
      </c>
      <c r="G378" s="104">
        <v>937.16</v>
      </c>
      <c r="H378" s="104">
        <v>1098.02</v>
      </c>
    </row>
    <row r="379" spans="2:8" s="74" customFormat="1">
      <c r="B379" s="150">
        <v>39605</v>
      </c>
      <c r="C379" s="104">
        <v>1496.4780000000001</v>
      </c>
      <c r="D379" s="104">
        <v>1182.8399999999999</v>
      </c>
      <c r="E379" s="104">
        <v>133.38999999999999</v>
      </c>
      <c r="F379" s="104">
        <v>412.46100000000001</v>
      </c>
      <c r="G379" s="104">
        <v>951.49</v>
      </c>
      <c r="H379" s="104">
        <v>1121.32</v>
      </c>
    </row>
    <row r="380" spans="2:8" s="74" customFormat="1">
      <c r="B380" s="150">
        <v>39608</v>
      </c>
      <c r="C380" s="104">
        <v>1489.0139999999999</v>
      </c>
      <c r="D380" s="104">
        <v>1167.55</v>
      </c>
      <c r="E380" s="104">
        <v>130.41999999999999</v>
      </c>
      <c r="F380" s="104">
        <v>408.43200000000002</v>
      </c>
      <c r="G380" s="104">
        <v>943.47</v>
      </c>
      <c r="H380" s="104">
        <v>1120.57</v>
      </c>
    </row>
    <row r="381" spans="2:8" s="74" customFormat="1">
      <c r="B381" s="150">
        <v>39609</v>
      </c>
      <c r="C381" s="104">
        <v>1469.133</v>
      </c>
      <c r="D381" s="104">
        <v>1138.08</v>
      </c>
      <c r="E381" s="104">
        <v>127.22</v>
      </c>
      <c r="F381" s="104">
        <v>395.70499999999998</v>
      </c>
      <c r="G381" s="104">
        <v>919.37</v>
      </c>
      <c r="H381" s="104">
        <v>1098.49</v>
      </c>
    </row>
    <row r="382" spans="2:8" s="74" customFormat="1">
      <c r="B382" s="150">
        <v>39610</v>
      </c>
      <c r="C382" s="104">
        <v>1453.1859999999999</v>
      </c>
      <c r="D382" s="104">
        <v>1131.43</v>
      </c>
      <c r="E382" s="104">
        <v>127.92</v>
      </c>
      <c r="F382" s="104">
        <v>393.49700000000001</v>
      </c>
      <c r="G382" s="104">
        <v>918.52</v>
      </c>
      <c r="H382" s="104">
        <v>1089.45</v>
      </c>
    </row>
    <row r="383" spans="2:8" s="74" customFormat="1">
      <c r="B383" s="150">
        <v>39611</v>
      </c>
      <c r="C383" s="104">
        <v>1447.3579999999999</v>
      </c>
      <c r="D383" s="104">
        <v>1123.1199999999999</v>
      </c>
      <c r="E383" s="104">
        <v>124.61</v>
      </c>
      <c r="F383" s="104">
        <v>393.24400000000003</v>
      </c>
      <c r="G383" s="104">
        <v>912.62</v>
      </c>
      <c r="H383" s="104">
        <v>1103.27</v>
      </c>
    </row>
    <row r="384" spans="2:8" s="74" customFormat="1">
      <c r="B384" s="150">
        <v>39612</v>
      </c>
      <c r="C384" s="104">
        <v>1459.9549999999999</v>
      </c>
      <c r="D384" s="104">
        <v>1120.02</v>
      </c>
      <c r="E384" s="104">
        <v>124.69</v>
      </c>
      <c r="F384" s="104">
        <v>390.733</v>
      </c>
      <c r="G384" s="104">
        <v>902.35</v>
      </c>
      <c r="H384" s="104">
        <v>1081.79</v>
      </c>
    </row>
    <row r="385" spans="2:8" s="74" customFormat="1">
      <c r="B385" s="150">
        <v>39615</v>
      </c>
      <c r="C385" s="104">
        <v>1467.5989999999999</v>
      </c>
      <c r="D385" s="104">
        <v>1132.98</v>
      </c>
      <c r="E385" s="104">
        <v>127.02</v>
      </c>
      <c r="F385" s="104">
        <v>396.553</v>
      </c>
      <c r="G385" s="104">
        <v>907.27</v>
      </c>
      <c r="H385" s="104">
        <v>1081.48</v>
      </c>
    </row>
    <row r="386" spans="2:8" s="74" customFormat="1">
      <c r="B386" s="150">
        <v>39616</v>
      </c>
      <c r="C386" s="104">
        <v>1468.7370000000001</v>
      </c>
      <c r="D386" s="104">
        <v>1143.8699999999999</v>
      </c>
      <c r="E386" s="104">
        <v>127.41</v>
      </c>
      <c r="F386" s="104">
        <v>402.71600000000001</v>
      </c>
      <c r="G386" s="104">
        <v>907.54</v>
      </c>
      <c r="H386" s="104">
        <v>1078.08</v>
      </c>
    </row>
    <row r="387" spans="2:8" s="74" customFormat="1">
      <c r="B387" s="150">
        <v>39617</v>
      </c>
      <c r="C387" s="104">
        <v>1456.846</v>
      </c>
      <c r="D387" s="104">
        <v>1138.79</v>
      </c>
      <c r="E387" s="104">
        <v>128.18</v>
      </c>
      <c r="F387" s="104">
        <v>400.72399999999999</v>
      </c>
      <c r="G387" s="104">
        <v>898.28</v>
      </c>
      <c r="H387" s="104">
        <v>1068.9000000000001</v>
      </c>
    </row>
    <row r="388" spans="2:8" s="74" customFormat="1">
      <c r="B388" s="150">
        <v>39618</v>
      </c>
      <c r="C388" s="104">
        <v>1450.146</v>
      </c>
      <c r="D388" s="104">
        <v>1126.75</v>
      </c>
      <c r="E388" s="104">
        <v>125.1</v>
      </c>
      <c r="F388" s="104">
        <v>395.31900000000002</v>
      </c>
      <c r="G388" s="104">
        <v>889.17</v>
      </c>
      <c r="H388" s="104">
        <v>1073.47</v>
      </c>
    </row>
    <row r="389" spans="2:8" s="74" customFormat="1">
      <c r="B389" s="150">
        <v>39619</v>
      </c>
      <c r="C389" s="104">
        <v>1430.4380000000001</v>
      </c>
      <c r="D389" s="104">
        <v>1110.48</v>
      </c>
      <c r="E389" s="104">
        <v>124.07</v>
      </c>
      <c r="F389" s="104">
        <v>387.61</v>
      </c>
      <c r="G389" s="104">
        <v>909.83</v>
      </c>
      <c r="H389" s="104">
        <v>1106.8800000000001</v>
      </c>
    </row>
    <row r="390" spans="2:8" s="74" customFormat="1">
      <c r="B390" s="150">
        <v>39622</v>
      </c>
      <c r="C390" s="104">
        <v>1424.4829999999999</v>
      </c>
      <c r="D390" s="104">
        <v>1099.69</v>
      </c>
      <c r="E390" s="104">
        <v>122.68</v>
      </c>
      <c r="F390" s="104">
        <v>384.09500000000003</v>
      </c>
      <c r="G390" s="104">
        <v>893.03</v>
      </c>
      <c r="H390" s="104">
        <v>1071.28</v>
      </c>
    </row>
    <row r="391" spans="2:8" s="74" customFormat="1">
      <c r="B391" s="150">
        <v>39623</v>
      </c>
      <c r="C391" s="104">
        <v>1421.0840000000001</v>
      </c>
      <c r="D391" s="104">
        <v>1091.56</v>
      </c>
      <c r="E391" s="104">
        <v>122.39</v>
      </c>
      <c r="F391" s="104">
        <v>380.411</v>
      </c>
      <c r="G391" s="104">
        <v>885.97</v>
      </c>
      <c r="H391" s="104">
        <v>1062.21</v>
      </c>
    </row>
    <row r="392" spans="2:8" s="74" customFormat="1">
      <c r="B392" s="150">
        <v>39624</v>
      </c>
      <c r="C392" s="104">
        <v>1428.385</v>
      </c>
      <c r="D392" s="104">
        <v>1106.21</v>
      </c>
      <c r="E392" s="104">
        <v>122.31</v>
      </c>
      <c r="F392" s="104">
        <v>386.654</v>
      </c>
      <c r="G392" s="104">
        <v>884.59</v>
      </c>
      <c r="H392" s="104">
        <v>1061.8599999999999</v>
      </c>
    </row>
    <row r="393" spans="2:8" s="74" customFormat="1">
      <c r="B393" s="150">
        <v>39625</v>
      </c>
      <c r="C393" s="104">
        <v>1403.3589999999999</v>
      </c>
      <c r="D393" s="104">
        <v>1099.71</v>
      </c>
      <c r="E393" s="104">
        <v>122.77</v>
      </c>
      <c r="F393" s="104">
        <v>383.01600000000002</v>
      </c>
      <c r="G393" s="104">
        <v>902.27</v>
      </c>
      <c r="H393" s="104">
        <v>1124.9000000000001</v>
      </c>
    </row>
    <row r="394" spans="2:8" s="74" customFormat="1">
      <c r="B394" s="150">
        <v>39626</v>
      </c>
      <c r="C394" s="104">
        <v>1397.5930000000001</v>
      </c>
      <c r="D394" s="104">
        <v>1084.79</v>
      </c>
      <c r="E394" s="104">
        <v>120.83</v>
      </c>
      <c r="F394" s="104">
        <v>378.41199999999998</v>
      </c>
      <c r="G394" s="104">
        <v>897.49</v>
      </c>
      <c r="H394" s="104">
        <v>1101.47</v>
      </c>
    </row>
    <row r="395" spans="2:8" s="74" customFormat="1">
      <c r="B395" s="150">
        <v>39629</v>
      </c>
      <c r="C395" s="104">
        <v>1402.1289999999999</v>
      </c>
      <c r="D395" s="104">
        <v>1087.1199999999999</v>
      </c>
      <c r="E395" s="104">
        <v>120.73</v>
      </c>
      <c r="F395" s="104">
        <v>380.99</v>
      </c>
      <c r="G395" s="104">
        <v>886.36</v>
      </c>
      <c r="H395" s="104">
        <v>1056.04</v>
      </c>
    </row>
    <row r="396" spans="2:8" s="74" customFormat="1">
      <c r="B396" s="150">
        <v>39630</v>
      </c>
      <c r="C396" s="104">
        <v>1392.5809999999999</v>
      </c>
      <c r="D396" s="104">
        <v>1068.75</v>
      </c>
      <c r="E396" s="104">
        <v>120.32</v>
      </c>
      <c r="F396" s="104">
        <v>371.84399999999999</v>
      </c>
      <c r="G396" s="104">
        <v>886.36</v>
      </c>
      <c r="H396" s="104">
        <v>1056.04</v>
      </c>
    </row>
    <row r="397" spans="2:8" s="74" customFormat="1">
      <c r="B397" s="150">
        <v>39631</v>
      </c>
      <c r="C397" s="104">
        <v>1375.4079999999999</v>
      </c>
      <c r="D397" s="104">
        <v>1057.1500000000001</v>
      </c>
      <c r="E397" s="104">
        <v>118.91</v>
      </c>
      <c r="F397" s="104">
        <v>367.14699999999999</v>
      </c>
      <c r="G397" s="104">
        <v>886.36</v>
      </c>
      <c r="H397" s="104">
        <v>1057.1099999999999</v>
      </c>
    </row>
    <row r="398" spans="2:8" s="74" customFormat="1">
      <c r="B398" s="150">
        <v>39632</v>
      </c>
      <c r="C398" s="104">
        <v>1372.836</v>
      </c>
      <c r="D398" s="104">
        <v>1033.48</v>
      </c>
      <c r="E398" s="104">
        <v>117.31</v>
      </c>
      <c r="F398" s="104">
        <v>355.45699999999999</v>
      </c>
      <c r="G398" s="104">
        <v>886.36</v>
      </c>
      <c r="H398" s="104">
        <v>1035.49</v>
      </c>
    </row>
    <row r="399" spans="2:8" s="74" customFormat="1">
      <c r="B399" s="150">
        <v>39633</v>
      </c>
      <c r="C399" s="104">
        <v>1367.0409999999999</v>
      </c>
      <c r="D399" s="104">
        <v>1030.32</v>
      </c>
      <c r="E399" s="104">
        <v>117.08</v>
      </c>
      <c r="F399" s="104">
        <v>357.38299999999998</v>
      </c>
      <c r="G399" s="104">
        <v>886.36</v>
      </c>
      <c r="H399" s="104">
        <v>1035.49</v>
      </c>
    </row>
    <row r="400" spans="2:8" s="74" customFormat="1">
      <c r="B400" s="150">
        <v>39636</v>
      </c>
      <c r="C400" s="104">
        <v>1364.9760000000001</v>
      </c>
      <c r="D400" s="104">
        <v>1038.29</v>
      </c>
      <c r="E400" s="104">
        <v>118.12</v>
      </c>
      <c r="F400" s="104">
        <v>361.14400000000001</v>
      </c>
      <c r="G400" s="104">
        <v>886.36</v>
      </c>
      <c r="H400" s="104">
        <v>1035.49</v>
      </c>
    </row>
    <row r="401" spans="2:8" s="74" customFormat="1">
      <c r="B401" s="150">
        <v>39637</v>
      </c>
      <c r="C401" s="104">
        <v>1365.9390000000001</v>
      </c>
      <c r="D401" s="104">
        <v>1022.61</v>
      </c>
      <c r="E401" s="104">
        <v>115.49</v>
      </c>
      <c r="F401" s="104">
        <v>356.36700000000002</v>
      </c>
      <c r="G401" s="104">
        <v>886.36</v>
      </c>
      <c r="H401" s="104">
        <v>997.64</v>
      </c>
    </row>
    <row r="402" spans="2:8" s="74" customFormat="1">
      <c r="B402" s="150">
        <v>39638</v>
      </c>
      <c r="C402" s="104">
        <v>1361.741</v>
      </c>
      <c r="D402" s="104">
        <v>1036.97</v>
      </c>
      <c r="E402" s="104">
        <v>116.71</v>
      </c>
      <c r="F402" s="104">
        <v>361.97500000000002</v>
      </c>
      <c r="G402" s="104">
        <v>848.98</v>
      </c>
      <c r="H402" s="104">
        <v>964.04</v>
      </c>
    </row>
    <row r="403" spans="2:8" s="74" customFormat="1">
      <c r="B403" s="150">
        <v>39639</v>
      </c>
      <c r="C403" s="104">
        <v>1359.913</v>
      </c>
      <c r="D403" s="104">
        <v>1036.53</v>
      </c>
      <c r="E403" s="104">
        <v>117.29</v>
      </c>
      <c r="F403" s="104">
        <v>362.791</v>
      </c>
      <c r="G403" s="104">
        <v>864.77</v>
      </c>
      <c r="H403" s="104">
        <v>997.33</v>
      </c>
    </row>
    <row r="404" spans="2:8" s="74" customFormat="1">
      <c r="B404" s="150">
        <v>39640</v>
      </c>
      <c r="C404" s="104">
        <v>1345.472</v>
      </c>
      <c r="D404" s="104">
        <v>1043</v>
      </c>
      <c r="E404" s="104">
        <v>118.27</v>
      </c>
      <c r="F404" s="104">
        <v>363.55200000000002</v>
      </c>
      <c r="G404" s="104">
        <v>867.07</v>
      </c>
      <c r="H404" s="104">
        <v>1005.68</v>
      </c>
    </row>
    <row r="405" spans="2:8" s="74" customFormat="1">
      <c r="B405" s="150">
        <v>39643</v>
      </c>
      <c r="C405" s="104">
        <v>1341.64</v>
      </c>
      <c r="D405" s="104">
        <v>1043.04</v>
      </c>
      <c r="E405" s="104">
        <v>117.25</v>
      </c>
      <c r="F405" s="104">
        <v>365.41199999999998</v>
      </c>
      <c r="G405" s="104">
        <v>856.55</v>
      </c>
      <c r="H405" s="104">
        <v>1006.37</v>
      </c>
    </row>
    <row r="406" spans="2:8" s="74" customFormat="1">
      <c r="B406" s="150">
        <v>39644</v>
      </c>
      <c r="C406" s="104">
        <v>1323.9659999999999</v>
      </c>
      <c r="D406" s="104">
        <v>1016.17</v>
      </c>
      <c r="E406" s="104">
        <v>115.05</v>
      </c>
      <c r="F406" s="104">
        <v>356.51299999999998</v>
      </c>
      <c r="G406" s="104">
        <v>850.58</v>
      </c>
      <c r="H406" s="104">
        <v>997.02</v>
      </c>
    </row>
    <row r="407" spans="2:8" s="74" customFormat="1">
      <c r="B407" s="150">
        <v>39645</v>
      </c>
      <c r="C407" s="104">
        <v>1337.5319999999999</v>
      </c>
      <c r="D407" s="104">
        <v>1015.9</v>
      </c>
      <c r="E407" s="104">
        <v>114.32</v>
      </c>
      <c r="F407" s="104">
        <v>357.68</v>
      </c>
      <c r="G407" s="104">
        <v>829.45</v>
      </c>
      <c r="H407" s="104">
        <v>980.58</v>
      </c>
    </row>
    <row r="408" spans="2:8" s="74" customFormat="1">
      <c r="B408" s="150">
        <v>39646</v>
      </c>
      <c r="C408" s="104">
        <v>1359.962</v>
      </c>
      <c r="D408" s="104">
        <v>1031.4000000000001</v>
      </c>
      <c r="E408" s="104">
        <v>115.57</v>
      </c>
      <c r="F408" s="104">
        <v>359.83300000000003</v>
      </c>
      <c r="G408" s="104">
        <v>838.75</v>
      </c>
      <c r="H408" s="104">
        <v>980.58</v>
      </c>
    </row>
    <row r="409" spans="2:8" s="74" customFormat="1">
      <c r="B409" s="150">
        <v>39647</v>
      </c>
      <c r="C409" s="104">
        <v>1362.52</v>
      </c>
      <c r="D409" s="104">
        <v>1022.16</v>
      </c>
      <c r="E409" s="104">
        <v>114.17</v>
      </c>
      <c r="F409" s="104">
        <v>357.702</v>
      </c>
      <c r="G409" s="104">
        <v>828.24</v>
      </c>
      <c r="H409" s="104">
        <v>944.13</v>
      </c>
    </row>
    <row r="410" spans="2:8" s="74" customFormat="1">
      <c r="B410" s="150">
        <v>39650</v>
      </c>
      <c r="C410" s="104">
        <v>1369.164</v>
      </c>
      <c r="D410" s="104">
        <v>1041.5</v>
      </c>
      <c r="E410" s="104">
        <v>115.53</v>
      </c>
      <c r="F410" s="104">
        <v>364.43599999999998</v>
      </c>
      <c r="G410" s="104">
        <v>836.63</v>
      </c>
      <c r="H410" s="104">
        <v>945.14</v>
      </c>
    </row>
    <row r="411" spans="2:8" s="74" customFormat="1">
      <c r="B411" s="150">
        <v>39651</v>
      </c>
      <c r="C411" s="104">
        <v>1377.578</v>
      </c>
      <c r="D411" s="104">
        <v>1035.6400000000001</v>
      </c>
      <c r="E411" s="104">
        <v>117.4</v>
      </c>
      <c r="F411" s="104">
        <v>361.78100000000001</v>
      </c>
      <c r="G411" s="104">
        <v>827.9</v>
      </c>
      <c r="H411" s="104">
        <v>936.44</v>
      </c>
    </row>
    <row r="412" spans="2:8" s="74" customFormat="1">
      <c r="B412" s="150">
        <v>39652</v>
      </c>
      <c r="C412" s="104">
        <v>1385.423</v>
      </c>
      <c r="D412" s="104">
        <v>1049.92</v>
      </c>
      <c r="E412" s="104">
        <v>119.16</v>
      </c>
      <c r="F412" s="104">
        <v>366.50900000000001</v>
      </c>
      <c r="G412" s="104">
        <v>831.12</v>
      </c>
      <c r="H412" s="104">
        <v>944.48</v>
      </c>
    </row>
    <row r="413" spans="2:8" s="74" customFormat="1">
      <c r="B413" s="150">
        <v>39653</v>
      </c>
      <c r="C413" s="104">
        <v>1364.277</v>
      </c>
      <c r="D413" s="104">
        <v>1042.77</v>
      </c>
      <c r="E413" s="104">
        <v>121.07</v>
      </c>
      <c r="F413" s="104">
        <v>358.79599999999999</v>
      </c>
      <c r="G413" s="104">
        <v>830.22</v>
      </c>
      <c r="H413" s="104">
        <v>923.39</v>
      </c>
    </row>
    <row r="414" spans="2:8" s="74" customFormat="1">
      <c r="B414" s="150">
        <v>39654</v>
      </c>
      <c r="C414" s="104">
        <v>1360.69</v>
      </c>
      <c r="D414" s="104">
        <v>1024.52</v>
      </c>
      <c r="E414" s="104">
        <v>117.98</v>
      </c>
      <c r="F414" s="104">
        <v>349.90600000000001</v>
      </c>
      <c r="G414" s="104">
        <v>822.59</v>
      </c>
      <c r="H414" s="104">
        <v>906.29</v>
      </c>
    </row>
    <row r="415" spans="2:8" s="74" customFormat="1">
      <c r="B415" s="150">
        <v>39657</v>
      </c>
      <c r="C415" s="104">
        <v>1345.797</v>
      </c>
      <c r="D415" s="104">
        <v>1024.4000000000001</v>
      </c>
      <c r="E415" s="104">
        <v>118.26</v>
      </c>
      <c r="F415" s="104">
        <v>348.44799999999998</v>
      </c>
      <c r="G415" s="104">
        <v>828.42</v>
      </c>
      <c r="H415" s="104">
        <v>918.41</v>
      </c>
    </row>
    <row r="416" spans="2:8" s="74" customFormat="1">
      <c r="B416" s="150">
        <v>39658</v>
      </c>
      <c r="C416" s="104">
        <v>1353.2339999999999</v>
      </c>
      <c r="D416" s="104">
        <v>1015.79</v>
      </c>
      <c r="E416" s="104">
        <v>115.66</v>
      </c>
      <c r="F416" s="104">
        <v>346.262</v>
      </c>
      <c r="G416" s="104">
        <v>819.9</v>
      </c>
      <c r="H416" s="104">
        <v>904.02</v>
      </c>
    </row>
    <row r="417" spans="2:8" s="74" customFormat="1">
      <c r="B417" s="150">
        <v>39659</v>
      </c>
      <c r="C417" s="104">
        <v>1374.933</v>
      </c>
      <c r="D417" s="104">
        <v>1038.96</v>
      </c>
      <c r="E417" s="104">
        <v>117.42</v>
      </c>
      <c r="F417" s="104">
        <v>358.459</v>
      </c>
      <c r="G417" s="104">
        <v>838.01</v>
      </c>
      <c r="H417" s="104">
        <v>930.59</v>
      </c>
    </row>
    <row r="418" spans="2:8" s="74" customFormat="1">
      <c r="B418" s="150">
        <v>39660</v>
      </c>
      <c r="C418" s="104">
        <v>1366.6990000000001</v>
      </c>
      <c r="D418" s="104">
        <v>1041.8599999999999</v>
      </c>
      <c r="E418" s="104">
        <v>117.64</v>
      </c>
      <c r="F418" s="104">
        <v>357.96300000000002</v>
      </c>
      <c r="G418" s="104">
        <v>839.41</v>
      </c>
      <c r="H418" s="104">
        <v>930.59</v>
      </c>
    </row>
    <row r="419" spans="2:8" s="74" customFormat="1">
      <c r="B419" s="150">
        <v>39661</v>
      </c>
      <c r="C419" s="104">
        <v>1351.912</v>
      </c>
      <c r="D419" s="104">
        <v>1029.81</v>
      </c>
      <c r="E419" s="104">
        <v>116.36</v>
      </c>
      <c r="F419" s="104">
        <v>354.99299999999999</v>
      </c>
      <c r="G419" s="104">
        <v>836.51</v>
      </c>
      <c r="H419" s="104">
        <v>926.08</v>
      </c>
    </row>
    <row r="420" spans="2:8" s="74" customFormat="1">
      <c r="B420" s="150">
        <v>39664</v>
      </c>
      <c r="C420" s="104">
        <v>1338.7049999999999</v>
      </c>
      <c r="D420" s="104">
        <v>1008.34</v>
      </c>
      <c r="E420" s="104">
        <v>114.19</v>
      </c>
      <c r="F420" s="104">
        <v>344.73899999999998</v>
      </c>
      <c r="G420" s="104">
        <v>831.13</v>
      </c>
      <c r="H420" s="104">
        <v>904.45</v>
      </c>
    </row>
    <row r="421" spans="2:8" s="74" customFormat="1">
      <c r="B421" s="150">
        <v>39665</v>
      </c>
      <c r="C421" s="104">
        <v>1360.7360000000001</v>
      </c>
      <c r="D421" s="104">
        <v>999.5</v>
      </c>
      <c r="E421" s="104">
        <v>113.4</v>
      </c>
      <c r="F421" s="104">
        <v>340.41</v>
      </c>
      <c r="G421" s="104">
        <v>820.11</v>
      </c>
      <c r="H421" s="104">
        <v>870.47</v>
      </c>
    </row>
    <row r="422" spans="2:8" s="74" customFormat="1">
      <c r="B422" s="150">
        <v>39666</v>
      </c>
      <c r="C422" s="104">
        <v>1369.232</v>
      </c>
      <c r="D422" s="104">
        <v>1012.18</v>
      </c>
      <c r="E422" s="104">
        <v>114.94</v>
      </c>
      <c r="F422" s="104">
        <v>343.02699999999999</v>
      </c>
      <c r="G422" s="104">
        <v>813.94</v>
      </c>
      <c r="H422" s="104">
        <v>856.21</v>
      </c>
    </row>
    <row r="423" spans="2:8" s="74" customFormat="1">
      <c r="B423" s="150">
        <v>39667</v>
      </c>
      <c r="C423" s="104">
        <v>1352.2349999999999</v>
      </c>
      <c r="D423" s="104">
        <v>1008.14</v>
      </c>
      <c r="E423" s="104">
        <v>113.7</v>
      </c>
      <c r="F423" s="104">
        <v>343.33</v>
      </c>
      <c r="G423" s="104">
        <v>827.27</v>
      </c>
      <c r="H423" s="104">
        <v>895.09</v>
      </c>
    </row>
    <row r="424" spans="2:8" s="74" customFormat="1">
      <c r="B424" s="150">
        <v>39668</v>
      </c>
      <c r="C424" s="104">
        <v>1357.828</v>
      </c>
      <c r="D424" s="104">
        <v>990.02</v>
      </c>
      <c r="E424" s="104">
        <v>113.16</v>
      </c>
      <c r="F424" s="104">
        <v>333.56299999999999</v>
      </c>
      <c r="G424" s="104">
        <v>802.99</v>
      </c>
      <c r="H424" s="104">
        <v>860.4</v>
      </c>
    </row>
    <row r="425" spans="2:8" s="74" customFormat="1">
      <c r="B425" s="150">
        <v>39671</v>
      </c>
      <c r="C425" s="104">
        <v>1369.6849999999999</v>
      </c>
      <c r="D425" s="104">
        <v>990.59</v>
      </c>
      <c r="E425" s="104">
        <v>114.62</v>
      </c>
      <c r="F425" s="104">
        <v>332.65100000000001</v>
      </c>
      <c r="G425" s="104">
        <v>796.3</v>
      </c>
      <c r="H425" s="104">
        <v>839.4</v>
      </c>
    </row>
    <row r="426" spans="2:8" s="74" customFormat="1">
      <c r="B426" s="150">
        <v>39672</v>
      </c>
      <c r="C426" s="104">
        <v>1357.046</v>
      </c>
      <c r="D426" s="104">
        <v>982.52</v>
      </c>
      <c r="E426" s="104">
        <v>113.91</v>
      </c>
      <c r="F426" s="104">
        <v>329.92700000000002</v>
      </c>
      <c r="G426" s="104">
        <v>789.24</v>
      </c>
      <c r="H426" s="104">
        <v>833.25</v>
      </c>
    </row>
    <row r="427" spans="2:8" s="74" customFormat="1">
      <c r="B427" s="150">
        <v>39673</v>
      </c>
      <c r="C427" s="104">
        <v>1341.6679999999999</v>
      </c>
      <c r="D427" s="104">
        <v>973.88</v>
      </c>
      <c r="E427" s="104">
        <v>112.79</v>
      </c>
      <c r="F427" s="104">
        <v>326.35199999999998</v>
      </c>
      <c r="G427" s="104">
        <v>785.01</v>
      </c>
      <c r="H427" s="104">
        <v>836.94</v>
      </c>
    </row>
    <row r="428" spans="2:8" s="74" customFormat="1">
      <c r="B428" s="150">
        <v>39674</v>
      </c>
      <c r="C428" s="104">
        <v>1347.2180000000001</v>
      </c>
      <c r="D428" s="104">
        <v>983.94</v>
      </c>
      <c r="E428" s="104">
        <v>111.91</v>
      </c>
      <c r="F428" s="104">
        <v>329.14100000000002</v>
      </c>
      <c r="G428" s="104">
        <v>786.84</v>
      </c>
      <c r="H428" s="104">
        <v>848.19</v>
      </c>
    </row>
    <row r="429" spans="2:8" s="74" customFormat="1">
      <c r="B429" s="150">
        <v>39675</v>
      </c>
      <c r="C429" s="104">
        <v>1342.9649999999999</v>
      </c>
      <c r="D429" s="104">
        <v>971.89</v>
      </c>
      <c r="E429" s="104">
        <v>111.33</v>
      </c>
      <c r="F429" s="104">
        <v>324.36799999999999</v>
      </c>
      <c r="G429" s="104">
        <v>781.31</v>
      </c>
      <c r="H429" s="104">
        <v>857.25</v>
      </c>
    </row>
    <row r="430" spans="2:8" s="74" customFormat="1">
      <c r="B430" s="150">
        <v>39678</v>
      </c>
      <c r="C430" s="104">
        <v>1335.2829999999999</v>
      </c>
      <c r="D430" s="104">
        <v>960.07</v>
      </c>
      <c r="E430" s="104">
        <v>111.49</v>
      </c>
      <c r="F430" s="104">
        <v>318.851</v>
      </c>
      <c r="G430" s="104">
        <v>773.51</v>
      </c>
      <c r="H430" s="104">
        <v>827.79</v>
      </c>
    </row>
    <row r="431" spans="2:8" s="74" customFormat="1">
      <c r="B431" s="150">
        <v>39679</v>
      </c>
      <c r="C431" s="104">
        <v>1314.415</v>
      </c>
      <c r="D431" s="104">
        <v>942.88</v>
      </c>
      <c r="E431" s="104">
        <v>109.54</v>
      </c>
      <c r="F431" s="104">
        <v>313.33699999999999</v>
      </c>
      <c r="G431" s="104">
        <v>773.43</v>
      </c>
      <c r="H431" s="104">
        <v>825.64</v>
      </c>
    </row>
    <row r="432" spans="2:8" s="74" customFormat="1">
      <c r="B432" s="150">
        <v>39680</v>
      </c>
      <c r="C432" s="104">
        <v>1322.53</v>
      </c>
      <c r="D432" s="104">
        <v>961.47</v>
      </c>
      <c r="E432" s="104">
        <v>109.93</v>
      </c>
      <c r="F432" s="104">
        <v>324.26799999999997</v>
      </c>
      <c r="G432" s="104">
        <v>767.88</v>
      </c>
      <c r="H432" s="104">
        <v>826.2</v>
      </c>
    </row>
    <row r="433" spans="2:8" s="74" customFormat="1">
      <c r="B433" s="150">
        <v>39681</v>
      </c>
      <c r="C433" s="104">
        <v>1327.634</v>
      </c>
      <c r="D433" s="104">
        <v>957.14</v>
      </c>
      <c r="E433" s="104">
        <v>109.44</v>
      </c>
      <c r="F433" s="104">
        <v>323.60700000000003</v>
      </c>
      <c r="G433" s="104">
        <v>765.29</v>
      </c>
      <c r="H433" s="104">
        <v>817.73</v>
      </c>
    </row>
    <row r="434" spans="2:8" s="74" customFormat="1">
      <c r="B434" s="150">
        <v>39682</v>
      </c>
      <c r="C434" s="104">
        <v>1337.5319999999999</v>
      </c>
      <c r="D434" s="104">
        <v>956.22</v>
      </c>
      <c r="E434" s="104">
        <v>108.06</v>
      </c>
      <c r="F434" s="104">
        <v>321.95400000000001</v>
      </c>
      <c r="G434" s="104">
        <v>761.49</v>
      </c>
      <c r="H434" s="104">
        <v>818.72</v>
      </c>
    </row>
    <row r="435" spans="2:8" s="74" customFormat="1">
      <c r="B435" s="150">
        <v>39685</v>
      </c>
      <c r="C435" s="104">
        <v>1324.1679999999999</v>
      </c>
      <c r="D435" s="104">
        <v>950.25</v>
      </c>
      <c r="E435" s="104">
        <v>109.96</v>
      </c>
      <c r="F435" s="104">
        <v>319.95699999999999</v>
      </c>
      <c r="G435" s="104">
        <v>761.66</v>
      </c>
      <c r="H435" s="104">
        <v>821.62</v>
      </c>
    </row>
    <row r="436" spans="2:8" s="74" customFormat="1">
      <c r="B436" s="150">
        <v>39686</v>
      </c>
      <c r="C436" s="104">
        <v>1321.829</v>
      </c>
      <c r="D436" s="104">
        <v>938.5</v>
      </c>
      <c r="E436" s="104">
        <v>108.85</v>
      </c>
      <c r="F436" s="104">
        <v>316.80700000000002</v>
      </c>
      <c r="G436" s="104">
        <v>739.82</v>
      </c>
      <c r="H436" s="104">
        <v>779.8</v>
      </c>
    </row>
    <row r="437" spans="2:8" s="74" customFormat="1">
      <c r="B437" s="150">
        <v>39687</v>
      </c>
      <c r="C437" s="104">
        <v>1330.4480000000001</v>
      </c>
      <c r="D437" s="104">
        <v>953.74</v>
      </c>
      <c r="E437" s="104">
        <v>109.25</v>
      </c>
      <c r="F437" s="104">
        <v>323.86799999999999</v>
      </c>
      <c r="G437" s="104">
        <v>732.88</v>
      </c>
      <c r="H437" s="104">
        <v>766.58</v>
      </c>
    </row>
    <row r="438" spans="2:8" s="74" customFormat="1">
      <c r="B438" s="150">
        <v>39688</v>
      </c>
      <c r="C438" s="104">
        <v>1347.308</v>
      </c>
      <c r="D438" s="104">
        <v>956.96</v>
      </c>
      <c r="E438" s="104">
        <v>108.53</v>
      </c>
      <c r="F438" s="104">
        <v>324.83999999999997</v>
      </c>
      <c r="G438" s="104">
        <v>735.55</v>
      </c>
      <c r="H438" s="104">
        <v>764.81</v>
      </c>
    </row>
    <row r="439" spans="2:8" s="74" customFormat="1">
      <c r="B439" s="150">
        <v>39689</v>
      </c>
      <c r="C439" s="104">
        <v>1344.865</v>
      </c>
      <c r="D439" s="104">
        <v>956.25</v>
      </c>
      <c r="E439" s="104">
        <v>111.28</v>
      </c>
      <c r="F439" s="104">
        <v>324.69900000000001</v>
      </c>
      <c r="G439" s="104">
        <v>737.16</v>
      </c>
      <c r="H439" s="104">
        <v>764.81</v>
      </c>
    </row>
    <row r="440" spans="2:8" s="74" customFormat="1">
      <c r="B440" s="150">
        <v>39692</v>
      </c>
      <c r="C440" s="104">
        <v>1335.596</v>
      </c>
      <c r="D440" s="104">
        <v>934.63</v>
      </c>
      <c r="E440" s="104">
        <v>108.95</v>
      </c>
      <c r="F440" s="104">
        <v>320.75700000000001</v>
      </c>
      <c r="G440" s="104">
        <v>735.41</v>
      </c>
      <c r="H440" s="104">
        <v>764.81</v>
      </c>
    </row>
    <row r="441" spans="2:8" s="74" customFormat="1">
      <c r="B441" s="150">
        <v>39693</v>
      </c>
      <c r="C441" s="104">
        <v>1328.5550000000001</v>
      </c>
      <c r="D441" s="104">
        <v>928.6</v>
      </c>
      <c r="E441" s="104">
        <v>107.49</v>
      </c>
      <c r="F441" s="104">
        <v>319.63</v>
      </c>
      <c r="G441" s="104">
        <v>730.08</v>
      </c>
      <c r="H441" s="104">
        <v>756.81</v>
      </c>
    </row>
    <row r="442" spans="2:8" s="74" customFormat="1">
      <c r="B442" s="150">
        <v>39694</v>
      </c>
      <c r="C442" s="104">
        <v>1318.194</v>
      </c>
      <c r="D442" s="104">
        <v>911.96</v>
      </c>
      <c r="E442" s="104">
        <v>107.41</v>
      </c>
      <c r="F442" s="104">
        <v>311.14600000000002</v>
      </c>
      <c r="G442" s="104">
        <v>729.57</v>
      </c>
      <c r="H442" s="104">
        <v>763.77</v>
      </c>
    </row>
    <row r="443" spans="2:8" s="74" customFormat="1">
      <c r="B443" s="150">
        <v>39695</v>
      </c>
      <c r="C443" s="104">
        <v>1282.0340000000001</v>
      </c>
      <c r="D443" s="104">
        <v>893.27</v>
      </c>
      <c r="E443" s="104">
        <v>106.21</v>
      </c>
      <c r="F443" s="104">
        <v>301.06099999999998</v>
      </c>
      <c r="G443" s="104">
        <v>712.98</v>
      </c>
      <c r="H443" s="104">
        <v>725.99</v>
      </c>
    </row>
    <row r="444" spans="2:8" s="74" customFormat="1">
      <c r="B444" s="150">
        <v>39696</v>
      </c>
      <c r="C444" s="104">
        <v>1269.1310000000001</v>
      </c>
      <c r="D444" s="104">
        <v>873.68</v>
      </c>
      <c r="E444" s="104">
        <v>104.6</v>
      </c>
      <c r="F444" s="104">
        <v>293.72699999999998</v>
      </c>
      <c r="G444" s="104">
        <v>692.8</v>
      </c>
      <c r="H444" s="104">
        <v>700.47</v>
      </c>
    </row>
    <row r="445" spans="2:8" s="74" customFormat="1">
      <c r="B445" s="150">
        <v>39699</v>
      </c>
      <c r="C445" s="104">
        <v>1297.56</v>
      </c>
      <c r="D445" s="104">
        <v>902.5</v>
      </c>
      <c r="E445" s="104">
        <v>108.35</v>
      </c>
      <c r="F445" s="104">
        <v>298.19099999999997</v>
      </c>
      <c r="G445" s="104">
        <v>697.67</v>
      </c>
      <c r="H445" s="104">
        <v>708</v>
      </c>
    </row>
    <row r="446" spans="2:8" s="74" customFormat="1">
      <c r="B446" s="150">
        <v>39700</v>
      </c>
      <c r="C446" s="104">
        <v>1264.9090000000001</v>
      </c>
      <c r="D446" s="104">
        <v>868.58</v>
      </c>
      <c r="E446" s="104">
        <v>106.22</v>
      </c>
      <c r="F446" s="104">
        <v>284.22500000000002</v>
      </c>
      <c r="G446" s="104">
        <v>691.53</v>
      </c>
      <c r="H446" s="104">
        <v>708</v>
      </c>
    </row>
    <row r="447" spans="2:8" s="74" customFormat="1">
      <c r="B447" s="150">
        <v>39701</v>
      </c>
      <c r="C447" s="104">
        <v>1264.269</v>
      </c>
      <c r="D447" s="104">
        <v>858.94</v>
      </c>
      <c r="E447" s="104">
        <v>105.53</v>
      </c>
      <c r="F447" s="104">
        <v>279.322</v>
      </c>
      <c r="G447" s="104">
        <v>673.32</v>
      </c>
      <c r="H447" s="104">
        <v>671.71</v>
      </c>
    </row>
    <row r="448" spans="2:8" s="74" customFormat="1">
      <c r="B448" s="150">
        <v>39702</v>
      </c>
      <c r="C448" s="104">
        <v>1263.0820000000001</v>
      </c>
      <c r="D448" s="104">
        <v>839.81</v>
      </c>
      <c r="E448" s="104">
        <v>103.1</v>
      </c>
      <c r="F448" s="104">
        <v>274.37299999999999</v>
      </c>
      <c r="G448" s="104">
        <v>647.15</v>
      </c>
      <c r="H448" s="104">
        <v>633.91</v>
      </c>
    </row>
    <row r="449" spans="2:8" s="74" customFormat="1">
      <c r="B449" s="150">
        <v>39703</v>
      </c>
      <c r="C449" s="104">
        <v>1283.1400000000001</v>
      </c>
      <c r="D449" s="104">
        <v>855.47</v>
      </c>
      <c r="E449" s="104">
        <v>103.61</v>
      </c>
      <c r="F449" s="104">
        <v>279.44200000000001</v>
      </c>
      <c r="G449" s="104">
        <v>659.4</v>
      </c>
      <c r="H449" s="104">
        <v>656.05</v>
      </c>
    </row>
    <row r="450" spans="2:8" s="74" customFormat="1">
      <c r="B450" s="150">
        <v>39706</v>
      </c>
      <c r="C450" s="104">
        <v>1236.903</v>
      </c>
      <c r="D450" s="104">
        <v>825.35</v>
      </c>
      <c r="E450" s="104">
        <v>103.47</v>
      </c>
      <c r="F450" s="104">
        <v>266.61599999999999</v>
      </c>
      <c r="G450" s="104">
        <v>640.89</v>
      </c>
      <c r="H450" s="104">
        <v>653.5</v>
      </c>
    </row>
    <row r="451" spans="2:8" s="74" customFormat="1">
      <c r="B451" s="150">
        <v>39707</v>
      </c>
      <c r="C451" s="104">
        <v>1228.0899999999999</v>
      </c>
      <c r="D451" s="104">
        <v>784.61</v>
      </c>
      <c r="E451" s="104">
        <v>98.71</v>
      </c>
      <c r="F451" s="104">
        <v>253.05600000000001</v>
      </c>
      <c r="G451" s="104">
        <v>611.29999999999995</v>
      </c>
      <c r="H451" s="104">
        <v>605.4</v>
      </c>
    </row>
    <row r="452" spans="2:8" s="74" customFormat="1">
      <c r="B452" s="150">
        <v>39708</v>
      </c>
      <c r="C452" s="104">
        <v>1191.3710000000001</v>
      </c>
      <c r="D452" s="104">
        <v>768.92</v>
      </c>
      <c r="E452" s="104">
        <v>99.06</v>
      </c>
      <c r="F452" s="104">
        <v>239.79599999999999</v>
      </c>
      <c r="G452" s="104">
        <v>601.04999999999995</v>
      </c>
      <c r="H452" s="104">
        <v>585.17999999999995</v>
      </c>
    </row>
    <row r="453" spans="2:8" s="74" customFormat="1">
      <c r="B453" s="150">
        <v>39709</v>
      </c>
      <c r="C453" s="104">
        <v>1216.769</v>
      </c>
      <c r="D453" s="104">
        <v>767.84</v>
      </c>
      <c r="E453" s="104">
        <v>96.7</v>
      </c>
      <c r="F453" s="104">
        <v>244.56</v>
      </c>
      <c r="G453" s="104">
        <v>592.16999999999996</v>
      </c>
      <c r="H453" s="104">
        <v>584.91</v>
      </c>
    </row>
    <row r="454" spans="2:8" s="74" customFormat="1">
      <c r="B454" s="150">
        <v>39710</v>
      </c>
      <c r="C454" s="104">
        <v>1286.4369999999999</v>
      </c>
      <c r="D454" s="104">
        <v>845.56</v>
      </c>
      <c r="E454" s="104">
        <v>101.63</v>
      </c>
      <c r="F454" s="104">
        <v>279.928</v>
      </c>
      <c r="G454" s="104">
        <v>633.20000000000005</v>
      </c>
      <c r="H454" s="104">
        <v>631.15</v>
      </c>
    </row>
    <row r="455" spans="2:8" s="74" customFormat="1">
      <c r="B455" s="150">
        <v>39713</v>
      </c>
      <c r="C455" s="104">
        <v>1264.8910000000001</v>
      </c>
      <c r="D455" s="104">
        <v>854.48</v>
      </c>
      <c r="E455" s="104">
        <v>103.39</v>
      </c>
      <c r="F455" s="104">
        <v>282.04000000000002</v>
      </c>
      <c r="G455" s="104">
        <v>646.83000000000004</v>
      </c>
      <c r="H455" s="104">
        <v>627.19000000000005</v>
      </c>
    </row>
    <row r="456" spans="2:8" s="74" customFormat="1">
      <c r="B456" s="150">
        <v>39714</v>
      </c>
      <c r="C456" s="104">
        <v>1249.6579999999999</v>
      </c>
      <c r="D456" s="104">
        <v>830.32</v>
      </c>
      <c r="E456" s="104">
        <v>103.09</v>
      </c>
      <c r="F456" s="104">
        <v>269.12799999999999</v>
      </c>
      <c r="G456" s="104">
        <v>634.28</v>
      </c>
      <c r="H456" s="104">
        <v>616.76</v>
      </c>
    </row>
    <row r="457" spans="2:8" s="74" customFormat="1">
      <c r="B457" s="150">
        <v>39715</v>
      </c>
      <c r="C457" s="104">
        <v>1244.0260000000001</v>
      </c>
      <c r="D457" s="104">
        <v>831.3</v>
      </c>
      <c r="E457" s="104">
        <v>102.8</v>
      </c>
      <c r="F457" s="104">
        <v>270.75099999999998</v>
      </c>
      <c r="G457" s="104">
        <v>631.49</v>
      </c>
      <c r="H457" s="104">
        <v>609.96</v>
      </c>
    </row>
    <row r="458" spans="2:8" s="74" customFormat="1">
      <c r="B458" s="150">
        <v>39716</v>
      </c>
      <c r="C458" s="104">
        <v>1261.194</v>
      </c>
      <c r="D458" s="104">
        <v>838.29</v>
      </c>
      <c r="E458" s="104">
        <v>101.55</v>
      </c>
      <c r="F458" s="104">
        <v>273.64</v>
      </c>
      <c r="G458" s="104">
        <v>635.75</v>
      </c>
      <c r="H458" s="104">
        <v>623.02</v>
      </c>
    </row>
    <row r="459" spans="2:8" s="74" customFormat="1">
      <c r="B459" s="150">
        <v>39717</v>
      </c>
      <c r="C459" s="104">
        <v>1250.3679999999999</v>
      </c>
      <c r="D459" s="104">
        <v>823.69</v>
      </c>
      <c r="E459" s="104">
        <v>100.69</v>
      </c>
      <c r="F459" s="104">
        <v>266.87400000000002</v>
      </c>
      <c r="G459" s="104">
        <v>622.77</v>
      </c>
      <c r="H459" s="104">
        <v>604.04</v>
      </c>
    </row>
    <row r="460" spans="2:8" s="74" customFormat="1">
      <c r="B460" s="150">
        <v>39720</v>
      </c>
      <c r="C460" s="104">
        <v>1163.53</v>
      </c>
      <c r="D460" s="104">
        <v>775.06</v>
      </c>
      <c r="E460" s="104">
        <v>98.88</v>
      </c>
      <c r="F460" s="104">
        <v>243.988</v>
      </c>
      <c r="G460" s="104">
        <v>605</v>
      </c>
      <c r="H460" s="104">
        <v>577.91</v>
      </c>
    </row>
    <row r="461" spans="2:8" s="74" customFormat="1">
      <c r="B461" s="150">
        <v>39721</v>
      </c>
      <c r="C461" s="104">
        <v>1182.443</v>
      </c>
      <c r="D461" s="104">
        <v>786.92</v>
      </c>
      <c r="E461" s="104">
        <v>95.68</v>
      </c>
      <c r="F461" s="104">
        <v>253.72</v>
      </c>
      <c r="G461" s="104">
        <v>565.42999999999995</v>
      </c>
      <c r="H461" s="104">
        <v>538.98</v>
      </c>
    </row>
  </sheetData>
  <phoneticPr fontId="4" type="noConversion"/>
  <hyperlinks>
    <hyperlink ref="J18" location="'Содержание '!B24" display="к содержанию"/>
  </hyperlinks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2:EJ470"/>
  <sheetViews>
    <sheetView zoomScaleNormal="106" workbookViewId="0">
      <selection activeCell="H11" sqref="H11"/>
    </sheetView>
  </sheetViews>
  <sheetFormatPr defaultColWidth="6.7109375" defaultRowHeight="12.75"/>
  <cols>
    <col min="1" max="1" width="9.140625" style="9" customWidth="1"/>
    <col min="2" max="2" width="12.7109375" style="9" bestFit="1" customWidth="1"/>
    <col min="3" max="6" width="6.85546875" style="9" bestFit="1" customWidth="1"/>
    <col min="7" max="16384" width="6.7109375" style="9"/>
  </cols>
  <sheetData>
    <row r="2" spans="1:11" s="86" customFormat="1">
      <c r="A2" s="86" t="s">
        <v>1238</v>
      </c>
      <c r="B2" s="73" t="s">
        <v>954</v>
      </c>
      <c r="K2" s="73" t="s">
        <v>954</v>
      </c>
    </row>
    <row r="3" spans="1:11">
      <c r="B3" s="61"/>
    </row>
    <row r="4" spans="1:11">
      <c r="B4" s="8" t="s">
        <v>214</v>
      </c>
      <c r="C4" s="8" t="s">
        <v>1551</v>
      </c>
      <c r="D4" s="8" t="s">
        <v>196</v>
      </c>
      <c r="E4" s="8" t="s">
        <v>1550</v>
      </c>
      <c r="F4" s="8" t="s">
        <v>1549</v>
      </c>
    </row>
    <row r="5" spans="1:11">
      <c r="B5" s="8"/>
      <c r="C5" s="153">
        <v>24.3</v>
      </c>
      <c r="D5" s="153">
        <v>7.06</v>
      </c>
      <c r="E5" s="153">
        <v>22</v>
      </c>
      <c r="F5" s="153">
        <v>19.411999999999999</v>
      </c>
    </row>
    <row r="6" spans="1:11">
      <c r="B6" s="49">
        <v>39084</v>
      </c>
      <c r="C6" s="153">
        <v>24.3</v>
      </c>
      <c r="D6" s="153">
        <v>7.06</v>
      </c>
      <c r="E6" s="153">
        <v>22</v>
      </c>
      <c r="F6" s="153">
        <v>19.411999999999999</v>
      </c>
    </row>
    <row r="7" spans="1:11">
      <c r="B7" s="49">
        <v>39085</v>
      </c>
      <c r="C7" s="153">
        <v>24.41</v>
      </c>
      <c r="D7" s="153">
        <v>7.13</v>
      </c>
      <c r="E7" s="153">
        <v>22.15</v>
      </c>
      <c r="F7" s="153">
        <v>19.607999999999997</v>
      </c>
    </row>
    <row r="8" spans="1:11">
      <c r="B8" s="49">
        <v>39086</v>
      </c>
      <c r="C8" s="153">
        <v>23.7</v>
      </c>
      <c r="D8" s="153">
        <v>7.18</v>
      </c>
      <c r="E8" s="153">
        <v>23</v>
      </c>
      <c r="F8" s="153">
        <v>19.386000000000003</v>
      </c>
    </row>
    <row r="9" spans="1:11">
      <c r="B9" s="49">
        <v>39087</v>
      </c>
      <c r="C9" s="153">
        <v>23</v>
      </c>
      <c r="D9" s="153">
        <v>7.28</v>
      </c>
      <c r="E9" s="153">
        <v>22.35</v>
      </c>
      <c r="F9" s="153">
        <v>19.071999999999996</v>
      </c>
    </row>
    <row r="10" spans="1:11">
      <c r="B10" s="49">
        <v>39090</v>
      </c>
      <c r="C10" s="153">
        <v>22.65</v>
      </c>
      <c r="D10" s="153">
        <v>7.1</v>
      </c>
      <c r="E10" s="153">
        <v>21.31</v>
      </c>
      <c r="F10" s="153">
        <v>18.712</v>
      </c>
    </row>
    <row r="11" spans="1:11">
      <c r="B11" s="49">
        <v>39091</v>
      </c>
      <c r="C11" s="153">
        <v>22.45</v>
      </c>
      <c r="D11" s="153">
        <v>7.13</v>
      </c>
      <c r="E11" s="153">
        <v>21.03</v>
      </c>
      <c r="F11" s="153">
        <v>18.491999999999997</v>
      </c>
    </row>
    <row r="12" spans="1:11">
      <c r="B12" s="49">
        <v>39092</v>
      </c>
      <c r="C12" s="153">
        <v>22</v>
      </c>
      <c r="D12" s="153">
        <v>7.13</v>
      </c>
      <c r="E12" s="153">
        <v>20.5</v>
      </c>
      <c r="F12" s="153">
        <v>18.326000000000001</v>
      </c>
    </row>
    <row r="13" spans="1:11">
      <c r="B13" s="49">
        <v>39093</v>
      </c>
      <c r="C13" s="153">
        <v>22.1</v>
      </c>
      <c r="D13" s="153">
        <v>7.13</v>
      </c>
      <c r="E13" s="153">
        <v>20.63</v>
      </c>
      <c r="F13" s="153">
        <v>18.407999999999998</v>
      </c>
    </row>
    <row r="14" spans="1:11">
      <c r="B14" s="49">
        <v>39094</v>
      </c>
      <c r="C14" s="153">
        <v>21.71</v>
      </c>
      <c r="D14" s="153">
        <v>7.13</v>
      </c>
      <c r="E14" s="153">
        <v>20.75</v>
      </c>
      <c r="F14" s="153">
        <v>18.187999999999999</v>
      </c>
    </row>
    <row r="15" spans="1:11">
      <c r="B15" s="49">
        <v>39097</v>
      </c>
      <c r="C15" s="153">
        <v>21.89</v>
      </c>
      <c r="D15" s="153">
        <v>7.13</v>
      </c>
      <c r="E15" s="153">
        <v>21.27</v>
      </c>
      <c r="F15" s="153">
        <v>18.377999999999997</v>
      </c>
    </row>
    <row r="16" spans="1:11">
      <c r="B16" s="49">
        <v>39098</v>
      </c>
      <c r="C16" s="153">
        <v>22.25</v>
      </c>
      <c r="D16" s="153">
        <v>7.1</v>
      </c>
      <c r="E16" s="153">
        <v>21.5</v>
      </c>
      <c r="F16" s="153">
        <v>18.462</v>
      </c>
    </row>
    <row r="17" spans="2:12">
      <c r="B17" s="49">
        <v>39099</v>
      </c>
      <c r="C17" s="153">
        <v>22</v>
      </c>
      <c r="D17" s="153">
        <v>7.08</v>
      </c>
      <c r="E17" s="153">
        <v>21.4</v>
      </c>
      <c r="F17" s="153">
        <v>18.321999999999999</v>
      </c>
    </row>
    <row r="18" spans="2:12">
      <c r="B18" s="49">
        <v>39100</v>
      </c>
      <c r="C18" s="153">
        <v>22</v>
      </c>
      <c r="D18" s="153">
        <v>7.03</v>
      </c>
      <c r="E18" s="153">
        <v>21.3</v>
      </c>
      <c r="F18" s="153">
        <v>18.246000000000002</v>
      </c>
    </row>
    <row r="19" spans="2:12">
      <c r="B19" s="49">
        <v>39101</v>
      </c>
      <c r="C19" s="153">
        <v>21.98</v>
      </c>
      <c r="D19" s="153">
        <v>6.96</v>
      </c>
      <c r="E19" s="153">
        <v>21.4</v>
      </c>
      <c r="F19" s="153">
        <v>18.25</v>
      </c>
    </row>
    <row r="20" spans="2:12">
      <c r="B20" s="49">
        <v>39104</v>
      </c>
      <c r="C20" s="153">
        <v>22.55</v>
      </c>
      <c r="D20" s="153">
        <v>7.03</v>
      </c>
      <c r="E20" s="153">
        <v>21.75</v>
      </c>
      <c r="F20" s="153">
        <v>18.536000000000001</v>
      </c>
    </row>
    <row r="21" spans="2:12">
      <c r="B21" s="49">
        <v>39105</v>
      </c>
      <c r="C21" s="153">
        <v>22.5</v>
      </c>
      <c r="D21" s="153">
        <v>7.03</v>
      </c>
      <c r="E21" s="153">
        <v>21.65</v>
      </c>
      <c r="F21" s="153">
        <v>18.501999999999999</v>
      </c>
      <c r="K21" s="77" t="s">
        <v>955</v>
      </c>
    </row>
    <row r="22" spans="2:12">
      <c r="B22" s="49">
        <v>39106</v>
      </c>
      <c r="C22" s="153">
        <v>23.43</v>
      </c>
      <c r="D22" s="153">
        <v>7</v>
      </c>
      <c r="E22" s="153">
        <v>21.65</v>
      </c>
      <c r="F22" s="153">
        <v>18.765999999999998</v>
      </c>
      <c r="L22" s="77" t="s">
        <v>956</v>
      </c>
    </row>
    <row r="23" spans="2:12">
      <c r="B23" s="49">
        <v>39107</v>
      </c>
      <c r="C23" s="153">
        <v>23.75</v>
      </c>
      <c r="D23" s="153">
        <v>6.95</v>
      </c>
      <c r="E23" s="153">
        <v>21.7</v>
      </c>
      <c r="F23" s="153">
        <v>18.86</v>
      </c>
      <c r="K23" s="191" t="s">
        <v>1070</v>
      </c>
    </row>
    <row r="24" spans="2:12">
      <c r="B24" s="49">
        <v>39108</v>
      </c>
      <c r="C24" s="153">
        <v>23.5</v>
      </c>
      <c r="D24" s="153">
        <v>6.95</v>
      </c>
      <c r="E24" s="153">
        <v>21.75</v>
      </c>
      <c r="F24" s="153">
        <v>18.809999999999999</v>
      </c>
      <c r="K24" s="191"/>
    </row>
    <row r="25" spans="2:12">
      <c r="B25" s="49">
        <v>39111</v>
      </c>
      <c r="C25" s="153">
        <v>23.7</v>
      </c>
      <c r="D25" s="153">
        <v>6.95</v>
      </c>
      <c r="E25" s="153">
        <v>21.75</v>
      </c>
      <c r="F25" s="153">
        <v>18.86</v>
      </c>
      <c r="L25" s="167" t="s">
        <v>1682</v>
      </c>
    </row>
    <row r="26" spans="2:12">
      <c r="B26" s="49">
        <v>39112</v>
      </c>
      <c r="C26" s="153">
        <v>23.6</v>
      </c>
      <c r="D26" s="153">
        <v>6.93</v>
      </c>
      <c r="E26" s="153">
        <v>21.9</v>
      </c>
      <c r="F26" s="153">
        <v>18.916000000000004</v>
      </c>
    </row>
    <row r="27" spans="2:12">
      <c r="B27" s="49">
        <v>39113</v>
      </c>
      <c r="C27" s="153">
        <v>23.8</v>
      </c>
      <c r="D27" s="153">
        <v>6.95</v>
      </c>
      <c r="E27" s="153">
        <v>22.3</v>
      </c>
      <c r="F27" s="153">
        <v>19.3</v>
      </c>
    </row>
    <row r="28" spans="2:12">
      <c r="B28" s="49">
        <v>39114</v>
      </c>
      <c r="C28" s="153">
        <v>24</v>
      </c>
      <c r="D28" s="153">
        <v>6.95</v>
      </c>
      <c r="E28" s="153">
        <v>23.65</v>
      </c>
      <c r="F28" s="153">
        <v>19.986000000000001</v>
      </c>
    </row>
    <row r="29" spans="2:12">
      <c r="B29" s="49">
        <v>39115</v>
      </c>
      <c r="C29" s="153">
        <v>25.5</v>
      </c>
      <c r="D29" s="153">
        <v>6.6</v>
      </c>
      <c r="E29" s="153">
        <v>23.5</v>
      </c>
      <c r="F29" s="153">
        <v>20.149999999999999</v>
      </c>
    </row>
    <row r="30" spans="2:12">
      <c r="B30" s="49">
        <v>39118</v>
      </c>
      <c r="C30" s="153">
        <v>25.25</v>
      </c>
      <c r="D30" s="153">
        <v>6.25</v>
      </c>
      <c r="E30" s="153">
        <v>23.39</v>
      </c>
      <c r="F30" s="153">
        <v>20.007999999999999</v>
      </c>
    </row>
    <row r="31" spans="2:12">
      <c r="B31" s="49">
        <v>39119</v>
      </c>
      <c r="C31" s="153">
        <v>25.4</v>
      </c>
      <c r="D31" s="153">
        <v>6.4</v>
      </c>
      <c r="E31" s="153">
        <v>22.98</v>
      </c>
      <c r="F31" s="153">
        <v>19.956</v>
      </c>
    </row>
    <row r="32" spans="2:12">
      <c r="B32" s="49">
        <v>39120</v>
      </c>
      <c r="C32" s="153">
        <v>25</v>
      </c>
      <c r="D32" s="153">
        <v>6.4</v>
      </c>
      <c r="E32" s="153">
        <v>22.5</v>
      </c>
      <c r="F32" s="153">
        <v>19.808</v>
      </c>
    </row>
    <row r="33" spans="2:6">
      <c r="B33" s="49">
        <v>39121</v>
      </c>
      <c r="C33" s="153">
        <v>24.5</v>
      </c>
      <c r="D33" s="153">
        <v>6.45</v>
      </c>
      <c r="E33" s="153">
        <v>22</v>
      </c>
      <c r="F33" s="153">
        <v>19.59</v>
      </c>
    </row>
    <row r="34" spans="2:6">
      <c r="B34" s="49">
        <v>39122</v>
      </c>
      <c r="C34" s="153">
        <v>24.51</v>
      </c>
      <c r="D34" s="153">
        <v>6.43</v>
      </c>
      <c r="E34" s="153">
        <v>21.52</v>
      </c>
      <c r="F34" s="153">
        <v>19.492000000000001</v>
      </c>
    </row>
    <row r="35" spans="2:6">
      <c r="B35" s="49">
        <v>39125</v>
      </c>
      <c r="C35" s="153">
        <v>24.4</v>
      </c>
      <c r="D35" s="153">
        <v>6.38</v>
      </c>
      <c r="E35" s="153">
        <v>21.25</v>
      </c>
      <c r="F35" s="153">
        <v>19.285999999999998</v>
      </c>
    </row>
    <row r="36" spans="2:6">
      <c r="B36" s="49">
        <v>39126</v>
      </c>
      <c r="C36" s="153">
        <v>25</v>
      </c>
      <c r="D36" s="153">
        <v>6.38</v>
      </c>
      <c r="E36" s="153">
        <v>21.55</v>
      </c>
      <c r="F36" s="153">
        <v>19.675999999999995</v>
      </c>
    </row>
    <row r="37" spans="2:6">
      <c r="B37" s="49">
        <v>39127</v>
      </c>
      <c r="C37" s="153">
        <v>25.1</v>
      </c>
      <c r="D37" s="153">
        <v>6.38</v>
      </c>
      <c r="E37" s="153">
        <v>21.75</v>
      </c>
      <c r="F37" s="153">
        <v>19.594000000000001</v>
      </c>
    </row>
    <row r="38" spans="2:6">
      <c r="B38" s="49">
        <v>39128</v>
      </c>
      <c r="C38" s="153">
        <v>25.05</v>
      </c>
      <c r="D38" s="153">
        <v>6.28</v>
      </c>
      <c r="E38" s="153">
        <v>22</v>
      </c>
      <c r="F38" s="153">
        <v>19.368000000000002</v>
      </c>
    </row>
    <row r="39" spans="2:6">
      <c r="B39" s="49">
        <v>39129</v>
      </c>
      <c r="C39" s="153">
        <v>25.5</v>
      </c>
      <c r="D39" s="153">
        <v>6.38</v>
      </c>
      <c r="E39" s="153">
        <v>21.8</v>
      </c>
      <c r="F39" s="153">
        <v>19.355999999999998</v>
      </c>
    </row>
    <row r="40" spans="2:6">
      <c r="B40" s="49">
        <v>39132</v>
      </c>
      <c r="C40" s="153">
        <v>25.9</v>
      </c>
      <c r="D40" s="153">
        <v>6.75</v>
      </c>
      <c r="E40" s="153">
        <v>22</v>
      </c>
      <c r="F40" s="153">
        <v>19.670000000000002</v>
      </c>
    </row>
    <row r="41" spans="2:6">
      <c r="B41" s="49">
        <v>39133</v>
      </c>
      <c r="C41" s="153">
        <v>26</v>
      </c>
      <c r="D41" s="153">
        <v>6.48</v>
      </c>
      <c r="E41" s="153">
        <v>22</v>
      </c>
      <c r="F41" s="153">
        <v>19.626000000000001</v>
      </c>
    </row>
    <row r="42" spans="2:6">
      <c r="B42" s="49">
        <v>39134</v>
      </c>
      <c r="C42" s="153">
        <v>26.4</v>
      </c>
      <c r="D42" s="153">
        <v>6.38</v>
      </c>
      <c r="E42" s="153">
        <v>22</v>
      </c>
      <c r="F42" s="153">
        <v>19.756</v>
      </c>
    </row>
    <row r="43" spans="2:6">
      <c r="B43" s="49">
        <v>39135</v>
      </c>
      <c r="C43" s="153">
        <v>26.4</v>
      </c>
      <c r="D43" s="153">
        <v>6.75</v>
      </c>
      <c r="E43" s="153">
        <v>22</v>
      </c>
      <c r="F43" s="153">
        <v>19.850000000000001</v>
      </c>
    </row>
    <row r="44" spans="2:6">
      <c r="B44" s="49">
        <v>39136</v>
      </c>
      <c r="C44" s="153">
        <v>26.1</v>
      </c>
      <c r="D44" s="153">
        <v>6.75</v>
      </c>
      <c r="E44" s="153">
        <v>21.77</v>
      </c>
      <c r="F44" s="153">
        <v>19.804000000000002</v>
      </c>
    </row>
    <row r="45" spans="2:6">
      <c r="B45" s="49">
        <v>39139</v>
      </c>
      <c r="C45" s="153">
        <v>26</v>
      </c>
      <c r="D45" s="153">
        <v>6.42</v>
      </c>
      <c r="E45" s="153">
        <v>22.1</v>
      </c>
      <c r="F45" s="153">
        <v>19.783999999999999</v>
      </c>
    </row>
    <row r="46" spans="2:6">
      <c r="B46" s="49">
        <v>39140</v>
      </c>
      <c r="C46" s="153">
        <v>24</v>
      </c>
      <c r="D46" s="153">
        <v>6.4</v>
      </c>
      <c r="E46" s="153">
        <v>21.24</v>
      </c>
      <c r="F46" s="153">
        <v>18.917999999999999</v>
      </c>
    </row>
    <row r="47" spans="2:6">
      <c r="B47" s="49">
        <v>39141</v>
      </c>
      <c r="C47" s="153">
        <v>23.25</v>
      </c>
      <c r="D47" s="153">
        <v>6.75</v>
      </c>
      <c r="E47" s="153">
        <v>20.149999999999999</v>
      </c>
      <c r="F47" s="153">
        <v>18.23</v>
      </c>
    </row>
    <row r="48" spans="2:6">
      <c r="B48" s="49">
        <v>39142</v>
      </c>
      <c r="C48" s="153">
        <v>22.5</v>
      </c>
      <c r="D48" s="153">
        <v>6.88</v>
      </c>
      <c r="E48" s="153">
        <v>19.7</v>
      </c>
      <c r="F48" s="153">
        <v>17.666</v>
      </c>
    </row>
    <row r="49" spans="2:6">
      <c r="B49" s="49">
        <v>39143</v>
      </c>
      <c r="C49" s="153">
        <v>22</v>
      </c>
      <c r="D49" s="153">
        <v>6.5</v>
      </c>
      <c r="E49" s="153">
        <v>19.149999999999999</v>
      </c>
      <c r="F49" s="153">
        <v>17.34</v>
      </c>
    </row>
    <row r="50" spans="2:6">
      <c r="B50" s="49">
        <v>39146</v>
      </c>
      <c r="C50" s="153">
        <v>21.65</v>
      </c>
      <c r="D50" s="153">
        <v>6.5</v>
      </c>
      <c r="E50" s="153">
        <v>18.55</v>
      </c>
      <c r="F50" s="153">
        <v>16.706</v>
      </c>
    </row>
    <row r="51" spans="2:6">
      <c r="B51" s="49">
        <v>39147</v>
      </c>
      <c r="C51" s="153">
        <v>21.95</v>
      </c>
      <c r="D51" s="153">
        <v>6.5</v>
      </c>
      <c r="E51" s="153">
        <v>18.88</v>
      </c>
      <c r="F51" s="153">
        <v>17.015999999999998</v>
      </c>
    </row>
    <row r="52" spans="2:6">
      <c r="B52" s="49">
        <v>39148</v>
      </c>
      <c r="C52" s="153">
        <v>21.75</v>
      </c>
      <c r="D52" s="153">
        <v>6.5</v>
      </c>
      <c r="E52" s="153">
        <v>19.02</v>
      </c>
      <c r="F52" s="153">
        <v>17.054000000000002</v>
      </c>
    </row>
    <row r="53" spans="2:6">
      <c r="B53" s="49">
        <v>39149</v>
      </c>
      <c r="C53" s="153">
        <v>22.8</v>
      </c>
      <c r="D53" s="153">
        <v>6.5</v>
      </c>
      <c r="E53" s="153">
        <v>19.8</v>
      </c>
      <c r="F53" s="153">
        <v>17.642000000000003</v>
      </c>
    </row>
    <row r="54" spans="2:6">
      <c r="B54" s="49">
        <v>39150</v>
      </c>
      <c r="C54" s="153">
        <v>23.65</v>
      </c>
      <c r="D54" s="153">
        <v>6.35</v>
      </c>
      <c r="E54" s="153">
        <v>20</v>
      </c>
      <c r="F54" s="153">
        <v>18.03</v>
      </c>
    </row>
    <row r="55" spans="2:6">
      <c r="B55" s="49">
        <v>39153</v>
      </c>
      <c r="C55" s="153">
        <v>23.8</v>
      </c>
      <c r="D55" s="153">
        <v>6.35</v>
      </c>
      <c r="E55" s="153">
        <v>20.55</v>
      </c>
      <c r="F55" s="153">
        <v>18.142000000000003</v>
      </c>
    </row>
    <row r="56" spans="2:6">
      <c r="B56" s="49">
        <v>39154</v>
      </c>
      <c r="C56" s="153">
        <v>24.38</v>
      </c>
      <c r="D56" s="153">
        <v>6.5</v>
      </c>
      <c r="E56" s="153">
        <v>20.58</v>
      </c>
      <c r="F56" s="153">
        <v>18.473999999999997</v>
      </c>
    </row>
    <row r="57" spans="2:6">
      <c r="B57" s="49">
        <v>39155</v>
      </c>
      <c r="C57" s="153">
        <v>23.55</v>
      </c>
      <c r="D57" s="153">
        <v>6.5</v>
      </c>
      <c r="E57" s="153">
        <v>20</v>
      </c>
      <c r="F57" s="153">
        <v>17.844000000000001</v>
      </c>
    </row>
    <row r="58" spans="2:6">
      <c r="B58" s="49">
        <v>39156</v>
      </c>
      <c r="C58" s="153">
        <v>23.55</v>
      </c>
      <c r="D58" s="153">
        <v>6.5</v>
      </c>
      <c r="E58" s="153">
        <v>20</v>
      </c>
      <c r="F58" s="153">
        <v>18.05</v>
      </c>
    </row>
    <row r="59" spans="2:6">
      <c r="B59" s="49">
        <v>39157</v>
      </c>
      <c r="C59" s="153">
        <v>23.13</v>
      </c>
      <c r="D59" s="153">
        <v>5.8</v>
      </c>
      <c r="E59" s="153">
        <v>19.45</v>
      </c>
      <c r="F59" s="153">
        <v>17.686</v>
      </c>
    </row>
    <row r="60" spans="2:6">
      <c r="B60" s="49">
        <v>39160</v>
      </c>
      <c r="C60" s="153">
        <v>22.8</v>
      </c>
      <c r="D60" s="153">
        <v>5.75</v>
      </c>
      <c r="E60" s="153">
        <v>19.8</v>
      </c>
      <c r="F60" s="153">
        <v>17.8</v>
      </c>
    </row>
    <row r="61" spans="2:6">
      <c r="B61" s="49">
        <v>39161</v>
      </c>
      <c r="C61" s="153">
        <v>22.9</v>
      </c>
      <c r="D61" s="153">
        <v>4.8</v>
      </c>
      <c r="E61" s="153">
        <v>19.420000000000002</v>
      </c>
      <c r="F61" s="153">
        <v>17.502000000000002</v>
      </c>
    </row>
    <row r="62" spans="2:6">
      <c r="B62" s="49">
        <v>39162</v>
      </c>
      <c r="C62" s="153">
        <v>22.85</v>
      </c>
      <c r="D62" s="153">
        <v>5.5</v>
      </c>
      <c r="E62" s="153">
        <v>19.53</v>
      </c>
      <c r="F62" s="153">
        <v>17.902000000000001</v>
      </c>
    </row>
    <row r="63" spans="2:6">
      <c r="B63" s="49">
        <v>39163</v>
      </c>
      <c r="C63" s="153">
        <v>23.5</v>
      </c>
      <c r="D63" s="153">
        <v>5.8</v>
      </c>
      <c r="E63" s="153">
        <v>19.850000000000001</v>
      </c>
      <c r="F63" s="153">
        <v>18.36</v>
      </c>
    </row>
    <row r="64" spans="2:6">
      <c r="B64" s="49">
        <v>39164</v>
      </c>
      <c r="C64" s="153">
        <v>23.25</v>
      </c>
      <c r="D64" s="153">
        <v>6</v>
      </c>
      <c r="E64" s="153">
        <v>19.77</v>
      </c>
      <c r="F64" s="153">
        <v>18.353999999999999</v>
      </c>
    </row>
    <row r="65" spans="2:6">
      <c r="B65" s="49">
        <v>39167</v>
      </c>
      <c r="C65" s="153">
        <v>23.5</v>
      </c>
      <c r="D65" s="153">
        <v>6.15</v>
      </c>
      <c r="E65" s="153">
        <v>19.8</v>
      </c>
      <c r="F65" s="153">
        <v>18.486000000000001</v>
      </c>
    </row>
    <row r="66" spans="2:6">
      <c r="B66" s="49">
        <v>39168</v>
      </c>
      <c r="C66" s="153">
        <v>23.15</v>
      </c>
      <c r="D66" s="153">
        <v>5.9</v>
      </c>
      <c r="E66" s="153">
        <v>20</v>
      </c>
      <c r="F66" s="153">
        <v>18.256</v>
      </c>
    </row>
    <row r="67" spans="2:6">
      <c r="B67" s="49">
        <v>39169</v>
      </c>
      <c r="C67" s="153">
        <v>23</v>
      </c>
      <c r="D67" s="153">
        <v>5.25</v>
      </c>
      <c r="E67" s="153">
        <v>20.149999999999999</v>
      </c>
      <c r="F67" s="153">
        <v>18.12</v>
      </c>
    </row>
    <row r="68" spans="2:6">
      <c r="B68" s="49">
        <v>39170</v>
      </c>
      <c r="C68" s="153">
        <v>23.49</v>
      </c>
      <c r="D68" s="153">
        <v>6</v>
      </c>
      <c r="E68" s="153">
        <v>20.73</v>
      </c>
      <c r="F68" s="153">
        <v>18.489999999999998</v>
      </c>
    </row>
    <row r="69" spans="2:6">
      <c r="B69" s="49">
        <v>39171</v>
      </c>
      <c r="C69" s="153">
        <v>24</v>
      </c>
      <c r="D69" s="153">
        <v>6</v>
      </c>
      <c r="E69" s="153">
        <v>21.03</v>
      </c>
      <c r="F69" s="153">
        <v>18.806000000000001</v>
      </c>
    </row>
    <row r="70" spans="2:6">
      <c r="B70" s="49">
        <v>39174</v>
      </c>
      <c r="C70" s="153">
        <v>23.45</v>
      </c>
      <c r="D70" s="153">
        <v>5.5</v>
      </c>
      <c r="E70" s="153">
        <v>21</v>
      </c>
      <c r="F70" s="153">
        <v>18.53</v>
      </c>
    </row>
    <row r="71" spans="2:6">
      <c r="B71" s="49">
        <v>39175</v>
      </c>
      <c r="C71" s="153">
        <v>23.4</v>
      </c>
      <c r="D71" s="153">
        <v>5.5</v>
      </c>
      <c r="E71" s="153">
        <v>21.39</v>
      </c>
      <c r="F71" s="153">
        <v>18.608000000000001</v>
      </c>
    </row>
    <row r="72" spans="2:6">
      <c r="B72" s="49">
        <v>39176</v>
      </c>
      <c r="C72" s="153">
        <v>23.35</v>
      </c>
      <c r="D72" s="153">
        <v>5.73</v>
      </c>
      <c r="E72" s="153">
        <v>21.28</v>
      </c>
      <c r="F72" s="153">
        <v>18.414000000000001</v>
      </c>
    </row>
    <row r="73" spans="2:6">
      <c r="B73" s="49">
        <v>39177</v>
      </c>
      <c r="C73" s="153">
        <v>23.2</v>
      </c>
      <c r="D73" s="153">
        <v>5.71</v>
      </c>
      <c r="E73" s="153">
        <v>22.1</v>
      </c>
      <c r="F73" s="153">
        <v>18.521999999999998</v>
      </c>
    </row>
    <row r="74" spans="2:6">
      <c r="B74" s="49">
        <v>39182</v>
      </c>
      <c r="C74" s="153">
        <v>23.6</v>
      </c>
      <c r="D74" s="153">
        <v>5.93</v>
      </c>
      <c r="E74" s="153">
        <v>23</v>
      </c>
      <c r="F74" s="153">
        <v>19.066000000000003</v>
      </c>
    </row>
    <row r="75" spans="2:6">
      <c r="B75" s="49">
        <v>39183</v>
      </c>
      <c r="C75" s="153">
        <v>23.68</v>
      </c>
      <c r="D75" s="153">
        <v>5.93</v>
      </c>
      <c r="E75" s="153">
        <v>22.7</v>
      </c>
      <c r="F75" s="153">
        <v>19.054000000000002</v>
      </c>
    </row>
    <row r="76" spans="2:6">
      <c r="B76" s="49">
        <v>39184</v>
      </c>
      <c r="C76" s="153">
        <v>23.6</v>
      </c>
      <c r="D76" s="153">
        <v>5.9</v>
      </c>
      <c r="E76" s="153">
        <v>22</v>
      </c>
      <c r="F76" s="153">
        <v>18.777999999999999</v>
      </c>
    </row>
    <row r="77" spans="2:6">
      <c r="B77" s="49">
        <v>39185</v>
      </c>
      <c r="C77" s="153">
        <v>23.55</v>
      </c>
      <c r="D77" s="153">
        <v>5.9</v>
      </c>
      <c r="E77" s="153">
        <v>22.4</v>
      </c>
      <c r="F77" s="153">
        <v>18.862000000000002</v>
      </c>
    </row>
    <row r="78" spans="2:6">
      <c r="B78" s="49">
        <v>39188</v>
      </c>
      <c r="C78" s="153">
        <v>23.95</v>
      </c>
      <c r="D78" s="153">
        <v>5.93</v>
      </c>
      <c r="E78" s="153">
        <v>22.3</v>
      </c>
      <c r="F78" s="153">
        <v>18.936</v>
      </c>
    </row>
    <row r="79" spans="2:6">
      <c r="B79" s="49">
        <v>39189</v>
      </c>
      <c r="C79" s="153">
        <v>23.9</v>
      </c>
      <c r="D79" s="153">
        <v>5.95</v>
      </c>
      <c r="E79" s="153">
        <v>22</v>
      </c>
      <c r="F79" s="153">
        <v>18.714000000000002</v>
      </c>
    </row>
    <row r="80" spans="2:6">
      <c r="B80" s="49">
        <v>39190</v>
      </c>
      <c r="C80" s="153">
        <v>23.93</v>
      </c>
      <c r="D80" s="153">
        <v>6.5</v>
      </c>
      <c r="E80" s="153">
        <v>21.75</v>
      </c>
      <c r="F80" s="153">
        <v>18.771999999999998</v>
      </c>
    </row>
    <row r="81" spans="2:6">
      <c r="B81" s="49">
        <v>39191</v>
      </c>
      <c r="C81" s="153">
        <v>23.9</v>
      </c>
      <c r="D81" s="153">
        <v>6.48</v>
      </c>
      <c r="E81" s="153">
        <v>21.25</v>
      </c>
      <c r="F81" s="153">
        <v>18.672000000000001</v>
      </c>
    </row>
    <row r="82" spans="2:6">
      <c r="B82" s="49">
        <v>39192</v>
      </c>
      <c r="C82" s="153">
        <v>24</v>
      </c>
      <c r="D82" s="153">
        <v>6.3</v>
      </c>
      <c r="E82" s="153">
        <v>22</v>
      </c>
      <c r="F82" s="153">
        <v>19.010000000000002</v>
      </c>
    </row>
    <row r="83" spans="2:6">
      <c r="B83" s="49">
        <v>39195</v>
      </c>
      <c r="C83" s="153">
        <v>23.7</v>
      </c>
      <c r="D83" s="153">
        <v>6.6</v>
      </c>
      <c r="E83" s="153">
        <v>22</v>
      </c>
      <c r="F83" s="153">
        <v>19.095999999999997</v>
      </c>
    </row>
    <row r="84" spans="2:6">
      <c r="B84" s="49">
        <v>39196</v>
      </c>
      <c r="C84" s="153">
        <v>23.7</v>
      </c>
      <c r="D84" s="153">
        <v>6.7</v>
      </c>
      <c r="E84" s="153">
        <v>21.8</v>
      </c>
      <c r="F84" s="153">
        <v>19.059999999999999</v>
      </c>
    </row>
    <row r="85" spans="2:6">
      <c r="B85" s="49">
        <v>39197</v>
      </c>
      <c r="C85" s="153">
        <v>23.45</v>
      </c>
      <c r="D85" s="153">
        <v>7.2</v>
      </c>
      <c r="E85" s="153">
        <v>21</v>
      </c>
      <c r="F85" s="153">
        <v>19.09</v>
      </c>
    </row>
    <row r="86" spans="2:6">
      <c r="B86" s="49">
        <v>39198</v>
      </c>
      <c r="C86" s="153">
        <v>23.15</v>
      </c>
      <c r="D86" s="153">
        <v>6.85</v>
      </c>
      <c r="E86" s="153">
        <v>21</v>
      </c>
      <c r="F86" s="153">
        <v>18.940000000000001</v>
      </c>
    </row>
    <row r="87" spans="2:6">
      <c r="B87" s="49">
        <v>39199</v>
      </c>
      <c r="C87" s="153">
        <v>22.5</v>
      </c>
      <c r="D87" s="153">
        <v>6.38</v>
      </c>
      <c r="E87" s="153">
        <v>21.15</v>
      </c>
      <c r="F87" s="153">
        <v>18.683999999999997</v>
      </c>
    </row>
    <row r="88" spans="2:6">
      <c r="B88" s="49">
        <v>39202</v>
      </c>
      <c r="C88" s="153">
        <v>22.5</v>
      </c>
      <c r="D88" s="153">
        <v>6.21</v>
      </c>
      <c r="E88" s="153">
        <v>21</v>
      </c>
      <c r="F88" s="153">
        <v>18.582000000000001</v>
      </c>
    </row>
    <row r="89" spans="2:6">
      <c r="B89" s="49">
        <v>39203</v>
      </c>
      <c r="C89" s="153">
        <v>22.38</v>
      </c>
      <c r="D89" s="153">
        <v>6.2</v>
      </c>
      <c r="E89" s="153">
        <v>21.08</v>
      </c>
      <c r="F89" s="153">
        <v>18.45</v>
      </c>
    </row>
    <row r="90" spans="2:6">
      <c r="B90" s="49">
        <v>39204</v>
      </c>
      <c r="C90" s="153">
        <v>22.5</v>
      </c>
      <c r="D90" s="153">
        <v>6.38</v>
      </c>
      <c r="E90" s="153">
        <v>21</v>
      </c>
      <c r="F90" s="153">
        <v>18.565999999999995</v>
      </c>
    </row>
    <row r="91" spans="2:6">
      <c r="B91" s="49">
        <v>39205</v>
      </c>
      <c r="C91" s="153">
        <v>22.5</v>
      </c>
      <c r="D91" s="153">
        <v>6.25</v>
      </c>
      <c r="E91" s="153">
        <v>21.1</v>
      </c>
      <c r="F91" s="153">
        <v>18.54</v>
      </c>
    </row>
    <row r="92" spans="2:6">
      <c r="B92" s="49">
        <v>39206</v>
      </c>
      <c r="C92" s="153">
        <v>22.3</v>
      </c>
      <c r="D92" s="153">
        <v>7</v>
      </c>
      <c r="E92" s="153">
        <v>21.03</v>
      </c>
      <c r="F92" s="153">
        <v>18.516000000000002</v>
      </c>
    </row>
    <row r="93" spans="2:6">
      <c r="B93" s="49">
        <v>39210</v>
      </c>
      <c r="C93" s="153">
        <v>21.5</v>
      </c>
      <c r="D93" s="153">
        <v>6.68</v>
      </c>
      <c r="E93" s="153">
        <v>20.36</v>
      </c>
      <c r="F93" s="153">
        <v>17.848000000000003</v>
      </c>
    </row>
    <row r="94" spans="2:6">
      <c r="B94" s="49">
        <v>39211</v>
      </c>
      <c r="C94" s="153">
        <v>21.9</v>
      </c>
      <c r="D94" s="153">
        <v>6.25</v>
      </c>
      <c r="E94" s="153">
        <v>20.75</v>
      </c>
      <c r="F94" s="153">
        <v>17.885999999999999</v>
      </c>
    </row>
    <row r="95" spans="2:6">
      <c r="B95" s="49">
        <v>39212</v>
      </c>
      <c r="C95" s="153">
        <v>21.81</v>
      </c>
      <c r="D95" s="153">
        <v>6.25</v>
      </c>
      <c r="E95" s="153">
        <v>20.41</v>
      </c>
      <c r="F95" s="153">
        <v>17.670000000000002</v>
      </c>
    </row>
    <row r="96" spans="2:6">
      <c r="B96" s="49">
        <v>39213</v>
      </c>
      <c r="C96" s="153">
        <v>21.6</v>
      </c>
      <c r="D96" s="153">
        <v>6.5</v>
      </c>
      <c r="E96" s="153">
        <v>20.149999999999999</v>
      </c>
      <c r="F96" s="153">
        <v>17.5</v>
      </c>
    </row>
    <row r="97" spans="2:6">
      <c r="B97" s="49">
        <v>39216</v>
      </c>
      <c r="C97" s="153">
        <v>21.85</v>
      </c>
      <c r="D97" s="153">
        <v>6.5</v>
      </c>
      <c r="E97" s="153">
        <v>20</v>
      </c>
      <c r="F97" s="153">
        <v>17.532</v>
      </c>
    </row>
    <row r="98" spans="2:6">
      <c r="B98" s="49">
        <v>39217</v>
      </c>
      <c r="C98" s="153">
        <v>21.8</v>
      </c>
      <c r="D98" s="153">
        <v>6.45</v>
      </c>
      <c r="E98" s="153">
        <v>19.62</v>
      </c>
      <c r="F98" s="153">
        <v>17.474</v>
      </c>
    </row>
    <row r="99" spans="2:6">
      <c r="B99" s="49">
        <v>39218</v>
      </c>
      <c r="C99" s="153">
        <v>21.9</v>
      </c>
      <c r="D99" s="153">
        <v>6.45</v>
      </c>
      <c r="E99" s="153">
        <v>19.8</v>
      </c>
      <c r="F99" s="153">
        <v>17.55</v>
      </c>
    </row>
    <row r="100" spans="2:6">
      <c r="B100" s="49">
        <v>39219</v>
      </c>
      <c r="C100" s="153">
        <v>21.8</v>
      </c>
      <c r="D100" s="153">
        <v>6.45</v>
      </c>
      <c r="E100" s="153">
        <v>20</v>
      </c>
      <c r="F100" s="153">
        <v>17.579999999999998</v>
      </c>
    </row>
    <row r="101" spans="2:6">
      <c r="B101" s="49">
        <v>39220</v>
      </c>
      <c r="C101" s="153">
        <v>22.1</v>
      </c>
      <c r="D101" s="153">
        <v>6.25</v>
      </c>
      <c r="E101" s="153">
        <v>20</v>
      </c>
      <c r="F101" s="153">
        <v>17.71</v>
      </c>
    </row>
    <row r="102" spans="2:6">
      <c r="B102" s="49">
        <v>39223</v>
      </c>
      <c r="C102" s="153">
        <v>21.8</v>
      </c>
      <c r="D102" s="153">
        <v>6.02</v>
      </c>
      <c r="E102" s="153">
        <v>20.2</v>
      </c>
      <c r="F102" s="153">
        <v>17.722000000000001</v>
      </c>
    </row>
    <row r="103" spans="2:6">
      <c r="B103" s="49">
        <v>39224</v>
      </c>
      <c r="C103" s="153">
        <v>21.45</v>
      </c>
      <c r="D103" s="153">
        <v>5.95</v>
      </c>
      <c r="E103" s="153">
        <v>20.149999999999999</v>
      </c>
      <c r="F103" s="153">
        <v>17.59</v>
      </c>
    </row>
    <row r="104" spans="2:6">
      <c r="B104" s="49">
        <v>39225</v>
      </c>
      <c r="C104" s="153">
        <v>21.44</v>
      </c>
      <c r="D104" s="153">
        <v>6</v>
      </c>
      <c r="E104" s="153">
        <v>20.41</v>
      </c>
      <c r="F104" s="153">
        <v>17.63</v>
      </c>
    </row>
    <row r="105" spans="2:6">
      <c r="B105" s="49">
        <v>39226</v>
      </c>
      <c r="C105" s="153">
        <v>21.2</v>
      </c>
      <c r="D105" s="153">
        <v>6</v>
      </c>
      <c r="E105" s="153">
        <v>20.100000000000001</v>
      </c>
      <c r="F105" s="153">
        <v>17.54</v>
      </c>
    </row>
    <row r="106" spans="2:6">
      <c r="B106" s="49">
        <v>39227</v>
      </c>
      <c r="C106" s="153">
        <v>20.8</v>
      </c>
      <c r="D106" s="153">
        <v>6</v>
      </c>
      <c r="E106" s="153">
        <v>20.350000000000001</v>
      </c>
      <c r="F106" s="153">
        <v>17.57</v>
      </c>
    </row>
    <row r="107" spans="2:6">
      <c r="B107" s="49">
        <v>39231</v>
      </c>
      <c r="C107" s="153">
        <v>20.63</v>
      </c>
      <c r="D107" s="153">
        <v>5.95</v>
      </c>
      <c r="E107" s="153">
        <v>19.7</v>
      </c>
      <c r="F107" s="153">
        <v>17.208000000000002</v>
      </c>
    </row>
    <row r="108" spans="2:6">
      <c r="B108" s="49">
        <v>39232</v>
      </c>
      <c r="C108" s="153">
        <v>20.399999999999999</v>
      </c>
      <c r="D108" s="153">
        <v>6.07</v>
      </c>
      <c r="E108" s="153">
        <v>20</v>
      </c>
      <c r="F108" s="153">
        <v>17.173999999999999</v>
      </c>
    </row>
    <row r="109" spans="2:6">
      <c r="B109" s="49">
        <v>39233</v>
      </c>
      <c r="C109" s="153">
        <v>21</v>
      </c>
      <c r="D109" s="153">
        <v>5.8</v>
      </c>
      <c r="E109" s="153">
        <v>19.8</v>
      </c>
      <c r="F109" s="153">
        <v>17.357999999999997</v>
      </c>
    </row>
    <row r="110" spans="2:6">
      <c r="B110" s="49">
        <v>39234</v>
      </c>
      <c r="C110" s="153">
        <v>22.1</v>
      </c>
      <c r="D110" s="153">
        <v>5.73</v>
      </c>
      <c r="E110" s="153">
        <v>20</v>
      </c>
      <c r="F110" s="153">
        <v>17.866</v>
      </c>
    </row>
    <row r="111" spans="2:6">
      <c r="B111" s="49">
        <v>39237</v>
      </c>
      <c r="C111" s="153">
        <v>21.9</v>
      </c>
      <c r="D111" s="153">
        <v>5.7</v>
      </c>
      <c r="E111" s="153">
        <v>20</v>
      </c>
      <c r="F111" s="153">
        <v>17.77</v>
      </c>
    </row>
    <row r="112" spans="2:6">
      <c r="B112" s="49">
        <v>39238</v>
      </c>
      <c r="C112" s="153">
        <v>22.1</v>
      </c>
      <c r="D112" s="153">
        <v>5.65</v>
      </c>
      <c r="E112" s="153">
        <v>20.2</v>
      </c>
      <c r="F112" s="153">
        <v>17.91</v>
      </c>
    </row>
    <row r="113" spans="2:6">
      <c r="B113" s="49">
        <v>39239</v>
      </c>
      <c r="C113" s="153">
        <v>22</v>
      </c>
      <c r="D113" s="153">
        <v>5.58</v>
      </c>
      <c r="E113" s="153">
        <v>20.149999999999999</v>
      </c>
      <c r="F113" s="153">
        <v>17.705999999999996</v>
      </c>
    </row>
    <row r="114" spans="2:6">
      <c r="B114" s="49">
        <v>39240</v>
      </c>
      <c r="C114" s="153">
        <v>21.7</v>
      </c>
      <c r="D114" s="153">
        <v>5.35</v>
      </c>
      <c r="E114" s="153">
        <v>19.649999999999999</v>
      </c>
      <c r="F114" s="153">
        <v>17.41</v>
      </c>
    </row>
    <row r="115" spans="2:6">
      <c r="B115" s="49">
        <v>39241</v>
      </c>
      <c r="C115" s="153">
        <v>21</v>
      </c>
      <c r="D115" s="153">
        <v>5.3</v>
      </c>
      <c r="E115" s="153">
        <v>19.649999999999999</v>
      </c>
      <c r="F115" s="153">
        <v>17.021999999999998</v>
      </c>
    </row>
    <row r="116" spans="2:6">
      <c r="B116" s="49">
        <v>39244</v>
      </c>
      <c r="C116" s="153">
        <v>21.6</v>
      </c>
      <c r="D116" s="153">
        <v>5.5</v>
      </c>
      <c r="E116" s="153">
        <v>19.829999999999998</v>
      </c>
      <c r="F116" s="153">
        <v>17.466000000000001</v>
      </c>
    </row>
    <row r="117" spans="2:6">
      <c r="B117" s="49">
        <v>39245</v>
      </c>
      <c r="C117" s="153">
        <v>21.25</v>
      </c>
      <c r="D117" s="153">
        <v>5.55</v>
      </c>
      <c r="E117" s="153">
        <v>20</v>
      </c>
      <c r="F117" s="153">
        <v>17.440000000000001</v>
      </c>
    </row>
    <row r="118" spans="2:6">
      <c r="B118" s="49">
        <v>39246</v>
      </c>
      <c r="C118" s="153">
        <v>21.98</v>
      </c>
      <c r="D118" s="153">
        <v>5.53</v>
      </c>
      <c r="E118" s="153">
        <v>20</v>
      </c>
      <c r="F118" s="153">
        <v>17.532</v>
      </c>
    </row>
    <row r="119" spans="2:6">
      <c r="B119" s="49">
        <v>39247</v>
      </c>
      <c r="C119" s="153">
        <v>22.28</v>
      </c>
      <c r="D119" s="153">
        <v>5.6</v>
      </c>
      <c r="E119" s="153">
        <v>20.6</v>
      </c>
      <c r="F119" s="153">
        <v>17.895999999999997</v>
      </c>
    </row>
    <row r="120" spans="2:6">
      <c r="B120" s="49">
        <v>39248</v>
      </c>
      <c r="C120" s="153">
        <v>22.5</v>
      </c>
      <c r="D120" s="153">
        <v>5.35</v>
      </c>
      <c r="E120" s="153">
        <v>21.11</v>
      </c>
      <c r="F120" s="153">
        <v>17.954000000000001</v>
      </c>
    </row>
    <row r="121" spans="2:6">
      <c r="B121" s="49">
        <v>39251</v>
      </c>
      <c r="C121" s="153">
        <v>22.8</v>
      </c>
      <c r="D121" s="153">
        <v>5.4</v>
      </c>
      <c r="E121" s="153">
        <v>21</v>
      </c>
      <c r="F121" s="153">
        <v>18.04</v>
      </c>
    </row>
    <row r="122" spans="2:6">
      <c r="B122" s="49">
        <v>39252</v>
      </c>
      <c r="C122" s="153">
        <v>22.55</v>
      </c>
      <c r="D122" s="153">
        <v>5.6</v>
      </c>
      <c r="E122" s="153">
        <v>21.5</v>
      </c>
      <c r="F122" s="153">
        <v>18.187999999999999</v>
      </c>
    </row>
    <row r="123" spans="2:6">
      <c r="B123" s="49">
        <v>39253</v>
      </c>
      <c r="C123" s="153">
        <v>22.24</v>
      </c>
      <c r="D123" s="153">
        <v>5.55</v>
      </c>
      <c r="E123" s="153">
        <v>21.55</v>
      </c>
      <c r="F123" s="153">
        <v>18.187999999999999</v>
      </c>
    </row>
    <row r="124" spans="2:6">
      <c r="B124" s="49">
        <v>39254</v>
      </c>
      <c r="C124" s="153">
        <v>22.11</v>
      </c>
      <c r="D124" s="153">
        <v>5.68</v>
      </c>
      <c r="E124" s="153">
        <v>21.28</v>
      </c>
      <c r="F124" s="153">
        <v>18.128000000000004</v>
      </c>
    </row>
    <row r="125" spans="2:6">
      <c r="B125" s="49">
        <v>39255</v>
      </c>
      <c r="C125" s="153">
        <v>22.95</v>
      </c>
      <c r="D125" s="153">
        <v>5.45</v>
      </c>
      <c r="E125" s="153">
        <v>22.03</v>
      </c>
      <c r="F125" s="153">
        <v>18.545999999999999</v>
      </c>
    </row>
    <row r="126" spans="2:6">
      <c r="B126" s="49">
        <v>39258</v>
      </c>
      <c r="C126" s="153">
        <v>22.75</v>
      </c>
      <c r="D126" s="153">
        <v>5.45</v>
      </c>
      <c r="E126" s="153">
        <v>21.8</v>
      </c>
      <c r="F126" s="153">
        <v>18.276</v>
      </c>
    </row>
    <row r="127" spans="2:6">
      <c r="B127" s="49">
        <v>39259</v>
      </c>
      <c r="C127" s="153">
        <v>22.15</v>
      </c>
      <c r="D127" s="153">
        <v>5.4</v>
      </c>
      <c r="E127" s="153">
        <v>21.94</v>
      </c>
      <c r="F127" s="153">
        <v>18.258000000000003</v>
      </c>
    </row>
    <row r="128" spans="2:6">
      <c r="B128" s="49">
        <v>39260</v>
      </c>
      <c r="C128" s="153">
        <v>22</v>
      </c>
      <c r="D128" s="153">
        <v>5.6</v>
      </c>
      <c r="E128" s="153">
        <v>21.82</v>
      </c>
      <c r="F128" s="153">
        <v>18.193999999999999</v>
      </c>
    </row>
    <row r="129" spans="2:6">
      <c r="B129" s="49">
        <v>39261</v>
      </c>
      <c r="C129" s="153">
        <v>22.25</v>
      </c>
      <c r="D129" s="153">
        <v>5.3</v>
      </c>
      <c r="E129" s="153">
        <v>21.82</v>
      </c>
      <c r="F129" s="153">
        <v>18.173999999999999</v>
      </c>
    </row>
    <row r="130" spans="2:6">
      <c r="B130" s="49">
        <v>39262</v>
      </c>
      <c r="C130" s="153">
        <v>22.2</v>
      </c>
      <c r="D130" s="153">
        <v>5.55</v>
      </c>
      <c r="E130" s="153">
        <v>21.84</v>
      </c>
      <c r="F130" s="153">
        <v>18.228000000000002</v>
      </c>
    </row>
    <row r="131" spans="2:6">
      <c r="B131" s="49">
        <v>39265</v>
      </c>
      <c r="C131" s="153">
        <v>22.26</v>
      </c>
      <c r="D131" s="153">
        <v>5.25</v>
      </c>
      <c r="E131" s="153">
        <v>21.73</v>
      </c>
      <c r="F131" s="153">
        <v>18.137999999999998</v>
      </c>
    </row>
    <row r="132" spans="2:6">
      <c r="B132" s="49">
        <v>39266</v>
      </c>
      <c r="C132" s="153">
        <v>22.39</v>
      </c>
      <c r="D132" s="153">
        <v>5.15</v>
      </c>
      <c r="E132" s="153">
        <v>21.71</v>
      </c>
      <c r="F132" s="153">
        <v>18.058</v>
      </c>
    </row>
    <row r="133" spans="2:6">
      <c r="B133" s="49">
        <v>39267</v>
      </c>
      <c r="C133" s="153">
        <v>22.3</v>
      </c>
      <c r="D133" s="153">
        <v>5.3</v>
      </c>
      <c r="E133" s="153">
        <v>21.4</v>
      </c>
      <c r="F133" s="153">
        <v>18.026</v>
      </c>
    </row>
    <row r="134" spans="2:6">
      <c r="B134" s="49">
        <v>39268</v>
      </c>
      <c r="C134" s="153">
        <v>22.14</v>
      </c>
      <c r="D134" s="153">
        <v>5.23</v>
      </c>
      <c r="E134" s="153">
        <v>21.23</v>
      </c>
      <c r="F134" s="153">
        <v>17.923999999999999</v>
      </c>
    </row>
    <row r="135" spans="2:6">
      <c r="B135" s="49">
        <v>39269</v>
      </c>
      <c r="C135" s="153">
        <v>22.35</v>
      </c>
      <c r="D135" s="153">
        <v>5.3</v>
      </c>
      <c r="E135" s="153">
        <v>21.09</v>
      </c>
      <c r="F135" s="153">
        <v>18.008000000000003</v>
      </c>
    </row>
    <row r="136" spans="2:6">
      <c r="B136" s="49">
        <v>39272</v>
      </c>
      <c r="C136" s="153">
        <v>22.5</v>
      </c>
      <c r="D136" s="153">
        <v>5.23</v>
      </c>
      <c r="E136" s="153">
        <v>21.2</v>
      </c>
      <c r="F136" s="153">
        <v>18.045999999999999</v>
      </c>
    </row>
    <row r="137" spans="2:6">
      <c r="B137" s="49">
        <v>39273</v>
      </c>
      <c r="C137" s="153">
        <v>22.35</v>
      </c>
      <c r="D137" s="153">
        <v>5.15</v>
      </c>
      <c r="E137" s="153">
        <v>21.3</v>
      </c>
      <c r="F137" s="153">
        <v>17.978000000000002</v>
      </c>
    </row>
    <row r="138" spans="2:6">
      <c r="B138" s="49">
        <v>39274</v>
      </c>
      <c r="C138" s="153">
        <v>22.78</v>
      </c>
      <c r="D138" s="153">
        <v>5.2</v>
      </c>
      <c r="E138" s="153">
        <v>21.3</v>
      </c>
      <c r="F138" s="153">
        <v>18.124000000000002</v>
      </c>
    </row>
    <row r="139" spans="2:6">
      <c r="B139" s="49">
        <v>39275</v>
      </c>
      <c r="C139" s="153">
        <v>24.01</v>
      </c>
      <c r="D139" s="153">
        <v>5.2</v>
      </c>
      <c r="E139" s="153">
        <v>21.25</v>
      </c>
      <c r="F139" s="153">
        <v>18.571999999999999</v>
      </c>
    </row>
    <row r="140" spans="2:6">
      <c r="B140" s="49">
        <v>39276</v>
      </c>
      <c r="C140" s="153">
        <v>24.75</v>
      </c>
      <c r="D140" s="153">
        <v>5.2</v>
      </c>
      <c r="E140" s="153">
        <v>21.25</v>
      </c>
      <c r="F140" s="153">
        <v>18.68</v>
      </c>
    </row>
    <row r="141" spans="2:6">
      <c r="B141" s="49">
        <v>39279</v>
      </c>
      <c r="C141" s="153">
        <v>25.2</v>
      </c>
      <c r="D141" s="153">
        <v>5.2</v>
      </c>
      <c r="E141" s="153">
        <v>20.75</v>
      </c>
      <c r="F141" s="153">
        <v>17.783333333333335</v>
      </c>
    </row>
    <row r="142" spans="2:6">
      <c r="B142" s="49">
        <v>39280</v>
      </c>
      <c r="C142" s="153">
        <v>25.1</v>
      </c>
      <c r="D142" s="153">
        <v>5.2</v>
      </c>
      <c r="E142" s="153">
        <v>20.245000000000001</v>
      </c>
      <c r="F142" s="153">
        <v>17.38</v>
      </c>
    </row>
    <row r="143" spans="2:6">
      <c r="B143" s="49">
        <v>39281</v>
      </c>
      <c r="C143" s="153">
        <v>24.5</v>
      </c>
      <c r="D143" s="153">
        <v>5</v>
      </c>
      <c r="E143" s="153">
        <v>19.309999999999999</v>
      </c>
      <c r="F143" s="153">
        <v>15.435714285714285</v>
      </c>
    </row>
    <row r="144" spans="2:6">
      <c r="B144" s="49">
        <v>39282</v>
      </c>
      <c r="C144" s="153">
        <v>25</v>
      </c>
      <c r="D144" s="153">
        <v>5.15</v>
      </c>
      <c r="E144" s="153">
        <v>20.02</v>
      </c>
      <c r="F144" s="153">
        <v>15.724285714285715</v>
      </c>
    </row>
    <row r="145" spans="2:6">
      <c r="B145" s="49">
        <v>39283</v>
      </c>
      <c r="C145" s="153">
        <v>24.8</v>
      </c>
      <c r="D145" s="153">
        <v>5.08</v>
      </c>
      <c r="E145" s="153">
        <v>20.7</v>
      </c>
      <c r="F145" s="153">
        <v>15.854285714285712</v>
      </c>
    </row>
    <row r="146" spans="2:6">
      <c r="B146" s="49">
        <v>39286</v>
      </c>
      <c r="C146" s="153">
        <v>24.6</v>
      </c>
      <c r="D146" s="153">
        <v>5.18</v>
      </c>
      <c r="E146" s="153">
        <v>20.5</v>
      </c>
      <c r="F146" s="153">
        <v>15.74</v>
      </c>
    </row>
    <row r="147" spans="2:6">
      <c r="B147" s="49">
        <v>39287</v>
      </c>
      <c r="C147" s="153">
        <v>24.36</v>
      </c>
      <c r="D147" s="153">
        <v>4.9749999999999996</v>
      </c>
      <c r="E147" s="153">
        <v>19.5</v>
      </c>
      <c r="F147" s="153">
        <v>15.305</v>
      </c>
    </row>
    <row r="148" spans="2:6">
      <c r="B148" s="49">
        <v>39288</v>
      </c>
      <c r="C148" s="153">
        <v>23.65</v>
      </c>
      <c r="D148" s="153">
        <v>4.9249999999999998</v>
      </c>
      <c r="E148" s="153">
        <v>20</v>
      </c>
      <c r="F148" s="153">
        <v>15.349285714285715</v>
      </c>
    </row>
    <row r="149" spans="2:6">
      <c r="B149" s="49">
        <v>39289</v>
      </c>
      <c r="C149" s="153">
        <v>23.2</v>
      </c>
      <c r="D149" s="153">
        <v>5.0999999999999996</v>
      </c>
      <c r="E149" s="153">
        <v>19.350000000000001</v>
      </c>
      <c r="F149" s="153">
        <v>15.157142857142858</v>
      </c>
    </row>
    <row r="150" spans="2:6">
      <c r="B150" s="49">
        <v>39290</v>
      </c>
      <c r="C150" s="153">
        <v>22.9</v>
      </c>
      <c r="D150" s="153">
        <v>4.8</v>
      </c>
      <c r="E150" s="153">
        <v>18.3</v>
      </c>
      <c r="F150" s="153">
        <v>14.822857142857144</v>
      </c>
    </row>
    <row r="151" spans="2:6">
      <c r="B151" s="49">
        <v>39293</v>
      </c>
      <c r="C151" s="153">
        <v>23</v>
      </c>
      <c r="D151" s="153">
        <v>4.9000000000000004</v>
      </c>
      <c r="E151" s="153">
        <v>17.850000000000001</v>
      </c>
      <c r="F151" s="153">
        <v>14.911428571428575</v>
      </c>
    </row>
    <row r="152" spans="2:6">
      <c r="B152" s="49">
        <v>39294</v>
      </c>
      <c r="C152" s="153">
        <v>23.6</v>
      </c>
      <c r="D152" s="153">
        <v>4.9000000000000004</v>
      </c>
      <c r="E152" s="153">
        <v>18.010000000000002</v>
      </c>
      <c r="F152" s="153">
        <v>15.08714285714286</v>
      </c>
    </row>
    <row r="153" spans="2:6">
      <c r="B153" s="49">
        <v>39295</v>
      </c>
      <c r="C153" s="153">
        <v>22.7</v>
      </c>
      <c r="D153" s="153">
        <v>4.75</v>
      </c>
      <c r="E153" s="153">
        <v>17.7</v>
      </c>
      <c r="F153" s="153">
        <v>14.711428571428572</v>
      </c>
    </row>
    <row r="154" spans="2:6">
      <c r="B154" s="49">
        <v>39296</v>
      </c>
      <c r="C154" s="153">
        <v>23</v>
      </c>
      <c r="D154" s="153">
        <v>4.9000000000000004</v>
      </c>
      <c r="E154" s="153">
        <v>17.600000000000001</v>
      </c>
      <c r="F154" s="153">
        <v>14.714285714285717</v>
      </c>
    </row>
    <row r="155" spans="2:6">
      <c r="B155" s="49">
        <v>39297</v>
      </c>
      <c r="C155" s="153">
        <v>23</v>
      </c>
      <c r="D155" s="153">
        <v>4.75</v>
      </c>
      <c r="E155" s="153">
        <v>17.52</v>
      </c>
      <c r="F155" s="153">
        <v>14.531428571428572</v>
      </c>
    </row>
    <row r="156" spans="2:6">
      <c r="B156" s="49">
        <v>39300</v>
      </c>
      <c r="C156" s="153">
        <v>22.61</v>
      </c>
      <c r="D156" s="153">
        <v>4.5</v>
      </c>
      <c r="E156" s="153">
        <v>16.5</v>
      </c>
      <c r="F156" s="153">
        <v>14.065714285714284</v>
      </c>
    </row>
    <row r="157" spans="2:6">
      <c r="B157" s="49">
        <v>39301</v>
      </c>
      <c r="C157" s="153">
        <v>22</v>
      </c>
      <c r="D157" s="153">
        <v>4</v>
      </c>
      <c r="E157" s="153">
        <v>16.100000000000001</v>
      </c>
      <c r="F157" s="153">
        <v>13.868571428571428</v>
      </c>
    </row>
    <row r="158" spans="2:6">
      <c r="B158" s="49">
        <v>39302</v>
      </c>
      <c r="C158" s="153">
        <v>22.5</v>
      </c>
      <c r="D158" s="153">
        <v>4.8</v>
      </c>
      <c r="E158" s="153">
        <v>16.71</v>
      </c>
      <c r="F158" s="153">
        <v>14.14</v>
      </c>
    </row>
    <row r="159" spans="2:6">
      <c r="B159" s="49">
        <v>39303</v>
      </c>
      <c r="C159" s="153">
        <v>21.58</v>
      </c>
      <c r="D159" s="153">
        <v>4.75</v>
      </c>
      <c r="E159" s="153">
        <v>16.2</v>
      </c>
      <c r="F159" s="153">
        <v>13.744285714285713</v>
      </c>
    </row>
    <row r="160" spans="2:6">
      <c r="B160" s="49">
        <v>39304</v>
      </c>
      <c r="C160" s="153">
        <v>21.25</v>
      </c>
      <c r="D160" s="153">
        <v>5</v>
      </c>
      <c r="E160" s="153">
        <v>15.8</v>
      </c>
      <c r="F160" s="153">
        <v>13.614285714285714</v>
      </c>
    </row>
    <row r="161" spans="2:6">
      <c r="B161" s="49">
        <v>39307</v>
      </c>
      <c r="C161" s="153">
        <v>23.49</v>
      </c>
      <c r="D161" s="153">
        <v>4.25</v>
      </c>
      <c r="E161" s="153">
        <v>16.2</v>
      </c>
      <c r="F161" s="153">
        <v>14.177142857142856</v>
      </c>
    </row>
    <row r="162" spans="2:6">
      <c r="B162" s="49">
        <v>39308</v>
      </c>
      <c r="C162" s="153">
        <v>21.48</v>
      </c>
      <c r="D162" s="153">
        <v>4.375</v>
      </c>
      <c r="E162" s="153">
        <v>15.95</v>
      </c>
      <c r="F162" s="153">
        <v>13.657857142857143</v>
      </c>
    </row>
    <row r="163" spans="2:6">
      <c r="B163" s="49">
        <v>39309</v>
      </c>
      <c r="C163" s="153">
        <v>21</v>
      </c>
      <c r="D163" s="153">
        <v>4.8</v>
      </c>
      <c r="E163" s="153">
        <v>15.4</v>
      </c>
      <c r="F163" s="153">
        <v>13.254285714285713</v>
      </c>
    </row>
    <row r="164" spans="2:6">
      <c r="B164" s="49">
        <v>39310</v>
      </c>
      <c r="C164" s="153">
        <v>19.5</v>
      </c>
      <c r="D164" s="153">
        <v>4.375</v>
      </c>
      <c r="E164" s="153">
        <v>13.8</v>
      </c>
      <c r="F164" s="153">
        <v>12.560714285714285</v>
      </c>
    </row>
    <row r="165" spans="2:6">
      <c r="B165" s="49">
        <v>39311</v>
      </c>
      <c r="C165" s="153">
        <v>20</v>
      </c>
      <c r="D165" s="153">
        <v>4.75</v>
      </c>
      <c r="E165" s="153">
        <v>13.55</v>
      </c>
      <c r="F165" s="153">
        <v>12.592857142857142</v>
      </c>
    </row>
    <row r="166" spans="2:6">
      <c r="B166" s="49">
        <v>39314</v>
      </c>
      <c r="C166" s="153">
        <v>19.95</v>
      </c>
      <c r="D166" s="153">
        <v>4.8</v>
      </c>
      <c r="E166" s="153">
        <v>14.35</v>
      </c>
      <c r="F166" s="153">
        <v>12.68857142857143</v>
      </c>
    </row>
    <row r="167" spans="2:6">
      <c r="B167" s="49">
        <v>39315</v>
      </c>
      <c r="C167" s="153">
        <v>19.510000000000002</v>
      </c>
      <c r="D167" s="153">
        <v>5</v>
      </c>
      <c r="E167" s="153">
        <v>14.3</v>
      </c>
      <c r="F167" s="153">
        <v>12.617142857142856</v>
      </c>
    </row>
    <row r="168" spans="2:6">
      <c r="B168" s="49">
        <v>39316</v>
      </c>
      <c r="C168" s="153">
        <v>20.5</v>
      </c>
      <c r="D168" s="153">
        <v>5</v>
      </c>
      <c r="E168" s="153">
        <v>16</v>
      </c>
      <c r="F168" s="153">
        <v>13.021428571428572</v>
      </c>
    </row>
    <row r="169" spans="2:6">
      <c r="B169" s="49">
        <v>39317</v>
      </c>
      <c r="C169" s="153">
        <v>20.3</v>
      </c>
      <c r="D169" s="153">
        <v>4.75</v>
      </c>
      <c r="E169" s="153">
        <v>16.010000000000002</v>
      </c>
      <c r="F169" s="153">
        <v>12.997142857142856</v>
      </c>
    </row>
    <row r="170" spans="2:6">
      <c r="B170" s="49">
        <v>39318</v>
      </c>
      <c r="C170" s="153">
        <v>20.78</v>
      </c>
      <c r="D170" s="153">
        <v>5</v>
      </c>
      <c r="E170" s="153">
        <v>15.67</v>
      </c>
      <c r="F170" s="153">
        <v>13.175714285714287</v>
      </c>
    </row>
    <row r="171" spans="2:6">
      <c r="B171" s="49">
        <v>39322</v>
      </c>
      <c r="C171" s="153">
        <v>20.7</v>
      </c>
      <c r="D171" s="153">
        <v>4.6500000000000004</v>
      </c>
      <c r="E171" s="153">
        <v>15.4</v>
      </c>
      <c r="F171" s="153">
        <v>13.11857142857143</v>
      </c>
    </row>
    <row r="172" spans="2:6">
      <c r="B172" s="49">
        <v>39323</v>
      </c>
      <c r="C172" s="153">
        <v>20.8</v>
      </c>
      <c r="D172" s="153">
        <v>5</v>
      </c>
      <c r="E172" s="153">
        <v>15.75</v>
      </c>
      <c r="F172" s="153">
        <v>13.318571428571429</v>
      </c>
    </row>
    <row r="173" spans="2:6">
      <c r="B173" s="49">
        <v>39324</v>
      </c>
      <c r="C173" s="153">
        <v>21.25</v>
      </c>
      <c r="D173" s="153">
        <v>4.5</v>
      </c>
      <c r="E173" s="153">
        <v>15.75</v>
      </c>
      <c r="F173" s="153">
        <v>13.32</v>
      </c>
    </row>
    <row r="174" spans="2:6">
      <c r="B174" s="49">
        <v>39325</v>
      </c>
      <c r="C174" s="153">
        <v>21.5</v>
      </c>
      <c r="D174" s="153">
        <v>4.5999999999999996</v>
      </c>
      <c r="E174" s="153">
        <v>15.75</v>
      </c>
      <c r="F174" s="153">
        <v>13.577142857142857</v>
      </c>
    </row>
    <row r="175" spans="2:6">
      <c r="B175" s="49">
        <v>39328</v>
      </c>
      <c r="C175" s="153">
        <v>21.6</v>
      </c>
      <c r="D175" s="153">
        <v>4.5</v>
      </c>
      <c r="E175" s="153">
        <v>16.170000000000002</v>
      </c>
      <c r="F175" s="153">
        <v>13.611428571428572</v>
      </c>
    </row>
    <row r="176" spans="2:6">
      <c r="B176" s="49">
        <v>39329</v>
      </c>
      <c r="C176" s="153">
        <v>21.8</v>
      </c>
      <c r="D176" s="153">
        <v>4.5</v>
      </c>
      <c r="E176" s="153">
        <v>15.9</v>
      </c>
      <c r="F176" s="153">
        <v>13.614285714285714</v>
      </c>
    </row>
    <row r="177" spans="2:140">
      <c r="B177" s="49">
        <v>39330</v>
      </c>
      <c r="C177" s="153">
        <v>21.5</v>
      </c>
      <c r="D177" s="153">
        <v>4.5</v>
      </c>
      <c r="E177" s="153">
        <v>15.5</v>
      </c>
      <c r="F177" s="153">
        <v>13.562857142857142</v>
      </c>
    </row>
    <row r="178" spans="2:140">
      <c r="B178" s="49">
        <v>39331</v>
      </c>
      <c r="C178" s="153">
        <v>21.4</v>
      </c>
      <c r="D178" s="153">
        <v>4.5</v>
      </c>
      <c r="E178" s="153">
        <v>15.4</v>
      </c>
      <c r="F178" s="153">
        <v>13.478571428571428</v>
      </c>
    </row>
    <row r="179" spans="2:140">
      <c r="B179" s="49">
        <v>39332</v>
      </c>
      <c r="C179" s="153">
        <v>20.55</v>
      </c>
      <c r="D179" s="153">
        <v>4.5</v>
      </c>
      <c r="E179" s="153">
        <v>14.9</v>
      </c>
      <c r="F179" s="153">
        <v>13.29</v>
      </c>
    </row>
    <row r="180" spans="2:140">
      <c r="B180" s="49">
        <v>39335</v>
      </c>
      <c r="C180" s="153">
        <v>20.93</v>
      </c>
      <c r="D180" s="153">
        <v>4.25</v>
      </c>
      <c r="E180" s="153">
        <v>14.35</v>
      </c>
      <c r="F180" s="153">
        <v>13.365714285714287</v>
      </c>
    </row>
    <row r="181" spans="2:140">
      <c r="B181" s="49">
        <v>39336</v>
      </c>
      <c r="C181" s="153">
        <v>20.7</v>
      </c>
      <c r="D181" s="153">
        <v>4.25</v>
      </c>
      <c r="E181" s="153">
        <v>14.22</v>
      </c>
      <c r="F181" s="153">
        <v>13.328571428571427</v>
      </c>
    </row>
    <row r="182" spans="2:140">
      <c r="B182" s="49">
        <v>39337</v>
      </c>
      <c r="C182" s="153">
        <v>20.68</v>
      </c>
      <c r="D182" s="153">
        <v>4.25</v>
      </c>
      <c r="E182" s="153">
        <v>14.3</v>
      </c>
      <c r="F182" s="153">
        <v>13.415714285714285</v>
      </c>
    </row>
    <row r="183" spans="2:140">
      <c r="B183" s="49">
        <v>39338</v>
      </c>
      <c r="C183" s="153">
        <v>21.45</v>
      </c>
      <c r="D183" s="153">
        <v>4.05</v>
      </c>
      <c r="E183" s="153">
        <v>14.4</v>
      </c>
      <c r="F183" s="153">
        <v>13.351428571428572</v>
      </c>
    </row>
    <row r="184" spans="2:140">
      <c r="B184" s="49">
        <v>39339</v>
      </c>
      <c r="C184" s="153">
        <v>21.25</v>
      </c>
      <c r="D184" s="153">
        <v>4.5999999999999996</v>
      </c>
      <c r="E184" s="153">
        <v>13.98</v>
      </c>
      <c r="F184" s="153">
        <v>13.412857142857144</v>
      </c>
    </row>
    <row r="185" spans="2:140">
      <c r="B185" s="49">
        <v>39342</v>
      </c>
      <c r="C185" s="153">
        <v>20.87</v>
      </c>
      <c r="D185" s="153">
        <v>4.25</v>
      </c>
      <c r="E185" s="153">
        <v>13.4</v>
      </c>
      <c r="F185" s="153">
        <v>13.044285714285717</v>
      </c>
    </row>
    <row r="186" spans="2:140">
      <c r="B186" s="49">
        <v>39343</v>
      </c>
      <c r="C186" s="153">
        <v>21.01</v>
      </c>
      <c r="D186" s="153">
        <v>4.25</v>
      </c>
      <c r="E186" s="153">
        <v>14.01</v>
      </c>
      <c r="F186" s="153">
        <v>13.288571428571428</v>
      </c>
      <c r="EJ186" s="9">
        <v>3</v>
      </c>
    </row>
    <row r="187" spans="2:140">
      <c r="B187" s="49">
        <v>39344</v>
      </c>
      <c r="C187" s="153">
        <v>22.25</v>
      </c>
      <c r="D187" s="153">
        <v>4.25</v>
      </c>
      <c r="E187" s="153">
        <v>15.1</v>
      </c>
      <c r="F187" s="153">
        <v>13.728571428571428</v>
      </c>
    </row>
    <row r="188" spans="2:140">
      <c r="B188" s="49">
        <v>39345</v>
      </c>
      <c r="C188" s="153">
        <v>22.21</v>
      </c>
      <c r="D188" s="153">
        <v>4.18</v>
      </c>
      <c r="E188" s="153">
        <v>15.05</v>
      </c>
      <c r="F188" s="153">
        <v>13.70142857142857</v>
      </c>
    </row>
    <row r="189" spans="2:140">
      <c r="B189" s="49">
        <v>39346</v>
      </c>
      <c r="C189" s="153">
        <v>22.4</v>
      </c>
      <c r="D189" s="153">
        <v>4.18</v>
      </c>
      <c r="E189" s="153">
        <v>15.6</v>
      </c>
      <c r="F189" s="153">
        <v>13.797142857142859</v>
      </c>
    </row>
    <row r="190" spans="2:140">
      <c r="B190" s="49">
        <v>39349</v>
      </c>
      <c r="C190" s="153">
        <v>22.95</v>
      </c>
      <c r="D190" s="153">
        <v>4.25</v>
      </c>
      <c r="E190" s="153">
        <v>15.5</v>
      </c>
      <c r="F190" s="153">
        <v>13.922857142857143</v>
      </c>
    </row>
    <row r="191" spans="2:140">
      <c r="B191" s="49">
        <v>39350</v>
      </c>
      <c r="C191" s="153">
        <v>22.77</v>
      </c>
      <c r="D191" s="153">
        <v>4.25</v>
      </c>
      <c r="E191" s="153">
        <v>15.29</v>
      </c>
      <c r="F191" s="153">
        <v>13.841428571428571</v>
      </c>
    </row>
    <row r="192" spans="2:140">
      <c r="B192" s="49">
        <v>39351</v>
      </c>
      <c r="C192" s="153">
        <v>23</v>
      </c>
      <c r="D192" s="153">
        <v>4.63</v>
      </c>
      <c r="E192" s="153">
        <v>15.05</v>
      </c>
      <c r="F192" s="153">
        <v>13.782857142857141</v>
      </c>
    </row>
    <row r="193" spans="2:6">
      <c r="B193" s="49">
        <v>39352</v>
      </c>
      <c r="C193" s="153">
        <v>23.8</v>
      </c>
      <c r="D193" s="153">
        <v>4.63</v>
      </c>
      <c r="E193" s="153">
        <v>14.8</v>
      </c>
      <c r="F193" s="153">
        <v>13.94</v>
      </c>
    </row>
    <row r="194" spans="2:6">
      <c r="B194" s="49">
        <v>39353</v>
      </c>
      <c r="C194" s="153">
        <v>23.99</v>
      </c>
      <c r="D194" s="153">
        <v>4.63</v>
      </c>
      <c r="E194" s="153">
        <v>13.71</v>
      </c>
      <c r="F194" s="153">
        <v>13.728571428571428</v>
      </c>
    </row>
    <row r="195" spans="2:6">
      <c r="B195" s="49">
        <v>39356</v>
      </c>
      <c r="C195" s="153">
        <v>24.2</v>
      </c>
      <c r="D195" s="153">
        <v>4.6900000000000004</v>
      </c>
      <c r="E195" s="153">
        <v>13.58</v>
      </c>
      <c r="F195" s="153">
        <v>13.724285714285715</v>
      </c>
    </row>
    <row r="196" spans="2:6">
      <c r="B196" s="49">
        <v>39357</v>
      </c>
      <c r="C196" s="153">
        <v>23.5</v>
      </c>
      <c r="D196" s="153">
        <v>4.93</v>
      </c>
      <c r="E196" s="153">
        <v>13.6</v>
      </c>
      <c r="F196" s="153">
        <v>13.707142857142856</v>
      </c>
    </row>
    <row r="197" spans="2:6">
      <c r="B197" s="49">
        <v>39358</v>
      </c>
      <c r="C197" s="153">
        <v>22.8</v>
      </c>
      <c r="D197" s="153">
        <v>4.6500000000000004</v>
      </c>
      <c r="E197" s="153">
        <v>12.05</v>
      </c>
      <c r="F197" s="153">
        <v>13.161428571428573</v>
      </c>
    </row>
    <row r="198" spans="2:6">
      <c r="B198" s="49">
        <v>39359</v>
      </c>
      <c r="C198" s="153">
        <v>23</v>
      </c>
      <c r="D198" s="153">
        <v>4.63</v>
      </c>
      <c r="E198" s="153">
        <v>12.25</v>
      </c>
      <c r="F198" s="153">
        <v>12.972857142857142</v>
      </c>
    </row>
    <row r="199" spans="2:6">
      <c r="B199" s="49">
        <v>39360</v>
      </c>
      <c r="C199" s="153">
        <v>23.35</v>
      </c>
      <c r="D199" s="153">
        <v>4.6500000000000004</v>
      </c>
      <c r="E199" s="153">
        <v>12.2</v>
      </c>
      <c r="F199" s="153">
        <v>13.355714285714287</v>
      </c>
    </row>
    <row r="200" spans="2:6">
      <c r="B200" s="49">
        <v>39363</v>
      </c>
      <c r="C200" s="153">
        <v>23.82</v>
      </c>
      <c r="D200" s="153">
        <v>4.5999999999999996</v>
      </c>
      <c r="E200" s="153">
        <v>13.1</v>
      </c>
      <c r="F200" s="153">
        <v>13.355714285714287</v>
      </c>
    </row>
    <row r="201" spans="2:6">
      <c r="B201" s="49">
        <v>39364</v>
      </c>
      <c r="C201" s="153">
        <v>23.95</v>
      </c>
      <c r="D201" s="153">
        <v>3.85</v>
      </c>
      <c r="E201" s="153">
        <v>14.02</v>
      </c>
      <c r="F201" s="153">
        <v>13.814285714285715</v>
      </c>
    </row>
    <row r="202" spans="2:6">
      <c r="B202" s="49">
        <v>39365</v>
      </c>
      <c r="C202" s="153">
        <v>24</v>
      </c>
      <c r="D202" s="153">
        <v>4.5</v>
      </c>
      <c r="E202" s="153">
        <v>13.7</v>
      </c>
      <c r="F202" s="153">
        <v>13.704285714285714</v>
      </c>
    </row>
    <row r="203" spans="2:6">
      <c r="B203" s="49">
        <v>39366</v>
      </c>
      <c r="C203" s="153">
        <v>24.2</v>
      </c>
      <c r="D203" s="153">
        <v>4.5</v>
      </c>
      <c r="E203" s="153">
        <v>14.7</v>
      </c>
      <c r="F203" s="153">
        <v>14.28</v>
      </c>
    </row>
    <row r="204" spans="2:6">
      <c r="B204" s="49">
        <v>39367</v>
      </c>
      <c r="C204" s="153">
        <v>25</v>
      </c>
      <c r="D204" s="153">
        <v>4.49</v>
      </c>
      <c r="E204" s="153">
        <v>15.5</v>
      </c>
      <c r="F204" s="153">
        <v>14.731428571428571</v>
      </c>
    </row>
    <row r="205" spans="2:6">
      <c r="B205" s="49">
        <v>39370</v>
      </c>
      <c r="C205" s="153">
        <v>25.47</v>
      </c>
      <c r="D205" s="153">
        <v>4.5</v>
      </c>
      <c r="E205" s="153">
        <v>15.3</v>
      </c>
      <c r="F205" s="153">
        <v>14.618571428571428</v>
      </c>
    </row>
    <row r="206" spans="2:6">
      <c r="B206" s="49">
        <v>39371</v>
      </c>
      <c r="C206" s="153">
        <v>25.4</v>
      </c>
      <c r="D206" s="153">
        <v>4.63</v>
      </c>
      <c r="E206" s="153">
        <v>14.45</v>
      </c>
      <c r="F206" s="153">
        <v>14.511428571428569</v>
      </c>
    </row>
    <row r="207" spans="2:6">
      <c r="B207" s="49">
        <v>39372</v>
      </c>
      <c r="C207" s="153">
        <v>25.15</v>
      </c>
      <c r="D207" s="153">
        <v>4.5</v>
      </c>
      <c r="E207" s="153">
        <v>14.35</v>
      </c>
      <c r="F207" s="153">
        <v>14.281428571428572</v>
      </c>
    </row>
    <row r="208" spans="2:6">
      <c r="B208" s="49">
        <v>39373</v>
      </c>
      <c r="C208" s="153">
        <v>25.1</v>
      </c>
      <c r="D208" s="153">
        <v>4.5</v>
      </c>
      <c r="E208" s="153">
        <v>13.9</v>
      </c>
      <c r="F208" s="153">
        <v>13.935714285714287</v>
      </c>
    </row>
    <row r="209" spans="2:6">
      <c r="B209" s="49">
        <v>39374</v>
      </c>
      <c r="C209" s="153">
        <v>26</v>
      </c>
      <c r="D209" s="153">
        <v>4.6399999999999997</v>
      </c>
      <c r="E209" s="153">
        <v>13.85</v>
      </c>
      <c r="F209" s="153">
        <v>14.222857142857142</v>
      </c>
    </row>
    <row r="210" spans="2:6">
      <c r="B210" s="49">
        <v>39377</v>
      </c>
      <c r="C210" s="153">
        <v>24.95</v>
      </c>
      <c r="D210" s="153">
        <v>4.5</v>
      </c>
      <c r="E210" s="153">
        <v>13.15</v>
      </c>
      <c r="F210" s="153">
        <v>13.994285714285715</v>
      </c>
    </row>
    <row r="211" spans="2:6">
      <c r="B211" s="49">
        <v>39378</v>
      </c>
      <c r="C211" s="153">
        <v>24.6</v>
      </c>
      <c r="D211" s="153">
        <v>4.5</v>
      </c>
      <c r="E211" s="153">
        <v>13.15</v>
      </c>
      <c r="F211" s="153">
        <v>13.888571428571428</v>
      </c>
    </row>
    <row r="212" spans="2:6">
      <c r="B212" s="49">
        <v>39379</v>
      </c>
      <c r="C212" s="153">
        <v>25</v>
      </c>
      <c r="D212" s="153">
        <v>4.5</v>
      </c>
      <c r="E212" s="153">
        <v>12.78</v>
      </c>
      <c r="F212" s="153">
        <v>13.88</v>
      </c>
    </row>
    <row r="213" spans="2:6">
      <c r="B213" s="49">
        <v>39380</v>
      </c>
      <c r="C213" s="153">
        <v>24.95</v>
      </c>
      <c r="D213" s="153">
        <v>4.5</v>
      </c>
      <c r="E213" s="153">
        <v>12.85</v>
      </c>
      <c r="F213" s="153">
        <v>13.932857142857143</v>
      </c>
    </row>
    <row r="214" spans="2:6">
      <c r="B214" s="49">
        <v>39381</v>
      </c>
      <c r="C214" s="153">
        <v>25.8</v>
      </c>
      <c r="D214" s="153">
        <v>4.5</v>
      </c>
      <c r="E214" s="153">
        <v>13</v>
      </c>
      <c r="F214" s="153">
        <v>14.051428571428572</v>
      </c>
    </row>
    <row r="215" spans="2:6">
      <c r="B215" s="49">
        <v>39384</v>
      </c>
      <c r="C215" s="153">
        <v>26.8</v>
      </c>
      <c r="D215" s="153">
        <v>4.5</v>
      </c>
      <c r="E215" s="153">
        <v>12.9</v>
      </c>
      <c r="F215" s="153">
        <v>14.111428571428572</v>
      </c>
    </row>
    <row r="216" spans="2:6">
      <c r="B216" s="49">
        <v>39385</v>
      </c>
      <c r="C216" s="153">
        <v>26.13</v>
      </c>
      <c r="D216" s="153">
        <v>4.5</v>
      </c>
      <c r="E216" s="153">
        <v>12.7</v>
      </c>
      <c r="F216" s="153">
        <v>13.857142857142856</v>
      </c>
    </row>
    <row r="217" spans="2:6">
      <c r="B217" s="49">
        <v>39386</v>
      </c>
      <c r="C217" s="153">
        <v>27</v>
      </c>
      <c r="D217" s="153">
        <v>4.5</v>
      </c>
      <c r="E217" s="153">
        <v>12.23</v>
      </c>
      <c r="F217" s="153">
        <v>13.755714285714285</v>
      </c>
    </row>
    <row r="218" spans="2:6">
      <c r="B218" s="49">
        <v>39387</v>
      </c>
      <c r="C218" s="153">
        <v>26.98</v>
      </c>
      <c r="D218" s="153">
        <v>4</v>
      </c>
      <c r="E218" s="153">
        <v>11.79</v>
      </c>
      <c r="F218" s="153">
        <v>13.647142857142857</v>
      </c>
    </row>
    <row r="219" spans="2:6">
      <c r="B219" s="49">
        <v>39388</v>
      </c>
      <c r="C219" s="153">
        <v>27.2</v>
      </c>
      <c r="D219" s="153">
        <v>4.63</v>
      </c>
      <c r="E219" s="153">
        <v>11.65</v>
      </c>
      <c r="F219" s="153">
        <v>14.094285714285714</v>
      </c>
    </row>
    <row r="220" spans="2:6">
      <c r="B220" s="49">
        <v>39391</v>
      </c>
      <c r="C220" s="153">
        <v>26.93</v>
      </c>
      <c r="D220" s="153">
        <v>4.21</v>
      </c>
      <c r="E220" s="153">
        <v>11.65</v>
      </c>
      <c r="F220" s="153">
        <v>14.001428571428573</v>
      </c>
    </row>
    <row r="221" spans="2:6">
      <c r="B221" s="49">
        <v>39392</v>
      </c>
      <c r="C221" s="153">
        <v>28.5</v>
      </c>
      <c r="D221" s="153">
        <v>5.01</v>
      </c>
      <c r="E221" s="153">
        <v>11.88</v>
      </c>
      <c r="F221" s="153">
        <v>14.542857142857144</v>
      </c>
    </row>
    <row r="222" spans="2:6">
      <c r="B222" s="49">
        <v>39393</v>
      </c>
      <c r="C222" s="153">
        <v>29.66</v>
      </c>
      <c r="D222" s="153">
        <v>5</v>
      </c>
      <c r="E222" s="153">
        <v>11.89</v>
      </c>
      <c r="F222" s="153">
        <v>14.901428571428571</v>
      </c>
    </row>
    <row r="223" spans="2:6">
      <c r="B223" s="49">
        <v>39394</v>
      </c>
      <c r="C223" s="153">
        <v>29.47</v>
      </c>
      <c r="D223" s="153">
        <v>4.75</v>
      </c>
      <c r="E223" s="153">
        <v>11.55</v>
      </c>
      <c r="F223" s="153">
        <v>14.81</v>
      </c>
    </row>
    <row r="224" spans="2:6">
      <c r="B224" s="49">
        <v>39395</v>
      </c>
      <c r="C224" s="153">
        <v>28.96</v>
      </c>
      <c r="D224" s="153">
        <v>4.75</v>
      </c>
      <c r="E224" s="153">
        <v>11.16</v>
      </c>
      <c r="F224" s="153">
        <v>14.58285714285714</v>
      </c>
    </row>
    <row r="225" spans="2:6">
      <c r="B225" s="49">
        <v>39398</v>
      </c>
      <c r="C225" s="153">
        <v>28</v>
      </c>
      <c r="D225" s="153">
        <v>4.5</v>
      </c>
      <c r="E225" s="153">
        <v>11.1</v>
      </c>
      <c r="F225" s="153">
        <v>14.3</v>
      </c>
    </row>
    <row r="226" spans="2:6">
      <c r="B226" s="49">
        <v>39399</v>
      </c>
      <c r="C226" s="153">
        <v>27.7</v>
      </c>
      <c r="D226" s="153">
        <v>4.75</v>
      </c>
      <c r="E226" s="153">
        <v>11.2</v>
      </c>
      <c r="F226" s="153">
        <v>14.307142857142859</v>
      </c>
    </row>
    <row r="227" spans="2:6">
      <c r="B227" s="49">
        <v>39400</v>
      </c>
      <c r="C227" s="153">
        <v>28.25</v>
      </c>
      <c r="D227" s="153">
        <v>5</v>
      </c>
      <c r="E227" s="153">
        <v>11.44</v>
      </c>
      <c r="F227" s="153">
        <v>14.502857142857144</v>
      </c>
    </row>
    <row r="228" spans="2:6">
      <c r="B228" s="49">
        <v>39401</v>
      </c>
      <c r="C228" s="153">
        <v>27.2</v>
      </c>
      <c r="D228" s="153">
        <v>4.5</v>
      </c>
      <c r="E228" s="153">
        <v>11.25</v>
      </c>
      <c r="F228" s="153">
        <v>14.15</v>
      </c>
    </row>
    <row r="229" spans="2:6">
      <c r="B229" s="49">
        <v>39402</v>
      </c>
      <c r="C229" s="153">
        <v>27.42</v>
      </c>
      <c r="D229" s="153">
        <v>5</v>
      </c>
      <c r="E229" s="153">
        <v>10.9</v>
      </c>
      <c r="F229" s="153">
        <v>14.097142857142858</v>
      </c>
    </row>
    <row r="230" spans="2:6">
      <c r="B230" s="49">
        <v>39405</v>
      </c>
      <c r="C230" s="153">
        <v>27</v>
      </c>
      <c r="D230" s="153">
        <v>5.25</v>
      </c>
      <c r="E230" s="153">
        <v>10.8</v>
      </c>
      <c r="F230" s="153">
        <v>13.862857142857141</v>
      </c>
    </row>
    <row r="231" spans="2:6">
      <c r="B231" s="49">
        <v>39406</v>
      </c>
      <c r="C231" s="153">
        <v>26.8</v>
      </c>
      <c r="D231" s="153">
        <v>4.5</v>
      </c>
      <c r="E231" s="153">
        <v>10.65</v>
      </c>
      <c r="F231" s="153">
        <v>13.632857142857143</v>
      </c>
    </row>
    <row r="232" spans="2:6">
      <c r="B232" s="49">
        <v>39407</v>
      </c>
      <c r="C232" s="153">
        <v>26.5</v>
      </c>
      <c r="D232" s="153">
        <v>5</v>
      </c>
      <c r="E232" s="153">
        <v>10.37</v>
      </c>
      <c r="F232" s="153">
        <v>13.43</v>
      </c>
    </row>
    <row r="233" spans="2:6">
      <c r="B233" s="49">
        <v>39408</v>
      </c>
      <c r="C233" s="153">
        <v>26.48</v>
      </c>
      <c r="D233" s="153">
        <v>5</v>
      </c>
      <c r="E233" s="153">
        <v>10.3</v>
      </c>
      <c r="F233" s="153">
        <v>13.497142857142858</v>
      </c>
    </row>
    <row r="234" spans="2:6">
      <c r="B234" s="49">
        <v>39409</v>
      </c>
      <c r="C234" s="153">
        <v>27</v>
      </c>
      <c r="D234" s="153">
        <v>5</v>
      </c>
      <c r="E234" s="153">
        <v>10.6</v>
      </c>
      <c r="F234" s="153">
        <v>13.565714285714288</v>
      </c>
    </row>
    <row r="235" spans="2:6">
      <c r="B235" s="49">
        <v>39412</v>
      </c>
      <c r="C235" s="153">
        <v>28.5</v>
      </c>
      <c r="D235" s="153">
        <v>5</v>
      </c>
      <c r="E235" s="153">
        <v>10.9</v>
      </c>
      <c r="F235" s="153">
        <v>14.07</v>
      </c>
    </row>
    <row r="236" spans="2:6">
      <c r="B236" s="49">
        <v>39413</v>
      </c>
      <c r="C236" s="153">
        <v>27.75</v>
      </c>
      <c r="D236" s="153">
        <v>5</v>
      </c>
      <c r="E236" s="153">
        <v>10.7</v>
      </c>
      <c r="F236" s="153">
        <v>13.981428571428571</v>
      </c>
    </row>
    <row r="237" spans="2:6">
      <c r="B237" s="49">
        <v>39414</v>
      </c>
      <c r="C237" s="153">
        <v>27.3</v>
      </c>
      <c r="D237" s="153">
        <v>5</v>
      </c>
      <c r="E237" s="153">
        <v>11.2</v>
      </c>
      <c r="F237" s="153">
        <v>14.101428571428571</v>
      </c>
    </row>
    <row r="238" spans="2:6">
      <c r="B238" s="49">
        <v>39415</v>
      </c>
      <c r="C238" s="153">
        <v>28.05</v>
      </c>
      <c r="D238" s="153">
        <v>5.2</v>
      </c>
      <c r="E238" s="153">
        <v>11.75</v>
      </c>
      <c r="F238" s="153">
        <v>14.45</v>
      </c>
    </row>
    <row r="239" spans="2:6">
      <c r="B239" s="49">
        <v>39416</v>
      </c>
      <c r="C239" s="153">
        <v>27</v>
      </c>
      <c r="D239" s="153">
        <v>5.2</v>
      </c>
      <c r="E239" s="153">
        <v>12.31</v>
      </c>
      <c r="F239" s="153">
        <v>14.531428571428572</v>
      </c>
    </row>
    <row r="240" spans="2:6">
      <c r="B240" s="49">
        <v>39419</v>
      </c>
      <c r="C240" s="153">
        <v>27</v>
      </c>
      <c r="D240" s="153">
        <v>5.13</v>
      </c>
      <c r="E240" s="153">
        <v>11.86</v>
      </c>
      <c r="F240" s="153">
        <v>14.247142857142856</v>
      </c>
    </row>
    <row r="241" spans="2:6">
      <c r="B241" s="49">
        <v>39420</v>
      </c>
      <c r="C241" s="153">
        <v>26.47</v>
      </c>
      <c r="D241" s="153">
        <v>5</v>
      </c>
      <c r="E241" s="153">
        <v>11.33</v>
      </c>
      <c r="F241" s="153">
        <v>13.972857142857142</v>
      </c>
    </row>
    <row r="242" spans="2:6">
      <c r="B242" s="49">
        <v>39421</v>
      </c>
      <c r="C242" s="153">
        <v>26.65</v>
      </c>
      <c r="D242" s="153">
        <v>5.2</v>
      </c>
      <c r="E242" s="153">
        <v>11.35</v>
      </c>
      <c r="F242" s="153">
        <v>14.054285714285713</v>
      </c>
    </row>
    <row r="243" spans="2:6">
      <c r="B243" s="49">
        <v>39422</v>
      </c>
      <c r="C243" s="153">
        <v>27.32</v>
      </c>
      <c r="D243" s="153">
        <v>5.4</v>
      </c>
      <c r="E243" s="153">
        <v>11.5</v>
      </c>
      <c r="F243" s="153">
        <v>13.948571428571427</v>
      </c>
    </row>
    <row r="244" spans="2:6">
      <c r="B244" s="49">
        <v>39423</v>
      </c>
      <c r="C244" s="153">
        <v>27.7</v>
      </c>
      <c r="D244" s="153">
        <v>5.3</v>
      </c>
      <c r="E244" s="153">
        <v>12.3</v>
      </c>
      <c r="F244" s="153">
        <v>14.128571428571428</v>
      </c>
    </row>
    <row r="245" spans="2:6">
      <c r="B245" s="49">
        <v>39426</v>
      </c>
      <c r="C245" s="153">
        <v>28</v>
      </c>
      <c r="D245" s="153">
        <v>5.4</v>
      </c>
      <c r="E245" s="153">
        <v>12.15</v>
      </c>
      <c r="F245" s="153">
        <v>14.124285714285715</v>
      </c>
    </row>
    <row r="246" spans="2:6">
      <c r="B246" s="49">
        <v>39427</v>
      </c>
      <c r="C246" s="153">
        <v>28.7</v>
      </c>
      <c r="D246" s="153">
        <v>3.5</v>
      </c>
      <c r="E246" s="153">
        <v>12.39</v>
      </c>
      <c r="F246" s="153">
        <v>13.891428571428573</v>
      </c>
    </row>
    <row r="247" spans="2:6">
      <c r="B247" s="49">
        <v>39428</v>
      </c>
      <c r="C247" s="153">
        <v>28.9</v>
      </c>
      <c r="D247" s="153">
        <v>5</v>
      </c>
      <c r="E247" s="153">
        <v>12.1</v>
      </c>
      <c r="F247" s="153">
        <v>14.151428571428571</v>
      </c>
    </row>
    <row r="248" spans="2:6">
      <c r="B248" s="49">
        <v>39429</v>
      </c>
      <c r="C248" s="153">
        <v>29.69</v>
      </c>
      <c r="D248" s="153">
        <v>5</v>
      </c>
      <c r="E248" s="153">
        <v>11.56</v>
      </c>
      <c r="F248" s="153">
        <v>13.87857142857143</v>
      </c>
    </row>
    <row r="249" spans="2:6">
      <c r="B249" s="49">
        <v>39430</v>
      </c>
      <c r="C249" s="153">
        <v>30.1</v>
      </c>
      <c r="D249" s="153">
        <v>5.03</v>
      </c>
      <c r="E249" s="153">
        <v>12.07</v>
      </c>
      <c r="F249" s="153">
        <v>13.957142857142857</v>
      </c>
    </row>
    <row r="250" spans="2:6">
      <c r="B250" s="49">
        <v>39433</v>
      </c>
      <c r="C250" s="153">
        <v>30.3</v>
      </c>
      <c r="D250" s="153">
        <v>5.15</v>
      </c>
      <c r="E250" s="153">
        <v>12.69</v>
      </c>
      <c r="F250" s="153">
        <v>13.984285714285715</v>
      </c>
    </row>
    <row r="251" spans="2:6">
      <c r="B251" s="49">
        <v>39434</v>
      </c>
      <c r="C251" s="153">
        <v>30.4</v>
      </c>
      <c r="D251" s="153">
        <v>4.75</v>
      </c>
      <c r="E251" s="153">
        <v>12.9</v>
      </c>
      <c r="F251" s="153">
        <v>13.885714285714284</v>
      </c>
    </row>
    <row r="252" spans="2:6">
      <c r="B252" s="49">
        <v>39435</v>
      </c>
      <c r="C252" s="153">
        <v>31.1</v>
      </c>
      <c r="D252" s="153">
        <v>5.08</v>
      </c>
      <c r="E252" s="153">
        <v>13</v>
      </c>
      <c r="F252" s="153">
        <v>14.07</v>
      </c>
    </row>
    <row r="253" spans="2:6">
      <c r="B253" s="49">
        <v>39436</v>
      </c>
      <c r="C253" s="153">
        <v>31.01</v>
      </c>
      <c r="D253" s="153">
        <v>4.93</v>
      </c>
      <c r="E253" s="153">
        <v>13.25</v>
      </c>
      <c r="F253" s="153">
        <v>14.178571428571429</v>
      </c>
    </row>
    <row r="254" spans="2:6">
      <c r="B254" s="49">
        <v>39437</v>
      </c>
      <c r="C254" s="153">
        <v>30.2</v>
      </c>
      <c r="D254" s="153">
        <v>5.13</v>
      </c>
      <c r="E254" s="153">
        <v>12.76</v>
      </c>
      <c r="F254" s="153">
        <v>14.152857142857144</v>
      </c>
    </row>
    <row r="255" spans="2:6">
      <c r="B255" s="49">
        <v>39440</v>
      </c>
      <c r="C255" s="153">
        <v>29.75</v>
      </c>
      <c r="D255" s="153">
        <v>5.01</v>
      </c>
      <c r="E255" s="153">
        <v>13.21</v>
      </c>
      <c r="F255" s="153">
        <v>14.342857142857143</v>
      </c>
    </row>
    <row r="256" spans="2:6">
      <c r="B256" s="49">
        <v>39443</v>
      </c>
      <c r="C256" s="153">
        <v>30.1</v>
      </c>
      <c r="D256" s="153">
        <v>5.01</v>
      </c>
      <c r="E256" s="153">
        <v>13.37</v>
      </c>
      <c r="F256" s="153">
        <v>14.272857142857145</v>
      </c>
    </row>
    <row r="257" spans="2:6">
      <c r="B257" s="49">
        <v>39444</v>
      </c>
      <c r="C257" s="153">
        <v>30.5</v>
      </c>
      <c r="D257" s="153">
        <v>5</v>
      </c>
      <c r="E257" s="153">
        <v>14</v>
      </c>
      <c r="F257" s="153">
        <v>14.29857142857143</v>
      </c>
    </row>
    <row r="258" spans="2:6">
      <c r="B258" s="49">
        <v>39447</v>
      </c>
      <c r="C258" s="153">
        <v>31</v>
      </c>
      <c r="D258" s="153">
        <v>5.01</v>
      </c>
      <c r="E258" s="153">
        <v>13.5</v>
      </c>
      <c r="F258" s="153">
        <v>14.472857142857142</v>
      </c>
    </row>
    <row r="259" spans="2:6">
      <c r="B259" s="49">
        <v>39450</v>
      </c>
      <c r="C259" s="153">
        <v>32.5</v>
      </c>
      <c r="D259" s="153">
        <v>5.01</v>
      </c>
      <c r="E259" s="153">
        <v>13.15</v>
      </c>
      <c r="F259" s="153">
        <v>14.838571428571429</v>
      </c>
    </row>
    <row r="260" spans="2:6">
      <c r="B260" s="49">
        <v>39451</v>
      </c>
      <c r="C260" s="153">
        <v>32.99</v>
      </c>
      <c r="D260" s="153">
        <v>5.0199999999999996</v>
      </c>
      <c r="E260" s="153">
        <v>13</v>
      </c>
      <c r="F260" s="153">
        <v>14.944285714285714</v>
      </c>
    </row>
    <row r="261" spans="2:6">
      <c r="B261" s="49">
        <v>39454</v>
      </c>
      <c r="C261" s="153">
        <v>33</v>
      </c>
      <c r="D261" s="153">
        <v>4.41</v>
      </c>
      <c r="E261" s="153">
        <v>13.03</v>
      </c>
      <c r="F261" s="153">
        <v>14.785714285714286</v>
      </c>
    </row>
    <row r="262" spans="2:6">
      <c r="B262" s="49">
        <v>39455</v>
      </c>
      <c r="C262" s="153">
        <v>33.35</v>
      </c>
      <c r="D262" s="153">
        <v>4.58</v>
      </c>
      <c r="E262" s="153">
        <v>12.9</v>
      </c>
      <c r="F262" s="153">
        <v>15.065714285714284</v>
      </c>
    </row>
    <row r="263" spans="2:6">
      <c r="B263" s="49">
        <v>39456</v>
      </c>
      <c r="C263" s="153">
        <v>33</v>
      </c>
      <c r="D263" s="153">
        <v>4.4000000000000004</v>
      </c>
      <c r="E263" s="153">
        <v>13.3</v>
      </c>
      <c r="F263" s="153">
        <v>15.021428571428572</v>
      </c>
    </row>
    <row r="264" spans="2:6">
      <c r="B264" s="49">
        <v>39457</v>
      </c>
      <c r="C264" s="153">
        <v>33.200000000000003</v>
      </c>
      <c r="D264" s="153">
        <v>4.4000000000000004</v>
      </c>
      <c r="E264" s="153">
        <v>13.65</v>
      </c>
      <c r="F264" s="153">
        <v>15.03</v>
      </c>
    </row>
    <row r="265" spans="2:6">
      <c r="B265" s="49">
        <v>39458</v>
      </c>
      <c r="C265" s="153">
        <v>33.75</v>
      </c>
      <c r="D265" s="153">
        <v>4.4000000000000004</v>
      </c>
      <c r="E265" s="153">
        <v>13.2</v>
      </c>
      <c r="F265" s="153">
        <v>15.262857142857143</v>
      </c>
    </row>
    <row r="266" spans="2:6">
      <c r="B266" s="49">
        <v>39461</v>
      </c>
      <c r="C266" s="153">
        <v>34.4</v>
      </c>
      <c r="D266" s="153">
        <v>4.4000000000000004</v>
      </c>
      <c r="E266" s="153">
        <v>13.51</v>
      </c>
      <c r="F266" s="153">
        <v>15.447142857142856</v>
      </c>
    </row>
    <row r="267" spans="2:6">
      <c r="B267" s="49">
        <v>39462</v>
      </c>
      <c r="C267" s="153">
        <v>34.1</v>
      </c>
      <c r="D267" s="153">
        <v>4.4000000000000004</v>
      </c>
      <c r="E267" s="153">
        <v>13.45</v>
      </c>
      <c r="F267" s="153">
        <v>15.322857142857146</v>
      </c>
    </row>
    <row r="268" spans="2:6">
      <c r="B268" s="49">
        <v>39463</v>
      </c>
      <c r="C268" s="153">
        <v>33</v>
      </c>
      <c r="D268" s="153">
        <v>4.4000000000000004</v>
      </c>
      <c r="E268" s="153">
        <v>12.59</v>
      </c>
      <c r="F268" s="153">
        <v>14.822857142857144</v>
      </c>
    </row>
    <row r="269" spans="2:6">
      <c r="B269" s="49">
        <v>39464</v>
      </c>
      <c r="C269" s="153">
        <v>33</v>
      </c>
      <c r="D269" s="153">
        <v>4.41</v>
      </c>
      <c r="E269" s="153">
        <v>12.84</v>
      </c>
      <c r="F269" s="153">
        <v>14.804285714285713</v>
      </c>
    </row>
    <row r="270" spans="2:6">
      <c r="B270" s="49">
        <v>39465</v>
      </c>
      <c r="C270" s="153">
        <v>32.15</v>
      </c>
      <c r="D270" s="153">
        <v>4.4000000000000004</v>
      </c>
      <c r="E270" s="153">
        <v>13.01</v>
      </c>
      <c r="F270" s="153">
        <v>14.794285714285715</v>
      </c>
    </row>
    <row r="271" spans="2:6">
      <c r="B271" s="49">
        <v>39468</v>
      </c>
      <c r="C271" s="153">
        <v>29.7</v>
      </c>
      <c r="D271" s="153">
        <v>4.5</v>
      </c>
      <c r="E271" s="153">
        <v>12.8</v>
      </c>
      <c r="F271" s="153">
        <v>14.074285714285713</v>
      </c>
    </row>
    <row r="272" spans="2:6">
      <c r="B272" s="49">
        <v>39469</v>
      </c>
      <c r="C272" s="153">
        <v>29.05</v>
      </c>
      <c r="D272" s="153">
        <v>4.4000000000000004</v>
      </c>
      <c r="E272" s="153">
        <v>13.33</v>
      </c>
      <c r="F272" s="153">
        <v>13.882857142857144</v>
      </c>
    </row>
    <row r="273" spans="2:6">
      <c r="B273" s="49">
        <v>39470</v>
      </c>
      <c r="C273" s="153">
        <v>27.6</v>
      </c>
      <c r="D273" s="153">
        <v>4.5</v>
      </c>
      <c r="E273" s="153">
        <v>13.72</v>
      </c>
      <c r="F273" s="153">
        <v>13.707142857142857</v>
      </c>
    </row>
    <row r="274" spans="2:6">
      <c r="B274" s="49">
        <v>39471</v>
      </c>
      <c r="C274" s="153">
        <v>28.25</v>
      </c>
      <c r="D274" s="153">
        <v>4.5</v>
      </c>
      <c r="E274" s="153">
        <v>14.12</v>
      </c>
      <c r="F274" s="153">
        <v>13.985714285714286</v>
      </c>
    </row>
    <row r="275" spans="2:6">
      <c r="B275" s="49">
        <v>39472</v>
      </c>
      <c r="C275" s="153">
        <v>28.5</v>
      </c>
      <c r="D275" s="153">
        <v>4.5</v>
      </c>
      <c r="E275" s="153">
        <v>14.2</v>
      </c>
      <c r="F275" s="153">
        <v>14.047142857142857</v>
      </c>
    </row>
    <row r="276" spans="2:6">
      <c r="B276" s="49">
        <v>39475</v>
      </c>
      <c r="C276" s="153">
        <v>28.05</v>
      </c>
      <c r="D276" s="153">
        <v>4.5</v>
      </c>
      <c r="E276" s="153">
        <v>13.99</v>
      </c>
      <c r="F276" s="153">
        <v>13.87</v>
      </c>
    </row>
    <row r="277" spans="2:6">
      <c r="B277" s="49">
        <v>39476</v>
      </c>
      <c r="C277" s="153">
        <v>26.75</v>
      </c>
      <c r="D277" s="153">
        <v>4.5</v>
      </c>
      <c r="E277" s="153">
        <v>14.5</v>
      </c>
      <c r="F277" s="153">
        <v>13.928571428571429</v>
      </c>
    </row>
    <row r="278" spans="2:6">
      <c r="B278" s="49">
        <v>39477</v>
      </c>
      <c r="C278" s="153">
        <v>25.6</v>
      </c>
      <c r="D278" s="153">
        <v>4.5</v>
      </c>
      <c r="E278" s="153">
        <v>14.9</v>
      </c>
      <c r="F278" s="153">
        <v>13.891428571428573</v>
      </c>
    </row>
    <row r="279" spans="2:6">
      <c r="B279" s="49">
        <v>39478</v>
      </c>
      <c r="C279" s="153">
        <v>26.1</v>
      </c>
      <c r="D279" s="153">
        <v>4.5</v>
      </c>
      <c r="E279" s="153">
        <v>15.15</v>
      </c>
      <c r="F279" s="153">
        <v>13.714285714285714</v>
      </c>
    </row>
    <row r="280" spans="2:6">
      <c r="B280" s="49">
        <v>39479</v>
      </c>
      <c r="C280" s="153">
        <v>26.15</v>
      </c>
      <c r="D280" s="153">
        <v>5</v>
      </c>
      <c r="E280" s="153">
        <v>15.37</v>
      </c>
      <c r="F280" s="153">
        <v>14.174285714285714</v>
      </c>
    </row>
    <row r="281" spans="2:6">
      <c r="B281" s="49">
        <v>39482</v>
      </c>
      <c r="C281" s="153">
        <v>25.99</v>
      </c>
      <c r="D281" s="153">
        <v>4.8</v>
      </c>
      <c r="E281" s="153">
        <v>15.35</v>
      </c>
      <c r="F281" s="153">
        <v>13.888571428571426</v>
      </c>
    </row>
    <row r="282" spans="2:6">
      <c r="B282" s="49">
        <v>39483</v>
      </c>
      <c r="C282" s="153">
        <v>25.75</v>
      </c>
      <c r="D282" s="153">
        <v>4.8</v>
      </c>
      <c r="E282" s="153">
        <v>15.31</v>
      </c>
      <c r="F282" s="153">
        <v>13.802857142857141</v>
      </c>
    </row>
    <row r="283" spans="2:6">
      <c r="B283" s="49">
        <v>39484</v>
      </c>
      <c r="C283" s="153">
        <v>25</v>
      </c>
      <c r="D283" s="153">
        <v>4.8</v>
      </c>
      <c r="E283" s="153">
        <v>15.55</v>
      </c>
      <c r="F283" s="153">
        <v>13.678571428571429</v>
      </c>
    </row>
    <row r="284" spans="2:6">
      <c r="B284" s="49">
        <v>39485</v>
      </c>
      <c r="C284" s="153">
        <v>23.5</v>
      </c>
      <c r="D284" s="153">
        <v>4.8</v>
      </c>
      <c r="E284" s="153">
        <v>15.55</v>
      </c>
      <c r="F284" s="153">
        <v>13.261428571428571</v>
      </c>
    </row>
    <row r="285" spans="2:6">
      <c r="B285" s="49">
        <v>39486</v>
      </c>
      <c r="C285" s="153">
        <v>23.3</v>
      </c>
      <c r="D285" s="153">
        <v>4.8</v>
      </c>
      <c r="E285" s="153">
        <v>15.55</v>
      </c>
      <c r="F285" s="153">
        <v>13.394285714285715</v>
      </c>
    </row>
    <row r="286" spans="2:6">
      <c r="B286" s="49">
        <v>39489</v>
      </c>
      <c r="C286" s="153">
        <v>24</v>
      </c>
      <c r="D286" s="153">
        <v>4.8</v>
      </c>
      <c r="E286" s="153">
        <v>16</v>
      </c>
      <c r="F286" s="153">
        <v>13.631428571428572</v>
      </c>
    </row>
    <row r="287" spans="2:6">
      <c r="B287" s="49">
        <v>39490</v>
      </c>
      <c r="C287" s="153">
        <v>25</v>
      </c>
      <c r="D287" s="153">
        <v>3.95</v>
      </c>
      <c r="E287" s="153">
        <v>15.99</v>
      </c>
      <c r="F287" s="153">
        <v>13.627142857142857</v>
      </c>
    </row>
    <row r="288" spans="2:6">
      <c r="B288" s="49">
        <v>39491</v>
      </c>
      <c r="C288" s="153">
        <v>24.5</v>
      </c>
      <c r="D288" s="153">
        <v>3.95</v>
      </c>
      <c r="E288" s="153">
        <v>16.48</v>
      </c>
      <c r="F288" s="153">
        <v>13.565714285714288</v>
      </c>
    </row>
    <row r="289" spans="2:6">
      <c r="B289" s="49">
        <v>39492</v>
      </c>
      <c r="C289" s="153">
        <v>24.95</v>
      </c>
      <c r="D289" s="153">
        <v>3.95</v>
      </c>
      <c r="E289" s="153">
        <v>15.9</v>
      </c>
      <c r="F289" s="153">
        <v>13.475714285714286</v>
      </c>
    </row>
    <row r="290" spans="2:6">
      <c r="B290" s="49">
        <v>39493</v>
      </c>
      <c r="C290" s="153">
        <v>24.86</v>
      </c>
      <c r="D290" s="153">
        <v>3.98</v>
      </c>
      <c r="E290" s="153">
        <v>16.600000000000001</v>
      </c>
      <c r="F290" s="153">
        <v>13.86857142857143</v>
      </c>
    </row>
    <row r="291" spans="2:6">
      <c r="B291" s="49">
        <v>39496</v>
      </c>
      <c r="C291" s="153">
        <v>24.89</v>
      </c>
      <c r="D291" s="153">
        <v>3.88</v>
      </c>
      <c r="E291" s="153">
        <v>18.25</v>
      </c>
      <c r="F291" s="153">
        <v>14.28</v>
      </c>
    </row>
    <row r="292" spans="2:6">
      <c r="B292" s="49">
        <v>39497</v>
      </c>
      <c r="C292" s="153">
        <v>25.5</v>
      </c>
      <c r="D292" s="153">
        <v>3.88</v>
      </c>
      <c r="E292" s="153">
        <v>18.78</v>
      </c>
      <c r="F292" s="153">
        <v>14.678571428571429</v>
      </c>
    </row>
    <row r="293" spans="2:6">
      <c r="B293" s="49">
        <v>39498</v>
      </c>
      <c r="C293" s="153">
        <v>25.55</v>
      </c>
      <c r="D293" s="153">
        <v>3.83</v>
      </c>
      <c r="E293" s="153">
        <v>18.5</v>
      </c>
      <c r="F293" s="153">
        <v>14.785714285714288</v>
      </c>
    </row>
    <row r="294" spans="2:6">
      <c r="B294" s="49">
        <v>39499</v>
      </c>
      <c r="C294" s="153">
        <v>25.99</v>
      </c>
      <c r="D294" s="153">
        <v>3.76</v>
      </c>
      <c r="E294" s="153">
        <v>18.399999999999999</v>
      </c>
      <c r="F294" s="153">
        <v>14.978571428571428</v>
      </c>
    </row>
    <row r="295" spans="2:6">
      <c r="B295" s="49">
        <v>39500</v>
      </c>
      <c r="C295" s="153">
        <v>25.25</v>
      </c>
      <c r="D295" s="153">
        <v>3.38</v>
      </c>
      <c r="E295" s="153">
        <v>17.5</v>
      </c>
      <c r="F295" s="153">
        <v>14.29142857142857</v>
      </c>
    </row>
    <row r="296" spans="2:6">
      <c r="B296" s="49">
        <v>39503</v>
      </c>
      <c r="C296" s="153">
        <v>25.24</v>
      </c>
      <c r="D296" s="153">
        <v>3.4</v>
      </c>
      <c r="E296" s="153">
        <v>17.850000000000001</v>
      </c>
      <c r="F296" s="153">
        <v>14.41</v>
      </c>
    </row>
    <row r="297" spans="2:6">
      <c r="B297" s="49">
        <v>39504</v>
      </c>
      <c r="C297" s="153">
        <v>25.05</v>
      </c>
      <c r="D297" s="153">
        <v>3.33</v>
      </c>
      <c r="E297" s="153">
        <v>17.399999999999999</v>
      </c>
      <c r="F297" s="153">
        <v>14.218571428571428</v>
      </c>
    </row>
    <row r="298" spans="2:6">
      <c r="B298" s="49">
        <v>39505</v>
      </c>
      <c r="C298" s="153">
        <v>24.95</v>
      </c>
      <c r="D298" s="153">
        <v>3.34</v>
      </c>
      <c r="E298" s="153">
        <v>17.13</v>
      </c>
      <c r="F298" s="153">
        <v>14.14</v>
      </c>
    </row>
    <row r="299" spans="2:6">
      <c r="B299" s="49">
        <v>39506</v>
      </c>
      <c r="C299" s="153">
        <v>24</v>
      </c>
      <c r="D299" s="153">
        <v>3</v>
      </c>
      <c r="E299" s="153">
        <v>17.25</v>
      </c>
      <c r="F299" s="153">
        <v>13.955714285714285</v>
      </c>
    </row>
    <row r="300" spans="2:6">
      <c r="B300" s="49">
        <v>39507</v>
      </c>
      <c r="C300" s="153">
        <v>24.7</v>
      </c>
      <c r="D300" s="153">
        <v>3.33</v>
      </c>
      <c r="E300" s="153">
        <v>17.75</v>
      </c>
      <c r="F300" s="153">
        <v>14.147142857142857</v>
      </c>
    </row>
    <row r="301" spans="2:6">
      <c r="B301" s="49">
        <v>39510</v>
      </c>
      <c r="C301" s="153">
        <v>24.9</v>
      </c>
      <c r="D301" s="153">
        <v>3.33</v>
      </c>
      <c r="E301" s="153">
        <v>17.18</v>
      </c>
      <c r="F301" s="153">
        <v>13.894285714285715</v>
      </c>
    </row>
    <row r="302" spans="2:6">
      <c r="B302" s="49">
        <v>39511</v>
      </c>
      <c r="C302" s="153">
        <v>25.47</v>
      </c>
      <c r="D302" s="153">
        <v>3.37</v>
      </c>
      <c r="E302" s="153">
        <v>17.7</v>
      </c>
      <c r="F302" s="153">
        <v>14.15</v>
      </c>
    </row>
    <row r="303" spans="2:6">
      <c r="B303" s="49">
        <v>39512</v>
      </c>
      <c r="C303" s="153">
        <v>25.4</v>
      </c>
      <c r="D303" s="153">
        <v>3.64</v>
      </c>
      <c r="E303" s="153">
        <v>17.600000000000001</v>
      </c>
      <c r="F303" s="153">
        <v>14.234285714285715</v>
      </c>
    </row>
    <row r="304" spans="2:6">
      <c r="B304" s="49">
        <v>39513</v>
      </c>
      <c r="C304" s="153">
        <v>25.7</v>
      </c>
      <c r="D304" s="153">
        <v>3.64</v>
      </c>
      <c r="E304" s="153">
        <v>17.25</v>
      </c>
      <c r="F304" s="153">
        <v>14.241428571428571</v>
      </c>
    </row>
    <row r="305" spans="2:6">
      <c r="B305" s="49">
        <v>39514</v>
      </c>
      <c r="C305" s="153">
        <v>26.4</v>
      </c>
      <c r="D305" s="153">
        <v>3.32</v>
      </c>
      <c r="E305" s="153">
        <v>16.75</v>
      </c>
      <c r="F305" s="153">
        <v>14.15</v>
      </c>
    </row>
    <row r="306" spans="2:6">
      <c r="B306" s="49">
        <v>39517</v>
      </c>
      <c r="C306" s="153">
        <v>26.6</v>
      </c>
      <c r="D306" s="153">
        <v>3.64</v>
      </c>
      <c r="E306" s="153">
        <v>16.5</v>
      </c>
      <c r="F306" s="153">
        <v>14.417142857142858</v>
      </c>
    </row>
    <row r="307" spans="2:6">
      <c r="B307" s="49">
        <v>39518</v>
      </c>
      <c r="C307" s="153">
        <v>26.9</v>
      </c>
      <c r="D307" s="153">
        <v>3.3</v>
      </c>
      <c r="E307" s="153">
        <v>16.55</v>
      </c>
      <c r="F307" s="153">
        <v>14.3</v>
      </c>
    </row>
    <row r="308" spans="2:6">
      <c r="B308" s="49">
        <v>39519</v>
      </c>
      <c r="C308" s="153">
        <v>27.31</v>
      </c>
      <c r="D308" s="153">
        <v>3</v>
      </c>
      <c r="E308" s="153">
        <v>16.3</v>
      </c>
      <c r="F308" s="153">
        <v>14.244285714285713</v>
      </c>
    </row>
    <row r="309" spans="2:6">
      <c r="B309" s="49">
        <v>39520</v>
      </c>
      <c r="C309" s="153">
        <v>27.15</v>
      </c>
      <c r="D309" s="153">
        <v>2.8</v>
      </c>
      <c r="E309" s="153">
        <v>16.149999999999999</v>
      </c>
      <c r="F309" s="153">
        <v>14.121428571428572</v>
      </c>
    </row>
    <row r="310" spans="2:6">
      <c r="B310" s="49">
        <v>39521</v>
      </c>
      <c r="C310" s="153">
        <v>27.35</v>
      </c>
      <c r="D310" s="153">
        <v>2.1</v>
      </c>
      <c r="E310" s="153">
        <v>16.5</v>
      </c>
      <c r="F310" s="153">
        <v>14.144285714285713</v>
      </c>
    </row>
    <row r="311" spans="2:6">
      <c r="B311" s="49">
        <v>39524</v>
      </c>
      <c r="C311" s="153">
        <v>26.4</v>
      </c>
      <c r="D311" s="153">
        <v>2.2000000000000002</v>
      </c>
      <c r="E311" s="153">
        <v>15.4</v>
      </c>
      <c r="F311" s="153">
        <v>13.657142857142858</v>
      </c>
    </row>
    <row r="312" spans="2:6">
      <c r="B312" s="49">
        <v>39525</v>
      </c>
      <c r="C312" s="153">
        <v>27</v>
      </c>
      <c r="D312" s="153">
        <v>2.2000000000000002</v>
      </c>
      <c r="E312" s="153">
        <v>15.5</v>
      </c>
      <c r="F312" s="153">
        <v>13.857142857142858</v>
      </c>
    </row>
    <row r="313" spans="2:6">
      <c r="B313" s="49">
        <v>39526</v>
      </c>
      <c r="C313" s="153">
        <v>25.95</v>
      </c>
      <c r="D313" s="153">
        <v>2.4500000000000002</v>
      </c>
      <c r="E313" s="153">
        <v>15.75</v>
      </c>
      <c r="F313" s="153">
        <v>13.685714285714285</v>
      </c>
    </row>
    <row r="314" spans="2:6">
      <c r="B314" s="49">
        <v>39527</v>
      </c>
      <c r="C314" s="153">
        <v>24.3</v>
      </c>
      <c r="D314" s="153">
        <v>2.4500000000000002</v>
      </c>
      <c r="E314" s="153">
        <v>15.75</v>
      </c>
      <c r="F314" s="153">
        <v>13.358571428571429</v>
      </c>
    </row>
    <row r="315" spans="2:6">
      <c r="B315" s="49">
        <v>39532</v>
      </c>
      <c r="C315" s="153">
        <v>24.5</v>
      </c>
      <c r="D315" s="153">
        <v>2.2000000000000002</v>
      </c>
      <c r="E315" s="153">
        <v>15.75</v>
      </c>
      <c r="F315" s="153">
        <v>13.292857142857143</v>
      </c>
    </row>
    <row r="316" spans="2:6">
      <c r="B316" s="49">
        <v>39533</v>
      </c>
      <c r="C316" s="153">
        <v>24.5</v>
      </c>
      <c r="D316" s="153">
        <v>2.25</v>
      </c>
      <c r="E316" s="153">
        <v>16</v>
      </c>
      <c r="F316" s="153">
        <v>13.185714285714285</v>
      </c>
    </row>
    <row r="317" spans="2:6">
      <c r="B317" s="49">
        <v>39534</v>
      </c>
      <c r="C317" s="153">
        <v>25.06</v>
      </c>
      <c r="D317" s="153">
        <v>2.75</v>
      </c>
      <c r="E317" s="153">
        <v>16</v>
      </c>
      <c r="F317" s="153">
        <v>13.572857142857142</v>
      </c>
    </row>
    <row r="318" spans="2:6">
      <c r="B318" s="49">
        <v>39535</v>
      </c>
      <c r="C318" s="153">
        <v>25.2</v>
      </c>
      <c r="D318" s="153">
        <v>2.4500000000000002</v>
      </c>
      <c r="E318" s="153">
        <v>16.3</v>
      </c>
      <c r="F318" s="153">
        <v>13.624285714285715</v>
      </c>
    </row>
    <row r="319" spans="2:6">
      <c r="B319" s="49">
        <v>39538</v>
      </c>
      <c r="C319" s="153">
        <v>25.05</v>
      </c>
      <c r="D319" s="153">
        <v>3</v>
      </c>
      <c r="E319" s="153">
        <v>16.5</v>
      </c>
      <c r="F319" s="153">
        <v>13.565714285714284</v>
      </c>
    </row>
    <row r="320" spans="2:6">
      <c r="B320" s="49">
        <v>39539</v>
      </c>
      <c r="C320" s="153">
        <v>24.65</v>
      </c>
      <c r="D320" s="153">
        <v>2.5</v>
      </c>
      <c r="E320" s="153">
        <v>16.579999999999998</v>
      </c>
      <c r="F320" s="153">
        <v>13.46142857142857</v>
      </c>
    </row>
    <row r="321" spans="2:6">
      <c r="B321" s="49">
        <v>39540</v>
      </c>
      <c r="C321" s="153">
        <v>24.51</v>
      </c>
      <c r="D321" s="153">
        <v>3</v>
      </c>
      <c r="E321" s="153">
        <v>16.649999999999999</v>
      </c>
      <c r="F321" s="153">
        <v>13.494285714285713</v>
      </c>
    </row>
    <row r="322" spans="2:6">
      <c r="B322" s="49">
        <v>39541</v>
      </c>
      <c r="C322" s="153">
        <v>24.49</v>
      </c>
      <c r="D322" s="153">
        <v>3</v>
      </c>
      <c r="E322" s="153">
        <v>16.12</v>
      </c>
      <c r="F322" s="153">
        <v>13.422857142857142</v>
      </c>
    </row>
    <row r="323" spans="2:6">
      <c r="B323" s="49">
        <v>39542</v>
      </c>
      <c r="C323" s="153">
        <v>24.3</v>
      </c>
      <c r="D323" s="153">
        <v>3.4</v>
      </c>
      <c r="E323" s="153">
        <v>15.9</v>
      </c>
      <c r="F323" s="153">
        <v>13.337142857142856</v>
      </c>
    </row>
    <row r="324" spans="2:6">
      <c r="B324" s="49">
        <v>39545</v>
      </c>
      <c r="C324" s="153">
        <v>24.45</v>
      </c>
      <c r="D324" s="153">
        <v>3</v>
      </c>
      <c r="E324" s="153">
        <v>15.78</v>
      </c>
      <c r="F324" s="153">
        <v>13.267142857142858</v>
      </c>
    </row>
    <row r="325" spans="2:6">
      <c r="B325" s="49">
        <v>39546</v>
      </c>
      <c r="C325" s="153">
        <v>26.76</v>
      </c>
      <c r="D325" s="153">
        <v>2.5499999999999998</v>
      </c>
      <c r="E325" s="153">
        <v>15.7</v>
      </c>
      <c r="F325" s="153">
        <v>13.527142857142858</v>
      </c>
    </row>
    <row r="326" spans="2:6">
      <c r="B326" s="49">
        <v>39547</v>
      </c>
      <c r="C326" s="153">
        <v>27.5</v>
      </c>
      <c r="D326" s="153">
        <v>3.1</v>
      </c>
      <c r="E326" s="153">
        <v>15.88</v>
      </c>
      <c r="F326" s="153">
        <v>13.782857142857141</v>
      </c>
    </row>
    <row r="327" spans="2:6">
      <c r="B327" s="49">
        <v>39548</v>
      </c>
      <c r="C327" s="153">
        <v>28.7</v>
      </c>
      <c r="D327" s="153">
        <v>3.1</v>
      </c>
      <c r="E327" s="153">
        <v>15.83</v>
      </c>
      <c r="F327" s="153">
        <v>13.767142857142856</v>
      </c>
    </row>
    <row r="328" spans="2:6">
      <c r="B328" s="49">
        <v>39549</v>
      </c>
      <c r="C328" s="153">
        <v>28.15</v>
      </c>
      <c r="D328" s="153">
        <v>3.2</v>
      </c>
      <c r="E328" s="153">
        <v>15.95</v>
      </c>
      <c r="F328" s="153">
        <v>13.761428571428571</v>
      </c>
    </row>
    <row r="329" spans="2:6">
      <c r="B329" s="49">
        <v>39552</v>
      </c>
      <c r="C329" s="153">
        <v>28.34</v>
      </c>
      <c r="D329" s="153">
        <v>2.5</v>
      </c>
      <c r="E329" s="153">
        <v>15.85</v>
      </c>
      <c r="F329" s="153">
        <v>13.627142857142857</v>
      </c>
    </row>
    <row r="330" spans="2:6">
      <c r="B330" s="49">
        <v>39553</v>
      </c>
      <c r="C330" s="153">
        <v>29.16</v>
      </c>
      <c r="D330" s="153">
        <v>2.63</v>
      </c>
      <c r="E330" s="153">
        <v>16.079999999999998</v>
      </c>
      <c r="F330" s="153">
        <v>13.742857142857142</v>
      </c>
    </row>
    <row r="331" spans="2:6">
      <c r="B331" s="49">
        <v>39554</v>
      </c>
      <c r="C331" s="153">
        <v>29.06</v>
      </c>
      <c r="D331" s="153">
        <v>2.8</v>
      </c>
      <c r="E331" s="153">
        <v>16.010000000000002</v>
      </c>
      <c r="F331" s="153">
        <v>13.754285714285714</v>
      </c>
    </row>
    <row r="332" spans="2:6">
      <c r="B332" s="49">
        <v>39555</v>
      </c>
      <c r="C332" s="153">
        <v>28.88</v>
      </c>
      <c r="D332" s="153">
        <v>2.81</v>
      </c>
      <c r="E332" s="153">
        <v>16.2</v>
      </c>
      <c r="F332" s="153">
        <v>13.724285714285713</v>
      </c>
    </row>
    <row r="333" spans="2:6">
      <c r="B333" s="49">
        <v>39556</v>
      </c>
      <c r="C333" s="153">
        <v>28.65</v>
      </c>
      <c r="D333" s="153">
        <v>3</v>
      </c>
      <c r="E333" s="153">
        <v>16.29</v>
      </c>
      <c r="F333" s="153">
        <v>13.552857142857141</v>
      </c>
    </row>
    <row r="334" spans="2:6">
      <c r="B334" s="49">
        <v>39559</v>
      </c>
      <c r="C334" s="153">
        <v>28.75</v>
      </c>
      <c r="D334" s="153">
        <v>2.6</v>
      </c>
      <c r="E334" s="153">
        <v>16.399999999999999</v>
      </c>
      <c r="F334" s="153">
        <v>13.367142857142856</v>
      </c>
    </row>
    <row r="335" spans="2:6">
      <c r="B335" s="49">
        <v>39560</v>
      </c>
      <c r="C335" s="153">
        <v>29.25</v>
      </c>
      <c r="D335" s="153">
        <v>2.4300000000000002</v>
      </c>
      <c r="E335" s="153">
        <v>16.3</v>
      </c>
      <c r="F335" s="153">
        <v>13.45142857142857</v>
      </c>
    </row>
    <row r="336" spans="2:6">
      <c r="B336" s="49">
        <v>39561</v>
      </c>
      <c r="C336" s="153">
        <v>29.6</v>
      </c>
      <c r="D336" s="153">
        <v>2.7</v>
      </c>
      <c r="E336" s="153">
        <v>16.39</v>
      </c>
      <c r="F336" s="153">
        <v>13.63</v>
      </c>
    </row>
    <row r="337" spans="2:6">
      <c r="B337" s="49">
        <v>39562</v>
      </c>
      <c r="C337" s="153">
        <v>29.55</v>
      </c>
      <c r="D337" s="153">
        <v>2.7</v>
      </c>
      <c r="E337" s="153">
        <v>16.579999999999998</v>
      </c>
      <c r="F337" s="153">
        <v>13.634285714285713</v>
      </c>
    </row>
    <row r="338" spans="2:6">
      <c r="B338" s="49">
        <v>39563</v>
      </c>
      <c r="C338" s="153">
        <v>29.7</v>
      </c>
      <c r="D338" s="153">
        <v>2.5</v>
      </c>
      <c r="E338" s="153">
        <v>16.5</v>
      </c>
      <c r="F338" s="153">
        <v>13.62</v>
      </c>
    </row>
    <row r="339" spans="2:6">
      <c r="B339" s="49">
        <v>39566</v>
      </c>
      <c r="C339" s="153">
        <v>29.55</v>
      </c>
      <c r="D339" s="153">
        <v>2.2000000000000002</v>
      </c>
      <c r="E339" s="153">
        <v>16.75</v>
      </c>
      <c r="F339" s="153">
        <v>13.574285714285713</v>
      </c>
    </row>
    <row r="340" spans="2:6">
      <c r="B340" s="49">
        <v>39567</v>
      </c>
      <c r="C340" s="153">
        <v>28.95</v>
      </c>
      <c r="D340" s="153">
        <v>2.84</v>
      </c>
      <c r="E340" s="153">
        <v>16.43</v>
      </c>
      <c r="F340" s="153">
        <v>13.452857142857143</v>
      </c>
    </row>
    <row r="341" spans="2:6">
      <c r="B341" s="49">
        <v>39568</v>
      </c>
      <c r="C341" s="153">
        <v>29.4</v>
      </c>
      <c r="D341" s="153">
        <v>2.25</v>
      </c>
      <c r="E341" s="153">
        <v>16.100000000000001</v>
      </c>
      <c r="F341" s="153">
        <v>13.642857142857142</v>
      </c>
    </row>
    <row r="342" spans="2:6">
      <c r="B342" s="49">
        <v>39569</v>
      </c>
      <c r="C342" s="153">
        <v>29.5</v>
      </c>
      <c r="D342" s="153">
        <v>2.38</v>
      </c>
      <c r="E342" s="153">
        <v>16.600000000000001</v>
      </c>
      <c r="F342" s="153">
        <v>13.654285714285715</v>
      </c>
    </row>
    <row r="343" spans="2:6">
      <c r="B343" s="49">
        <v>39570</v>
      </c>
      <c r="C343" s="153">
        <v>29.5</v>
      </c>
      <c r="D343" s="153">
        <v>2.25</v>
      </c>
      <c r="E343" s="153">
        <v>16.2</v>
      </c>
      <c r="F343" s="153">
        <v>13.517142857142858</v>
      </c>
    </row>
    <row r="344" spans="2:6">
      <c r="B344" s="49">
        <v>39574</v>
      </c>
      <c r="C344" s="153">
        <v>30.1</v>
      </c>
      <c r="D344" s="153">
        <v>1.88</v>
      </c>
      <c r="E344" s="153">
        <v>16.440000000000001</v>
      </c>
      <c r="F344" s="153">
        <v>13.598571428571429</v>
      </c>
    </row>
    <row r="345" spans="2:6">
      <c r="B345" s="49">
        <v>39575</v>
      </c>
      <c r="C345" s="153">
        <v>30.52</v>
      </c>
      <c r="D345" s="153">
        <v>2.6</v>
      </c>
      <c r="E345" s="153">
        <v>16.45</v>
      </c>
      <c r="F345" s="153">
        <v>13.704285714285714</v>
      </c>
    </row>
    <row r="346" spans="2:6">
      <c r="B346" s="49">
        <v>39576</v>
      </c>
      <c r="C346" s="153">
        <v>31</v>
      </c>
      <c r="D346" s="153">
        <v>2.38</v>
      </c>
      <c r="E346" s="153">
        <v>16.649999999999999</v>
      </c>
      <c r="F346" s="153">
        <v>13.778571428571427</v>
      </c>
    </row>
    <row r="347" spans="2:6">
      <c r="B347" s="49">
        <v>39577</v>
      </c>
      <c r="C347" s="153">
        <v>31.29</v>
      </c>
      <c r="D347" s="153">
        <v>2.2799999999999998</v>
      </c>
      <c r="E347" s="153">
        <v>16.5</v>
      </c>
      <c r="F347" s="153">
        <v>13.745714285714286</v>
      </c>
    </row>
    <row r="348" spans="2:6">
      <c r="B348" s="49">
        <v>39580</v>
      </c>
      <c r="C348" s="153">
        <v>32.049999999999997</v>
      </c>
      <c r="D348" s="153">
        <v>2.35</v>
      </c>
      <c r="E348" s="153">
        <v>16.600000000000001</v>
      </c>
      <c r="F348" s="153">
        <v>13.957142857142856</v>
      </c>
    </row>
    <row r="349" spans="2:6">
      <c r="B349" s="49">
        <v>39581</v>
      </c>
      <c r="C349" s="153">
        <v>32.979999999999997</v>
      </c>
      <c r="D349" s="153">
        <v>2</v>
      </c>
      <c r="E349" s="153">
        <v>16.7</v>
      </c>
      <c r="F349" s="153">
        <v>13.997142857142856</v>
      </c>
    </row>
    <row r="350" spans="2:6">
      <c r="B350" s="49">
        <v>39582</v>
      </c>
      <c r="C350" s="153">
        <v>33.4</v>
      </c>
      <c r="D350" s="153">
        <v>2.4</v>
      </c>
      <c r="E350" s="153">
        <v>16.55</v>
      </c>
      <c r="F350" s="153">
        <v>14.137142857142859</v>
      </c>
    </row>
    <row r="351" spans="2:6">
      <c r="B351" s="49">
        <v>39583</v>
      </c>
      <c r="C351" s="153">
        <v>33.25</v>
      </c>
      <c r="D351" s="153">
        <v>1.93</v>
      </c>
      <c r="E351" s="153">
        <v>16.399999999999999</v>
      </c>
      <c r="F351" s="153">
        <v>13.994285714285715</v>
      </c>
    </row>
    <row r="352" spans="2:6">
      <c r="B352" s="49">
        <v>39584</v>
      </c>
      <c r="C352" s="153">
        <v>34</v>
      </c>
      <c r="D352" s="153">
        <v>2.0499999999999998</v>
      </c>
      <c r="E352" s="153">
        <v>16.38</v>
      </c>
      <c r="F352" s="153">
        <v>14.227142857142855</v>
      </c>
    </row>
    <row r="353" spans="2:6">
      <c r="B353" s="49">
        <v>39587</v>
      </c>
      <c r="C353" s="153">
        <v>34</v>
      </c>
      <c r="D353" s="153">
        <v>1.88</v>
      </c>
      <c r="E353" s="153">
        <v>16.600000000000001</v>
      </c>
      <c r="F353" s="153">
        <v>14.224285714285713</v>
      </c>
    </row>
    <row r="354" spans="2:6">
      <c r="B354" s="49">
        <v>39588</v>
      </c>
      <c r="C354" s="153">
        <v>33.5</v>
      </c>
      <c r="D354" s="153">
        <v>2.13</v>
      </c>
      <c r="E354" s="153">
        <v>16.600000000000001</v>
      </c>
      <c r="F354" s="153">
        <v>14.202857142857143</v>
      </c>
    </row>
    <row r="355" spans="2:6">
      <c r="B355" s="49">
        <v>39589</v>
      </c>
      <c r="C355" s="153">
        <v>34</v>
      </c>
      <c r="D355" s="153">
        <v>2.2799999999999998</v>
      </c>
      <c r="E355" s="153">
        <v>16.059999999999999</v>
      </c>
      <c r="F355" s="153">
        <v>14.21</v>
      </c>
    </row>
    <row r="356" spans="2:6">
      <c r="B356" s="49">
        <v>39590</v>
      </c>
      <c r="C356" s="153">
        <v>33.58</v>
      </c>
      <c r="D356" s="153">
        <v>2.2799999999999998</v>
      </c>
      <c r="E356" s="153">
        <v>16.5</v>
      </c>
      <c r="F356" s="153">
        <v>14.28</v>
      </c>
    </row>
    <row r="357" spans="2:6">
      <c r="B357" s="49">
        <v>39591</v>
      </c>
      <c r="C357" s="153">
        <v>33.75</v>
      </c>
      <c r="D357" s="153">
        <v>3.2</v>
      </c>
      <c r="E357" s="153">
        <v>16.43</v>
      </c>
      <c r="F357" s="153">
        <v>14.48</v>
      </c>
    </row>
    <row r="358" spans="2:6">
      <c r="B358" s="49">
        <v>39595</v>
      </c>
      <c r="C358" s="153">
        <v>33</v>
      </c>
      <c r="D358" s="153">
        <v>3.2</v>
      </c>
      <c r="E358" s="153">
        <v>16.29</v>
      </c>
      <c r="F358" s="153">
        <v>14.497142857142858</v>
      </c>
    </row>
    <row r="359" spans="2:6">
      <c r="B359" s="49">
        <v>39596</v>
      </c>
      <c r="C359" s="153">
        <v>31.71</v>
      </c>
      <c r="D359" s="153">
        <v>3</v>
      </c>
      <c r="E359" s="153">
        <v>16.239999999999998</v>
      </c>
      <c r="F359" s="153">
        <v>14.21142857142857</v>
      </c>
    </row>
    <row r="360" spans="2:6">
      <c r="B360" s="49">
        <v>39597</v>
      </c>
      <c r="C360" s="153">
        <v>32</v>
      </c>
      <c r="D360" s="153">
        <v>3</v>
      </c>
      <c r="E360" s="153">
        <v>15.73</v>
      </c>
      <c r="F360" s="153">
        <v>14.172857142857142</v>
      </c>
    </row>
    <row r="361" spans="2:6">
      <c r="B361" s="49">
        <v>39598</v>
      </c>
      <c r="C361" s="153">
        <v>32.450000000000003</v>
      </c>
      <c r="D361" s="153">
        <v>3</v>
      </c>
      <c r="E361" s="153">
        <v>16.5</v>
      </c>
      <c r="F361" s="153">
        <v>14.388571428571428</v>
      </c>
    </row>
    <row r="362" spans="2:6">
      <c r="B362" s="49">
        <v>39601</v>
      </c>
      <c r="C362" s="153">
        <v>31.4</v>
      </c>
      <c r="D362" s="153">
        <v>3.5</v>
      </c>
      <c r="E362" s="153">
        <v>16.3</v>
      </c>
      <c r="F362" s="153">
        <v>14.297142857142859</v>
      </c>
    </row>
    <row r="363" spans="2:6">
      <c r="B363" s="49">
        <v>39602</v>
      </c>
      <c r="C363" s="153">
        <v>31.7</v>
      </c>
      <c r="D363" s="153">
        <v>3.5</v>
      </c>
      <c r="E363" s="153">
        <v>16.13</v>
      </c>
      <c r="F363" s="153">
        <v>14.102857142857143</v>
      </c>
    </row>
    <row r="364" spans="2:6">
      <c r="B364" s="49">
        <v>39603</v>
      </c>
      <c r="C364" s="153">
        <v>30.4</v>
      </c>
      <c r="D364" s="153">
        <v>3.4</v>
      </c>
      <c r="E364" s="153">
        <v>16</v>
      </c>
      <c r="F364" s="153">
        <v>13.762857142857143</v>
      </c>
    </row>
    <row r="365" spans="2:6">
      <c r="B365" s="49">
        <v>39604</v>
      </c>
      <c r="C365" s="153">
        <v>30.76</v>
      </c>
      <c r="D365" s="153">
        <v>3.3</v>
      </c>
      <c r="E365" s="153">
        <v>15.71</v>
      </c>
      <c r="F365" s="153">
        <v>13.761428571428571</v>
      </c>
    </row>
    <row r="366" spans="2:6">
      <c r="B366" s="49">
        <v>39605</v>
      </c>
      <c r="C366" s="153">
        <v>31.5</v>
      </c>
      <c r="D366" s="153">
        <v>3.5</v>
      </c>
      <c r="E366" s="153">
        <v>15.5</v>
      </c>
      <c r="F366" s="153">
        <v>13.864285714285714</v>
      </c>
    </row>
    <row r="367" spans="2:6">
      <c r="B367" s="49">
        <v>39608</v>
      </c>
      <c r="C367" s="153">
        <v>31.32</v>
      </c>
      <c r="D367" s="153">
        <v>3.5</v>
      </c>
      <c r="E367" s="153">
        <v>15.3</v>
      </c>
      <c r="F367" s="153">
        <v>13.771428571428572</v>
      </c>
    </row>
    <row r="368" spans="2:6">
      <c r="B368" s="49">
        <v>39609</v>
      </c>
      <c r="C368" s="153">
        <v>30.6</v>
      </c>
      <c r="D368" s="153">
        <v>3.5</v>
      </c>
      <c r="E368" s="153">
        <v>15.28</v>
      </c>
      <c r="F368" s="153">
        <v>13.668571428571429</v>
      </c>
    </row>
    <row r="369" spans="2:6">
      <c r="B369" s="49">
        <v>39610</v>
      </c>
      <c r="C369" s="153">
        <v>30.5</v>
      </c>
      <c r="D369" s="153">
        <v>3</v>
      </c>
      <c r="E369" s="153">
        <v>15</v>
      </c>
      <c r="F369" s="153">
        <v>13.432857142857143</v>
      </c>
    </row>
    <row r="370" spans="2:6">
      <c r="B370" s="49">
        <v>39611</v>
      </c>
      <c r="C370" s="153">
        <v>31.05</v>
      </c>
      <c r="D370" s="153">
        <v>3.5</v>
      </c>
      <c r="E370" s="153">
        <v>14.85</v>
      </c>
      <c r="F370" s="153">
        <v>13.528571428571428</v>
      </c>
    </row>
    <row r="371" spans="2:6">
      <c r="B371" s="49">
        <v>39612</v>
      </c>
      <c r="C371" s="153">
        <v>30.93</v>
      </c>
      <c r="D371" s="153">
        <v>3</v>
      </c>
      <c r="E371" s="153">
        <v>14.9</v>
      </c>
      <c r="F371" s="153">
        <v>13.512857142857143</v>
      </c>
    </row>
    <row r="372" spans="2:6">
      <c r="B372" s="49">
        <v>39615</v>
      </c>
      <c r="C372" s="153">
        <v>31</v>
      </c>
      <c r="D372" s="153">
        <v>3</v>
      </c>
      <c r="E372" s="153">
        <v>14.65</v>
      </c>
      <c r="F372" s="153">
        <v>13.511428571428571</v>
      </c>
    </row>
    <row r="373" spans="2:6">
      <c r="B373" s="49">
        <v>39616</v>
      </c>
      <c r="C373" s="153">
        <v>30.22</v>
      </c>
      <c r="D373" s="153">
        <v>3</v>
      </c>
      <c r="E373" s="153">
        <v>14.85</v>
      </c>
      <c r="F373" s="153">
        <v>13.507142857142858</v>
      </c>
    </row>
    <row r="374" spans="2:6">
      <c r="B374" s="49">
        <v>39617</v>
      </c>
      <c r="C374" s="153">
        <v>30.2</v>
      </c>
      <c r="D374" s="153">
        <v>3</v>
      </c>
      <c r="E374" s="153">
        <v>14.55</v>
      </c>
      <c r="F374" s="153">
        <v>13.401428571428571</v>
      </c>
    </row>
    <row r="375" spans="2:6">
      <c r="B375" s="49">
        <v>39618</v>
      </c>
      <c r="C375" s="153">
        <v>29.6</v>
      </c>
      <c r="D375" s="153">
        <v>3</v>
      </c>
      <c r="E375" s="153">
        <v>14.8</v>
      </c>
      <c r="F375" s="153">
        <v>13.375714285714285</v>
      </c>
    </row>
    <row r="376" spans="2:6">
      <c r="B376" s="49">
        <v>39619</v>
      </c>
      <c r="C376" s="153">
        <v>29.3</v>
      </c>
      <c r="D376" s="153">
        <v>2.95</v>
      </c>
      <c r="E376" s="153">
        <v>16.190000000000001</v>
      </c>
      <c r="F376" s="153">
        <v>13.617142857142857</v>
      </c>
    </row>
    <row r="377" spans="2:6">
      <c r="B377" s="49">
        <v>39622</v>
      </c>
      <c r="C377" s="153">
        <v>29.5</v>
      </c>
      <c r="D377" s="153">
        <v>2.9</v>
      </c>
      <c r="E377" s="153">
        <v>16.14</v>
      </c>
      <c r="F377" s="153">
        <v>13.512857142857143</v>
      </c>
    </row>
    <row r="378" spans="2:6">
      <c r="B378" s="49">
        <v>39623</v>
      </c>
      <c r="C378" s="153">
        <v>28.3</v>
      </c>
      <c r="D378" s="153">
        <v>3</v>
      </c>
      <c r="E378" s="153">
        <v>15.6</v>
      </c>
      <c r="F378" s="153">
        <v>13.228571428571428</v>
      </c>
    </row>
    <row r="379" spans="2:6">
      <c r="B379" s="49">
        <v>39624</v>
      </c>
      <c r="C379" s="153">
        <v>28.65</v>
      </c>
      <c r="D379" s="153">
        <v>2.9</v>
      </c>
      <c r="E379" s="153">
        <v>15.51</v>
      </c>
      <c r="F379" s="153">
        <v>13.255714285714287</v>
      </c>
    </row>
    <row r="380" spans="2:6">
      <c r="B380" s="49">
        <v>39625</v>
      </c>
      <c r="C380" s="153">
        <v>28.56</v>
      </c>
      <c r="D380" s="153">
        <v>2.95</v>
      </c>
      <c r="E380" s="153">
        <v>15.7</v>
      </c>
      <c r="F380" s="153">
        <v>13.224285714285715</v>
      </c>
    </row>
    <row r="381" spans="2:6">
      <c r="B381" s="49">
        <v>39626</v>
      </c>
      <c r="C381" s="153">
        <v>29.69</v>
      </c>
      <c r="D381" s="153">
        <v>2.95</v>
      </c>
      <c r="E381" s="153">
        <v>15.25</v>
      </c>
      <c r="F381" s="153">
        <v>13.372857142857145</v>
      </c>
    </row>
    <row r="382" spans="2:6">
      <c r="B382" s="49">
        <v>39629</v>
      </c>
      <c r="C382" s="153">
        <v>31.2</v>
      </c>
      <c r="D382" s="153">
        <v>2.95</v>
      </c>
      <c r="E382" s="153">
        <v>15.43</v>
      </c>
      <c r="F382" s="153">
        <v>13.845714285714285</v>
      </c>
    </row>
    <row r="383" spans="2:6">
      <c r="B383" s="49">
        <v>39630</v>
      </c>
      <c r="C383" s="153">
        <v>29.85</v>
      </c>
      <c r="D383" s="153">
        <v>2.95</v>
      </c>
      <c r="E383" s="153">
        <v>14.8</v>
      </c>
      <c r="F383" s="153">
        <v>13.361428571428572</v>
      </c>
    </row>
    <row r="384" spans="2:6">
      <c r="B384" s="49">
        <v>39631</v>
      </c>
      <c r="C384" s="153">
        <v>29.8</v>
      </c>
      <c r="D384" s="153">
        <v>2.98</v>
      </c>
      <c r="E384" s="153">
        <v>14.5</v>
      </c>
      <c r="F384" s="153">
        <v>13.182857142857143</v>
      </c>
    </row>
    <row r="385" spans="2:6">
      <c r="B385" s="49">
        <v>39632</v>
      </c>
      <c r="C385" s="153">
        <v>29.1</v>
      </c>
      <c r="D385" s="153">
        <v>3</v>
      </c>
      <c r="E385" s="153">
        <v>14</v>
      </c>
      <c r="F385" s="153">
        <v>12.912857142857144</v>
      </c>
    </row>
    <row r="386" spans="2:6">
      <c r="B386" s="49">
        <v>39633</v>
      </c>
      <c r="C386" s="153">
        <v>29.25</v>
      </c>
      <c r="D386" s="153">
        <v>3</v>
      </c>
      <c r="E386" s="153">
        <v>14</v>
      </c>
      <c r="F386" s="153">
        <v>12.942857142857141</v>
      </c>
    </row>
    <row r="387" spans="2:6">
      <c r="B387" s="49">
        <v>39636</v>
      </c>
      <c r="C387" s="153">
        <v>28.95</v>
      </c>
      <c r="D387" s="153">
        <v>2.2000000000000002</v>
      </c>
      <c r="E387" s="153">
        <v>14.05</v>
      </c>
      <c r="F387" s="153">
        <v>12.765714285714285</v>
      </c>
    </row>
    <row r="388" spans="2:6">
      <c r="B388" s="49">
        <v>39637</v>
      </c>
      <c r="C388" s="153">
        <v>27.9</v>
      </c>
      <c r="D388" s="153">
        <v>2.2999999999999998</v>
      </c>
      <c r="E388" s="153">
        <v>13.62</v>
      </c>
      <c r="F388" s="153">
        <v>12.46</v>
      </c>
    </row>
    <row r="389" spans="2:6">
      <c r="B389" s="49">
        <v>39638</v>
      </c>
      <c r="C389" s="153">
        <v>28.38</v>
      </c>
      <c r="D389" s="153">
        <v>2.4</v>
      </c>
      <c r="E389" s="153">
        <v>13.39</v>
      </c>
      <c r="F389" s="153">
        <v>12.51</v>
      </c>
    </row>
    <row r="390" spans="2:6">
      <c r="B390" s="49">
        <v>39639</v>
      </c>
      <c r="C390" s="153">
        <v>28</v>
      </c>
      <c r="D390" s="153">
        <v>2.4</v>
      </c>
      <c r="E390" s="153">
        <v>13.65</v>
      </c>
      <c r="F390" s="153">
        <v>12.445714285714287</v>
      </c>
    </row>
    <row r="391" spans="2:6">
      <c r="B391" s="49">
        <v>39640</v>
      </c>
      <c r="C391" s="153">
        <v>27.7</v>
      </c>
      <c r="D391" s="153">
        <v>2.4</v>
      </c>
      <c r="E391" s="153">
        <v>13.25</v>
      </c>
      <c r="F391" s="153">
        <v>12.168571428571429</v>
      </c>
    </row>
    <row r="392" spans="2:6">
      <c r="B392" s="49">
        <v>39643</v>
      </c>
      <c r="C392" s="153">
        <v>28</v>
      </c>
      <c r="D392" s="153">
        <v>2.4</v>
      </c>
      <c r="E392" s="153">
        <v>12.8</v>
      </c>
      <c r="F392" s="153">
        <v>11.992857142857144</v>
      </c>
    </row>
    <row r="393" spans="2:6">
      <c r="B393" s="49">
        <v>39644</v>
      </c>
      <c r="C393" s="153">
        <v>27.8</v>
      </c>
      <c r="D393" s="153">
        <v>3</v>
      </c>
      <c r="E393" s="153">
        <v>12.75</v>
      </c>
      <c r="F393" s="153">
        <v>11.95</v>
      </c>
    </row>
    <row r="394" spans="2:6">
      <c r="B394" s="49">
        <v>39645</v>
      </c>
      <c r="C394" s="153">
        <v>27.5</v>
      </c>
      <c r="D394" s="153">
        <v>1.83</v>
      </c>
      <c r="E394" s="153">
        <v>12.8</v>
      </c>
      <c r="F394" s="153">
        <v>11.604285714285714</v>
      </c>
    </row>
    <row r="395" spans="2:6">
      <c r="B395" s="49">
        <v>39646</v>
      </c>
      <c r="C395" s="153">
        <v>26.4</v>
      </c>
      <c r="D395" s="153">
        <v>2.4</v>
      </c>
      <c r="E395" s="153">
        <v>13</v>
      </c>
      <c r="F395" s="153">
        <v>11.57</v>
      </c>
    </row>
    <row r="396" spans="2:6">
      <c r="B396" s="49">
        <v>39647</v>
      </c>
      <c r="C396" s="153">
        <v>26.75</v>
      </c>
      <c r="D396" s="153">
        <v>2.4</v>
      </c>
      <c r="E396" s="153">
        <v>13</v>
      </c>
      <c r="F396" s="153">
        <v>11.747142857142858</v>
      </c>
    </row>
    <row r="397" spans="2:6">
      <c r="B397" s="49">
        <v>39650</v>
      </c>
      <c r="C397" s="153">
        <v>26.78</v>
      </c>
      <c r="D397" s="153">
        <v>2.4</v>
      </c>
      <c r="E397" s="153">
        <v>12.8</v>
      </c>
      <c r="F397" s="153">
        <v>11.741428571428573</v>
      </c>
    </row>
    <row r="398" spans="2:6">
      <c r="B398" s="49">
        <v>39651</v>
      </c>
      <c r="C398" s="153">
        <v>26.8</v>
      </c>
      <c r="D398" s="153">
        <v>2.4</v>
      </c>
      <c r="E398" s="153">
        <v>12.95</v>
      </c>
      <c r="F398" s="153">
        <v>11.778571428571428</v>
      </c>
    </row>
    <row r="399" spans="2:6">
      <c r="B399" s="49">
        <v>39652</v>
      </c>
      <c r="C399" s="153">
        <v>25.99</v>
      </c>
      <c r="D399" s="153">
        <v>2.4</v>
      </c>
      <c r="E399" s="153">
        <v>13</v>
      </c>
      <c r="F399" s="153">
        <v>11.521428571428572</v>
      </c>
    </row>
    <row r="400" spans="2:6">
      <c r="B400" s="49">
        <v>39653</v>
      </c>
      <c r="C400" s="153">
        <v>24.45</v>
      </c>
      <c r="D400" s="153">
        <v>2.4</v>
      </c>
      <c r="E400" s="153">
        <v>13</v>
      </c>
      <c r="F400" s="153">
        <v>11.277142857142859</v>
      </c>
    </row>
    <row r="401" spans="2:6">
      <c r="B401" s="49">
        <v>39654</v>
      </c>
      <c r="C401" s="153">
        <v>24.7</v>
      </c>
      <c r="D401" s="153">
        <v>2.4</v>
      </c>
      <c r="E401" s="153">
        <v>12.93</v>
      </c>
      <c r="F401" s="153">
        <v>11.154285714285717</v>
      </c>
    </row>
    <row r="402" spans="2:6">
      <c r="B402" s="49">
        <v>39657</v>
      </c>
      <c r="C402" s="153">
        <v>25</v>
      </c>
      <c r="D402" s="153">
        <v>2.4</v>
      </c>
      <c r="E402" s="153">
        <v>12.45</v>
      </c>
      <c r="F402" s="153">
        <v>11.457142857142857</v>
      </c>
    </row>
    <row r="403" spans="2:6">
      <c r="B403" s="49">
        <v>39658</v>
      </c>
      <c r="C403" s="153">
        <v>24.97</v>
      </c>
      <c r="D403" s="153">
        <v>2.4</v>
      </c>
      <c r="E403" s="153">
        <v>12.9</v>
      </c>
      <c r="F403" s="153">
        <v>11.3</v>
      </c>
    </row>
    <row r="404" spans="2:6">
      <c r="B404" s="49">
        <v>39659</v>
      </c>
      <c r="C404" s="153">
        <v>25.25</v>
      </c>
      <c r="D404" s="153">
        <v>2.75</v>
      </c>
      <c r="E404" s="153">
        <v>12.65</v>
      </c>
      <c r="F404" s="153">
        <v>11.41</v>
      </c>
    </row>
    <row r="405" spans="2:6">
      <c r="B405" s="49">
        <v>39660</v>
      </c>
      <c r="C405" s="153">
        <v>25.5</v>
      </c>
      <c r="D405" s="153">
        <v>2.4</v>
      </c>
      <c r="E405" s="153">
        <v>12.07</v>
      </c>
      <c r="F405" s="153">
        <v>11.292857142857144</v>
      </c>
    </row>
    <row r="406" spans="2:6">
      <c r="B406" s="49">
        <v>39661</v>
      </c>
      <c r="C406" s="153">
        <v>25</v>
      </c>
      <c r="D406" s="153">
        <v>2.4</v>
      </c>
      <c r="E406" s="153">
        <v>12.6</v>
      </c>
      <c r="F406" s="153">
        <v>11.275714285714287</v>
      </c>
    </row>
    <row r="407" spans="2:6">
      <c r="B407" s="49">
        <v>39664</v>
      </c>
      <c r="C407" s="153">
        <v>24.78</v>
      </c>
      <c r="D407" s="153">
        <v>2.4</v>
      </c>
      <c r="E407" s="153">
        <v>12.15</v>
      </c>
      <c r="F407" s="153">
        <v>11.125714285714285</v>
      </c>
    </row>
    <row r="408" spans="2:6">
      <c r="B408" s="49">
        <v>39665</v>
      </c>
      <c r="C408" s="153">
        <v>23.15</v>
      </c>
      <c r="D408" s="153">
        <v>2.85</v>
      </c>
      <c r="E408" s="153">
        <v>12</v>
      </c>
      <c r="F408" s="153">
        <v>10.811428571428573</v>
      </c>
    </row>
    <row r="409" spans="2:6">
      <c r="B409" s="49">
        <v>39666</v>
      </c>
      <c r="C409" s="153">
        <v>23.6</v>
      </c>
      <c r="D409" s="153">
        <v>2.4</v>
      </c>
      <c r="E409" s="153">
        <v>11.66</v>
      </c>
      <c r="F409" s="153">
        <v>10.664285714285715</v>
      </c>
    </row>
    <row r="410" spans="2:6">
      <c r="B410" s="49">
        <v>39667</v>
      </c>
      <c r="C410" s="153">
        <v>23.83</v>
      </c>
      <c r="D410" s="153">
        <v>2.65</v>
      </c>
      <c r="E410" s="153">
        <v>12</v>
      </c>
      <c r="F410" s="153">
        <v>10.764285714285714</v>
      </c>
    </row>
    <row r="411" spans="2:6">
      <c r="B411" s="49">
        <v>39668</v>
      </c>
      <c r="C411" s="153">
        <v>22.5</v>
      </c>
      <c r="D411" s="153">
        <v>2.65</v>
      </c>
      <c r="E411" s="153">
        <v>11.95</v>
      </c>
      <c r="F411" s="153">
        <v>10.384285714285713</v>
      </c>
    </row>
    <row r="412" spans="2:6">
      <c r="B412" s="49">
        <v>39671</v>
      </c>
      <c r="C412" s="153">
        <v>22.55</v>
      </c>
      <c r="D412" s="153">
        <v>2.6</v>
      </c>
      <c r="E412" s="153">
        <v>11</v>
      </c>
      <c r="F412" s="153">
        <v>10.014285714285716</v>
      </c>
    </row>
    <row r="413" spans="2:6">
      <c r="B413" s="49">
        <v>39672</v>
      </c>
      <c r="C413" s="153">
        <v>23</v>
      </c>
      <c r="D413" s="153">
        <v>2.5</v>
      </c>
      <c r="E413" s="153">
        <v>11.19</v>
      </c>
      <c r="F413" s="153">
        <v>10.122857142857143</v>
      </c>
    </row>
    <row r="414" spans="2:6">
      <c r="B414" s="49">
        <v>39673</v>
      </c>
      <c r="C414" s="153">
        <v>23</v>
      </c>
      <c r="D414" s="153">
        <v>2.2999999999999998</v>
      </c>
      <c r="E414" s="153">
        <v>10.98</v>
      </c>
      <c r="F414" s="153">
        <v>10.085714285714285</v>
      </c>
    </row>
    <row r="415" spans="2:6">
      <c r="B415" s="49">
        <v>39674</v>
      </c>
      <c r="C415" s="153">
        <v>23.25</v>
      </c>
      <c r="D415" s="153">
        <v>2.35</v>
      </c>
      <c r="E415" s="153">
        <v>10.9</v>
      </c>
      <c r="F415" s="153">
        <v>10.23</v>
      </c>
    </row>
    <row r="416" spans="2:6">
      <c r="B416" s="49">
        <v>39675</v>
      </c>
      <c r="C416" s="153">
        <v>23.76</v>
      </c>
      <c r="D416" s="153">
        <v>2.2999999999999998</v>
      </c>
      <c r="E416" s="153">
        <v>10.88</v>
      </c>
      <c r="F416" s="153">
        <v>10.184285714285716</v>
      </c>
    </row>
    <row r="417" spans="2:6">
      <c r="B417" s="49">
        <v>39678</v>
      </c>
      <c r="C417" s="153">
        <v>23.8</v>
      </c>
      <c r="D417" s="153">
        <v>2.4</v>
      </c>
      <c r="E417" s="153">
        <v>10.75</v>
      </c>
      <c r="F417" s="153">
        <v>10.127142857142857</v>
      </c>
    </row>
    <row r="418" spans="2:6">
      <c r="B418" s="49">
        <v>39679</v>
      </c>
      <c r="C418" s="153">
        <v>23.98</v>
      </c>
      <c r="D418" s="153">
        <v>2.4</v>
      </c>
      <c r="E418" s="153">
        <v>10.47</v>
      </c>
      <c r="F418" s="153">
        <v>10.007142857142858</v>
      </c>
    </row>
    <row r="419" spans="2:6">
      <c r="B419" s="49">
        <v>39680</v>
      </c>
      <c r="C419" s="153">
        <v>23.85</v>
      </c>
      <c r="D419" s="153">
        <v>2.13</v>
      </c>
      <c r="E419" s="153">
        <v>10.39</v>
      </c>
      <c r="F419" s="153">
        <v>9.9528571428571428</v>
      </c>
    </row>
    <row r="420" spans="2:6">
      <c r="B420" s="49">
        <v>39681</v>
      </c>
      <c r="C420" s="153">
        <v>23.71</v>
      </c>
      <c r="D420" s="153">
        <v>1.75</v>
      </c>
      <c r="E420" s="153">
        <v>10.24</v>
      </c>
      <c r="F420" s="153">
        <v>9.8957142857142859</v>
      </c>
    </row>
    <row r="421" spans="2:6">
      <c r="B421" s="49">
        <v>39682</v>
      </c>
      <c r="C421" s="153">
        <v>24.31</v>
      </c>
      <c r="D421" s="153">
        <v>2.4</v>
      </c>
      <c r="E421" s="153">
        <v>10.01</v>
      </c>
      <c r="F421" s="153">
        <v>9.9971428571428582</v>
      </c>
    </row>
    <row r="422" spans="2:6">
      <c r="B422" s="49">
        <v>39686</v>
      </c>
      <c r="C422" s="153">
        <v>23.01</v>
      </c>
      <c r="D422" s="153">
        <v>1.75</v>
      </c>
      <c r="E422" s="153">
        <v>9.99</v>
      </c>
      <c r="F422" s="153">
        <v>9.675714285714287</v>
      </c>
    </row>
    <row r="423" spans="2:6">
      <c r="B423" s="49">
        <v>39687</v>
      </c>
      <c r="C423" s="153">
        <v>22.2</v>
      </c>
      <c r="D423" s="153">
        <v>1.5</v>
      </c>
      <c r="E423" s="153">
        <v>10.1</v>
      </c>
      <c r="F423" s="153">
        <v>9.3371428571428563</v>
      </c>
    </row>
    <row r="424" spans="2:6">
      <c r="B424" s="49">
        <v>39688</v>
      </c>
      <c r="C424" s="153">
        <v>22.4</v>
      </c>
      <c r="D424" s="153">
        <v>2</v>
      </c>
      <c r="E424" s="153">
        <v>10.25</v>
      </c>
      <c r="F424" s="153">
        <v>9.5828571428571419</v>
      </c>
    </row>
    <row r="425" spans="2:6">
      <c r="B425" s="49">
        <v>39689</v>
      </c>
      <c r="C425" s="153">
        <v>23.15</v>
      </c>
      <c r="D425" s="153">
        <v>2</v>
      </c>
      <c r="E425" s="153">
        <v>10</v>
      </c>
      <c r="F425" s="153">
        <v>9.6214285714285701</v>
      </c>
    </row>
    <row r="426" spans="2:6">
      <c r="B426" s="49">
        <v>39692</v>
      </c>
      <c r="C426" s="153">
        <v>22.48</v>
      </c>
      <c r="D426" s="153">
        <v>2.2000000000000002</v>
      </c>
      <c r="E426" s="153">
        <v>9.8000000000000007</v>
      </c>
      <c r="F426" s="153">
        <v>9.4942857142857147</v>
      </c>
    </row>
    <row r="427" spans="2:6">
      <c r="B427" s="49">
        <v>39693</v>
      </c>
      <c r="C427" s="153">
        <v>22.5</v>
      </c>
      <c r="D427" s="153">
        <v>1.5</v>
      </c>
      <c r="E427" s="153">
        <v>9.99</v>
      </c>
      <c r="F427" s="153">
        <v>9.45857142857143</v>
      </c>
    </row>
    <row r="428" spans="2:6">
      <c r="B428" s="49">
        <v>39694</v>
      </c>
      <c r="C428" s="153">
        <v>20.67</v>
      </c>
      <c r="D428" s="153">
        <v>2</v>
      </c>
      <c r="E428" s="153">
        <v>10</v>
      </c>
      <c r="F428" s="153">
        <v>9.23</v>
      </c>
    </row>
    <row r="429" spans="2:6">
      <c r="B429" s="49">
        <v>39695</v>
      </c>
      <c r="C429" s="153">
        <v>19.89</v>
      </c>
      <c r="D429" s="153">
        <v>2</v>
      </c>
      <c r="E429" s="153">
        <v>9.9700000000000006</v>
      </c>
      <c r="F429" s="153">
        <v>9.0657142857142858</v>
      </c>
    </row>
    <row r="430" spans="2:6">
      <c r="B430" s="49">
        <v>39696</v>
      </c>
      <c r="C430" s="153">
        <v>18.89</v>
      </c>
      <c r="D430" s="153">
        <v>2</v>
      </c>
      <c r="E430" s="153">
        <v>9.74</v>
      </c>
      <c r="F430" s="153">
        <v>8.5942857142857143</v>
      </c>
    </row>
    <row r="431" spans="2:6">
      <c r="B431" s="49">
        <v>39699</v>
      </c>
      <c r="C431" s="153">
        <v>18.89</v>
      </c>
      <c r="D431" s="153">
        <v>1.5</v>
      </c>
      <c r="E431" s="153">
        <v>9.74</v>
      </c>
      <c r="F431" s="153">
        <v>8.0928571428571434</v>
      </c>
    </row>
    <row r="432" spans="2:6">
      <c r="B432" s="49">
        <v>39700</v>
      </c>
      <c r="C432" s="153">
        <v>18.57</v>
      </c>
      <c r="D432" s="153">
        <v>1.5</v>
      </c>
      <c r="E432" s="153">
        <v>9.64</v>
      </c>
      <c r="F432" s="153">
        <v>8.0342857142857138</v>
      </c>
    </row>
    <row r="433" spans="2:6">
      <c r="B433" s="49">
        <v>39701</v>
      </c>
      <c r="C433" s="153">
        <v>17</v>
      </c>
      <c r="D433" s="153">
        <v>2</v>
      </c>
      <c r="E433" s="153">
        <v>9.7899999999999991</v>
      </c>
      <c r="F433" s="153">
        <v>7.96</v>
      </c>
    </row>
    <row r="434" spans="2:6">
      <c r="B434" s="49">
        <v>39702</v>
      </c>
      <c r="C434" s="153">
        <v>18.670000000000002</v>
      </c>
      <c r="D434" s="153">
        <v>2</v>
      </c>
      <c r="E434" s="153">
        <v>9.0299999999999994</v>
      </c>
      <c r="F434" s="153">
        <v>7.8185714285714285</v>
      </c>
    </row>
    <row r="435" spans="2:6">
      <c r="B435" s="49">
        <v>39703</v>
      </c>
      <c r="C435" s="153">
        <v>18.190000000000001</v>
      </c>
      <c r="D435" s="153">
        <v>1.25</v>
      </c>
      <c r="E435" s="153">
        <v>9</v>
      </c>
      <c r="F435" s="153">
        <v>7.5914285714285716</v>
      </c>
    </row>
    <row r="436" spans="2:6">
      <c r="B436" s="49">
        <v>39706</v>
      </c>
      <c r="C436" s="153">
        <v>17.37</v>
      </c>
      <c r="D436" s="153">
        <v>1.21</v>
      </c>
      <c r="E436" s="153">
        <v>8.9700000000000006</v>
      </c>
      <c r="F436" s="153">
        <v>7.4</v>
      </c>
    </row>
    <row r="437" spans="2:6">
      <c r="B437" s="49">
        <v>39707</v>
      </c>
      <c r="C437" s="153">
        <v>17</v>
      </c>
      <c r="D437" s="153">
        <v>1.1000000000000001</v>
      </c>
      <c r="E437" s="153">
        <v>7.47</v>
      </c>
      <c r="F437" s="153">
        <v>6.9285714285714288</v>
      </c>
    </row>
    <row r="438" spans="2:6">
      <c r="B438" s="49">
        <v>39708</v>
      </c>
      <c r="C438" s="153">
        <v>16</v>
      </c>
      <c r="D438" s="153">
        <v>1.25</v>
      </c>
      <c r="E438" s="153">
        <v>7.54</v>
      </c>
      <c r="F438" s="153">
        <v>6.6728571428571426</v>
      </c>
    </row>
    <row r="439" spans="2:6">
      <c r="B439" s="49">
        <v>39709</v>
      </c>
      <c r="C439" s="153">
        <v>17.75</v>
      </c>
      <c r="D439" s="153">
        <v>1.84</v>
      </c>
      <c r="E439" s="153">
        <v>7.5</v>
      </c>
      <c r="F439" s="153">
        <v>7.0042857142857144</v>
      </c>
    </row>
    <row r="440" spans="2:6">
      <c r="B440" s="49">
        <v>39710</v>
      </c>
      <c r="C440" s="153">
        <v>18.3</v>
      </c>
      <c r="D440" s="153">
        <v>0.75</v>
      </c>
      <c r="E440" s="153">
        <v>8</v>
      </c>
      <c r="F440" s="153">
        <v>7.2585714285714289</v>
      </c>
    </row>
    <row r="441" spans="2:6">
      <c r="B441" s="49">
        <v>39713</v>
      </c>
      <c r="C441" s="153">
        <v>17.95</v>
      </c>
      <c r="D441" s="153">
        <v>0.875</v>
      </c>
      <c r="E441" s="153">
        <v>7.39</v>
      </c>
      <c r="F441" s="153">
        <v>7.0378571428571428</v>
      </c>
    </row>
    <row r="442" spans="2:6">
      <c r="B442" s="49">
        <v>39714</v>
      </c>
      <c r="C442" s="153">
        <v>17.940000000000001</v>
      </c>
      <c r="D442" s="153">
        <v>0.7</v>
      </c>
      <c r="E442" s="153">
        <v>7.75</v>
      </c>
      <c r="F442" s="153">
        <v>7.201428571428572</v>
      </c>
    </row>
    <row r="443" spans="2:6">
      <c r="B443" s="49">
        <v>39715</v>
      </c>
      <c r="C443" s="153">
        <v>17.8</v>
      </c>
      <c r="D443" s="153">
        <v>1</v>
      </c>
      <c r="E443" s="153">
        <v>7.7</v>
      </c>
      <c r="F443" s="153">
        <v>7.0771428571428583</v>
      </c>
    </row>
    <row r="444" spans="2:6">
      <c r="B444" s="49">
        <v>39716</v>
      </c>
      <c r="C444" s="153">
        <v>17.05</v>
      </c>
      <c r="D444" s="153">
        <v>0.64500000000000002</v>
      </c>
      <c r="E444" s="153">
        <v>7.93</v>
      </c>
      <c r="F444" s="153">
        <v>7.0221428571428577</v>
      </c>
    </row>
    <row r="445" spans="2:6">
      <c r="B445" s="49">
        <v>39717</v>
      </c>
      <c r="C445" s="153">
        <v>15.35</v>
      </c>
      <c r="D445" s="153">
        <v>0.55000000000000004</v>
      </c>
      <c r="E445" s="153">
        <v>7.52</v>
      </c>
      <c r="F445" s="153">
        <v>6.88</v>
      </c>
    </row>
    <row r="446" spans="2:6">
      <c r="B446" s="49">
        <v>39720</v>
      </c>
      <c r="C446" s="153">
        <v>15.5</v>
      </c>
      <c r="D446" s="153">
        <v>0.65</v>
      </c>
      <c r="E446" s="153">
        <v>6.74</v>
      </c>
      <c r="F446" s="153">
        <v>6.3414285714285707</v>
      </c>
    </row>
    <row r="447" spans="2:6">
      <c r="B447" s="49">
        <v>39721</v>
      </c>
      <c r="C447" s="153">
        <v>15.11</v>
      </c>
      <c r="D447" s="153">
        <v>1</v>
      </c>
      <c r="E447" s="153">
        <v>6.97</v>
      </c>
      <c r="F447" s="153">
        <v>6.4014285714285721</v>
      </c>
    </row>
    <row r="448" spans="2:6">
      <c r="B448" s="49">
        <v>39722</v>
      </c>
      <c r="C448" s="153">
        <v>15.4</v>
      </c>
      <c r="D448" s="153">
        <v>1</v>
      </c>
      <c r="E448" s="153">
        <v>6.47</v>
      </c>
      <c r="F448" s="153">
        <v>6.1842857142857142</v>
      </c>
    </row>
    <row r="449" spans="2:6">
      <c r="B449" s="49">
        <v>39723</v>
      </c>
      <c r="C449" s="153">
        <v>15.01</v>
      </c>
      <c r="D449" s="153">
        <v>1</v>
      </c>
      <c r="E449" s="153">
        <v>6.17</v>
      </c>
      <c r="F449" s="153">
        <v>6.104285714285715</v>
      </c>
    </row>
    <row r="450" spans="2:6">
      <c r="B450" s="49">
        <v>39724</v>
      </c>
      <c r="C450" s="153">
        <v>13.75</v>
      </c>
      <c r="D450" s="153">
        <v>1</v>
      </c>
      <c r="E450" s="153">
        <v>5.0999999999999996</v>
      </c>
      <c r="F450" s="153">
        <v>5.1985714285714284</v>
      </c>
    </row>
    <row r="451" spans="2:6">
      <c r="B451" s="49">
        <v>39727</v>
      </c>
      <c r="C451" s="153">
        <v>13.75</v>
      </c>
      <c r="D451" s="153">
        <v>1</v>
      </c>
      <c r="E451" s="153">
        <v>4.55</v>
      </c>
      <c r="F451" s="153">
        <v>4.8142857142857149</v>
      </c>
    </row>
    <row r="452" spans="2:6">
      <c r="B452" s="49">
        <v>39728</v>
      </c>
      <c r="C452" s="153">
        <v>11.75</v>
      </c>
      <c r="D452" s="153">
        <v>1</v>
      </c>
      <c r="E452" s="153">
        <v>3.99</v>
      </c>
      <c r="F452" s="153">
        <v>4.3014285714285716</v>
      </c>
    </row>
    <row r="453" spans="2:6">
      <c r="B453" s="49">
        <v>39729</v>
      </c>
      <c r="C453" s="153">
        <v>13</v>
      </c>
      <c r="D453" s="153">
        <v>1</v>
      </c>
      <c r="E453" s="153">
        <v>3.9</v>
      </c>
      <c r="F453" s="153">
        <v>4.3142857142857141</v>
      </c>
    </row>
    <row r="454" spans="2:6">
      <c r="B454" s="49">
        <v>39730</v>
      </c>
      <c r="C454" s="153">
        <v>11.75</v>
      </c>
      <c r="D454" s="153">
        <v>0.9</v>
      </c>
      <c r="E454" s="153">
        <v>3.88</v>
      </c>
      <c r="F454" s="153">
        <v>3.984285714285714</v>
      </c>
    </row>
    <row r="455" spans="2:6">
      <c r="B455" s="49">
        <v>39731</v>
      </c>
      <c r="C455" s="153">
        <v>11.86</v>
      </c>
      <c r="D455" s="153">
        <v>0.9</v>
      </c>
      <c r="E455" s="153">
        <v>3.09</v>
      </c>
      <c r="F455" s="153">
        <v>3.6985714285714288</v>
      </c>
    </row>
    <row r="456" spans="2:6">
      <c r="B456" s="49">
        <v>39734</v>
      </c>
      <c r="C456" s="153">
        <v>14.01</v>
      </c>
      <c r="D456" s="153">
        <v>0.875</v>
      </c>
      <c r="E456" s="153">
        <v>3.05</v>
      </c>
      <c r="F456" s="153">
        <v>3.9707142857142856</v>
      </c>
    </row>
    <row r="457" spans="2:6">
      <c r="B457" s="49">
        <v>39735</v>
      </c>
      <c r="C457" s="153">
        <v>13</v>
      </c>
      <c r="D457" s="153">
        <v>0.7</v>
      </c>
      <c r="E457" s="153">
        <v>3.35</v>
      </c>
      <c r="F457" s="153">
        <v>3.8157142857142858</v>
      </c>
    </row>
    <row r="458" spans="2:6">
      <c r="B458" s="49">
        <v>39736</v>
      </c>
      <c r="C458" s="153">
        <v>10.5</v>
      </c>
      <c r="D458" s="153">
        <v>0.6</v>
      </c>
      <c r="E458" s="153">
        <v>3</v>
      </c>
      <c r="F458" s="153">
        <v>3.5728571428571425</v>
      </c>
    </row>
    <row r="459" spans="2:6">
      <c r="B459" s="49">
        <v>39737</v>
      </c>
      <c r="C459" s="153">
        <v>10.5</v>
      </c>
      <c r="D459" s="153">
        <v>0.4</v>
      </c>
      <c r="E459" s="153">
        <v>2.9</v>
      </c>
      <c r="F459" s="153">
        <v>3.4614285714285713</v>
      </c>
    </row>
    <row r="460" spans="2:6">
      <c r="B460" s="49">
        <v>39738</v>
      </c>
      <c r="C460" s="153">
        <v>10.9</v>
      </c>
      <c r="D460" s="153">
        <v>0.4</v>
      </c>
      <c r="E460" s="153">
        <v>2.86</v>
      </c>
      <c r="F460" s="153">
        <v>3.5328571428571429</v>
      </c>
    </row>
    <row r="461" spans="2:6">
      <c r="B461" s="49">
        <v>39741</v>
      </c>
      <c r="C461" s="153">
        <v>11.14</v>
      </c>
      <c r="D461" s="153">
        <v>0.32500000000000001</v>
      </c>
      <c r="E461" s="153">
        <v>2.99</v>
      </c>
      <c r="F461" s="153">
        <v>3.7064285714285714</v>
      </c>
    </row>
    <row r="462" spans="2:6">
      <c r="B462" s="49">
        <v>39742</v>
      </c>
      <c r="C462" s="153">
        <v>10.11</v>
      </c>
      <c r="D462" s="153">
        <v>0.35</v>
      </c>
      <c r="E462" s="153">
        <v>2.85</v>
      </c>
      <c r="F462" s="153">
        <v>3.6371428571428575</v>
      </c>
    </row>
    <row r="463" spans="2:6">
      <c r="B463" s="49">
        <v>39743</v>
      </c>
      <c r="C463" s="153">
        <v>9.69</v>
      </c>
      <c r="D463" s="153">
        <v>0.3</v>
      </c>
      <c r="E463" s="153">
        <v>2.7</v>
      </c>
      <c r="F463" s="153">
        <v>3.4171428571428573</v>
      </c>
    </row>
    <row r="464" spans="2:6">
      <c r="B464" s="49">
        <v>39744</v>
      </c>
      <c r="C464" s="153">
        <v>9.4</v>
      </c>
      <c r="D464" s="153">
        <v>0.3</v>
      </c>
      <c r="E464" s="153">
        <v>2.7</v>
      </c>
      <c r="F464" s="153">
        <v>3.29</v>
      </c>
    </row>
    <row r="465" spans="2:6">
      <c r="B465" s="49">
        <v>39745</v>
      </c>
      <c r="C465" s="153">
        <v>8.6</v>
      </c>
      <c r="D465" s="153">
        <v>0.3</v>
      </c>
      <c r="E465" s="153">
        <v>2.75</v>
      </c>
      <c r="F465" s="153">
        <v>3.0214285714285714</v>
      </c>
    </row>
    <row r="466" spans="2:6">
      <c r="B466" s="49">
        <v>39748</v>
      </c>
      <c r="C466" s="153">
        <v>10</v>
      </c>
      <c r="D466" s="153">
        <v>1</v>
      </c>
      <c r="E466" s="153">
        <v>2.35</v>
      </c>
      <c r="F466" s="153">
        <v>3.5857142857142854</v>
      </c>
    </row>
    <row r="467" spans="2:6">
      <c r="B467" s="49">
        <v>39749</v>
      </c>
      <c r="C467" s="153">
        <v>10.3</v>
      </c>
      <c r="D467" s="153">
        <v>0.35499999999999998</v>
      </c>
      <c r="E467" s="153">
        <v>2.7</v>
      </c>
      <c r="F467" s="153">
        <v>3.6021428571428573</v>
      </c>
    </row>
    <row r="468" spans="2:6">
      <c r="B468" s="49">
        <v>39750</v>
      </c>
      <c r="C468" s="153">
        <v>13.07</v>
      </c>
      <c r="D468" s="153">
        <v>0.49</v>
      </c>
      <c r="E468" s="153">
        <v>3.5</v>
      </c>
      <c r="F468" s="153">
        <v>4.512142857142857</v>
      </c>
    </row>
    <row r="469" spans="2:6">
      <c r="B469" s="49">
        <v>39751</v>
      </c>
      <c r="C469" s="153">
        <v>14</v>
      </c>
      <c r="D469" s="153">
        <v>0.35</v>
      </c>
      <c r="E469" s="153">
        <v>4.1100000000000003</v>
      </c>
      <c r="F469" s="153">
        <v>5.0566666666666666</v>
      </c>
    </row>
    <row r="470" spans="2:6">
      <c r="B470" s="49">
        <v>39752</v>
      </c>
      <c r="C470" s="153">
        <v>14</v>
      </c>
      <c r="D470" s="153">
        <v>0.35</v>
      </c>
      <c r="E470" s="153">
        <v>4.125</v>
      </c>
      <c r="F470" s="153">
        <v>5.0441666666666665</v>
      </c>
    </row>
  </sheetData>
  <phoneticPr fontId="4" type="noConversion"/>
  <hyperlinks>
    <hyperlink ref="L25" location="'Содержание '!B25" display="к содержанию"/>
  </hyperlinks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5"/>
  <dimension ref="A2:N34"/>
  <sheetViews>
    <sheetView topLeftCell="A5" workbookViewId="0">
      <selection activeCell="B34" sqref="B34"/>
    </sheetView>
  </sheetViews>
  <sheetFormatPr defaultRowHeight="12.75"/>
  <cols>
    <col min="1" max="1" width="9.85546875" style="3" customWidth="1"/>
    <col min="2" max="2" width="29.5703125" style="3" customWidth="1"/>
    <col min="3" max="4" width="0" style="3" hidden="1" customWidth="1"/>
    <col min="5" max="16384" width="9.140625" style="3"/>
  </cols>
  <sheetData>
    <row r="2" spans="1:14">
      <c r="A2" s="3" t="s">
        <v>1238</v>
      </c>
      <c r="B2" s="70" t="s">
        <v>1062</v>
      </c>
    </row>
    <row r="3" spans="1:14" ht="13.5" thickBot="1"/>
    <row r="4" spans="1:14" ht="13.5" thickBot="1">
      <c r="B4" s="180"/>
      <c r="C4" s="181">
        <v>2002</v>
      </c>
      <c r="D4" s="181">
        <v>2003</v>
      </c>
      <c r="E4" s="181">
        <v>2005</v>
      </c>
      <c r="F4" s="181">
        <v>2006</v>
      </c>
      <c r="G4" s="182">
        <v>2007</v>
      </c>
      <c r="H4" s="183" t="s">
        <v>1063</v>
      </c>
      <c r="I4" s="183" t="s">
        <v>1128</v>
      </c>
      <c r="J4" s="183" t="s">
        <v>1507</v>
      </c>
      <c r="K4" s="184" t="s">
        <v>1508</v>
      </c>
    </row>
    <row r="5" spans="1:14">
      <c r="B5" s="185" t="s">
        <v>1129</v>
      </c>
      <c r="C5" s="168">
        <v>9.8000000000000007</v>
      </c>
      <c r="D5" s="168">
        <v>9.3000000000000007</v>
      </c>
      <c r="E5" s="168">
        <v>9.6999999999999993</v>
      </c>
      <c r="F5" s="168">
        <v>10.7</v>
      </c>
      <c r="G5" s="11">
        <v>8.9</v>
      </c>
      <c r="H5" s="11">
        <v>9.6</v>
      </c>
      <c r="I5" s="11">
        <v>3.9</v>
      </c>
      <c r="J5" s="11">
        <v>5</v>
      </c>
      <c r="K5" s="186">
        <v>3</v>
      </c>
    </row>
    <row r="6" spans="1:14">
      <c r="B6" s="185" t="s">
        <v>1130</v>
      </c>
      <c r="C6" s="168">
        <v>9.8000000000000007</v>
      </c>
      <c r="D6" s="168">
        <v>9.1</v>
      </c>
      <c r="E6" s="168">
        <v>4.8</v>
      </c>
      <c r="F6" s="168">
        <v>7.3</v>
      </c>
      <c r="G6" s="11">
        <v>5</v>
      </c>
      <c r="H6" s="11">
        <v>4.8</v>
      </c>
      <c r="I6" s="11">
        <v>2.9</v>
      </c>
      <c r="J6" s="11"/>
      <c r="K6" s="186"/>
      <c r="L6" s="14"/>
      <c r="M6" s="14"/>
      <c r="N6" s="14"/>
    </row>
    <row r="7" spans="1:14">
      <c r="B7" s="185" t="s">
        <v>1131</v>
      </c>
      <c r="C7" s="168">
        <v>2.7</v>
      </c>
      <c r="D7" s="168">
        <v>2.2000000000000002</v>
      </c>
      <c r="E7" s="168">
        <v>7.1</v>
      </c>
      <c r="F7" s="168">
        <v>6</v>
      </c>
      <c r="G7" s="11">
        <v>8.9</v>
      </c>
      <c r="H7" s="11">
        <v>8.1</v>
      </c>
      <c r="I7" s="168">
        <v>-4.3</v>
      </c>
      <c r="J7" s="168"/>
      <c r="K7" s="186"/>
      <c r="L7" s="14"/>
      <c r="M7" s="14"/>
      <c r="N7" s="14"/>
    </row>
    <row r="8" spans="1:14">
      <c r="B8" s="185" t="s">
        <v>1132</v>
      </c>
      <c r="C8" s="168">
        <v>19.3</v>
      </c>
      <c r="D8" s="168">
        <v>9.8000000000000007</v>
      </c>
      <c r="E8" s="168">
        <v>39.5</v>
      </c>
      <c r="F8" s="168">
        <v>36.4</v>
      </c>
      <c r="G8" s="11">
        <v>16.899999999999999</v>
      </c>
      <c r="H8" s="11">
        <v>30.4</v>
      </c>
      <c r="I8" s="11">
        <v>3.9</v>
      </c>
      <c r="J8" s="11"/>
      <c r="K8" s="186"/>
      <c r="L8" s="14"/>
      <c r="M8" s="14"/>
      <c r="N8" s="14"/>
    </row>
    <row r="9" spans="1:14">
      <c r="B9" s="185" t="s">
        <v>1133</v>
      </c>
      <c r="C9" s="168">
        <v>9.8000000000000007</v>
      </c>
      <c r="D9" s="168">
        <v>11</v>
      </c>
      <c r="E9" s="168">
        <v>10.4</v>
      </c>
      <c r="F9" s="168">
        <v>10.9</v>
      </c>
      <c r="G9" s="11">
        <v>13.2</v>
      </c>
      <c r="H9" s="11">
        <v>12</v>
      </c>
      <c r="I9" s="11">
        <v>5.9</v>
      </c>
      <c r="J9" s="11"/>
      <c r="K9" s="186"/>
      <c r="L9" s="14"/>
      <c r="M9" s="14"/>
      <c r="N9" s="14"/>
    </row>
    <row r="10" spans="1:14">
      <c r="B10" s="187" t="s">
        <v>1134</v>
      </c>
      <c r="C10" s="168"/>
      <c r="D10" s="168"/>
      <c r="E10" s="168">
        <v>9.3000000000000007</v>
      </c>
      <c r="F10" s="168">
        <v>9.8000000000000007</v>
      </c>
      <c r="G10" s="11">
        <v>12.8</v>
      </c>
      <c r="H10" s="11">
        <v>10</v>
      </c>
      <c r="I10" s="11">
        <v>2.5</v>
      </c>
      <c r="J10" s="11"/>
      <c r="K10" s="186"/>
      <c r="L10" s="14"/>
      <c r="M10" s="14"/>
      <c r="N10" s="14"/>
    </row>
    <row r="11" spans="1:14">
      <c r="B11" s="185" t="s">
        <v>1135</v>
      </c>
      <c r="C11" s="168"/>
      <c r="D11" s="168"/>
      <c r="E11" s="168">
        <v>34.9</v>
      </c>
      <c r="F11" s="168">
        <v>42.1</v>
      </c>
      <c r="G11" s="11">
        <v>52.1</v>
      </c>
      <c r="H11" s="11">
        <v>47.1</v>
      </c>
      <c r="I11" s="11">
        <v>1.3</v>
      </c>
      <c r="J11" s="11"/>
      <c r="K11" s="186"/>
      <c r="L11" s="14"/>
      <c r="M11" s="14"/>
      <c r="N11" s="14"/>
    </row>
    <row r="12" spans="1:14" ht="13.5" thickBot="1">
      <c r="B12" s="188" t="s">
        <v>1136</v>
      </c>
      <c r="C12" s="189"/>
      <c r="D12" s="189"/>
      <c r="E12" s="189">
        <v>9.1</v>
      </c>
      <c r="F12" s="189">
        <v>8.6999999999999993</v>
      </c>
      <c r="G12" s="189">
        <v>5.9</v>
      </c>
      <c r="H12" s="189">
        <v>7.9</v>
      </c>
      <c r="I12" s="189">
        <v>4.9000000000000004</v>
      </c>
      <c r="J12" s="189"/>
      <c r="K12" s="190"/>
      <c r="L12" s="14"/>
      <c r="M12" s="14"/>
      <c r="N12" s="14"/>
    </row>
    <row r="13" spans="1:14">
      <c r="B13" s="191" t="s">
        <v>1137</v>
      </c>
    </row>
    <row r="14" spans="1:14">
      <c r="B14" s="191" t="s">
        <v>1137</v>
      </c>
    </row>
    <row r="15" spans="1:14">
      <c r="B15" s="70" t="s">
        <v>1062</v>
      </c>
    </row>
    <row r="31" spans="2:2">
      <c r="B31" s="192" t="s">
        <v>1138</v>
      </c>
    </row>
    <row r="32" spans="2:2">
      <c r="B32" s="193" t="s">
        <v>1139</v>
      </c>
    </row>
    <row r="34" spans="2:2">
      <c r="B34" s="164" t="s">
        <v>1682</v>
      </c>
    </row>
  </sheetData>
  <phoneticPr fontId="4" type="noConversion"/>
  <hyperlinks>
    <hyperlink ref="B34" location="'Содержание '!B28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9"/>
  <dimension ref="A2:M29"/>
  <sheetViews>
    <sheetView workbookViewId="0">
      <selection activeCell="B29" sqref="B29"/>
    </sheetView>
  </sheetViews>
  <sheetFormatPr defaultRowHeight="12.75"/>
  <cols>
    <col min="1" max="1" width="10.42578125" style="194" customWidth="1"/>
    <col min="2" max="2" width="44.42578125" style="197" bestFit="1" customWidth="1"/>
    <col min="3" max="3" width="10.140625" style="194" customWidth="1"/>
    <col min="4" max="8" width="9.140625" style="194"/>
    <col min="9" max="10" width="10" style="194" bestFit="1" customWidth="1"/>
    <col min="11" max="16384" width="9.140625" style="194"/>
  </cols>
  <sheetData>
    <row r="2" spans="1:13">
      <c r="A2" s="194" t="s">
        <v>1238</v>
      </c>
      <c r="B2" s="195" t="s">
        <v>1716</v>
      </c>
    </row>
    <row r="3" spans="1:13" ht="13.5" thickBot="1">
      <c r="B3" s="195"/>
      <c r="C3" s="196"/>
      <c r="D3" s="196"/>
      <c r="E3" s="196"/>
      <c r="F3" s="196"/>
    </row>
    <row r="4" spans="1:13" s="197" customFormat="1">
      <c r="B4" s="198"/>
      <c r="C4" s="199">
        <v>2004</v>
      </c>
      <c r="D4" s="200"/>
      <c r="E4" s="199">
        <v>2005</v>
      </c>
      <c r="F4" s="200"/>
      <c r="G4" s="200">
        <v>2006</v>
      </c>
      <c r="H4" s="200"/>
      <c r="I4" s="200">
        <v>2007</v>
      </c>
      <c r="J4" s="200"/>
      <c r="K4" s="200" t="s">
        <v>1207</v>
      </c>
      <c r="L4" s="200"/>
      <c r="M4" s="201" t="s">
        <v>1208</v>
      </c>
    </row>
    <row r="5" spans="1:13">
      <c r="B5" s="202" t="s">
        <v>1142</v>
      </c>
      <c r="C5" s="203">
        <v>52.02023912808945</v>
      </c>
      <c r="D5" s="204"/>
      <c r="E5" s="203">
        <v>48.556984378099024</v>
      </c>
      <c r="F5" s="204"/>
      <c r="G5" s="203">
        <v>44.521775744401801</v>
      </c>
      <c r="H5" s="204"/>
      <c r="I5" s="203">
        <v>43.901411182155925</v>
      </c>
      <c r="J5" s="204"/>
      <c r="K5" s="203">
        <v>43.3</v>
      </c>
      <c r="L5" s="204"/>
      <c r="M5" s="205">
        <v>39.799999999999997</v>
      </c>
    </row>
    <row r="6" spans="1:13">
      <c r="B6" s="202" t="s">
        <v>1143</v>
      </c>
      <c r="C6" s="203">
        <v>11.614502584719398</v>
      </c>
      <c r="D6" s="204"/>
      <c r="E6" s="203">
        <v>11.248528853507963</v>
      </c>
      <c r="F6" s="204"/>
      <c r="G6" s="203">
        <v>10.180862210276299</v>
      </c>
      <c r="H6" s="204"/>
      <c r="I6" s="203">
        <v>11.053922732146525</v>
      </c>
      <c r="J6" s="204"/>
      <c r="K6" s="203">
        <v>11.9</v>
      </c>
      <c r="L6" s="204"/>
      <c r="M6" s="205">
        <v>10.3</v>
      </c>
    </row>
    <row r="7" spans="1:13">
      <c r="B7" s="202" t="s">
        <v>1141</v>
      </c>
      <c r="C7" s="203">
        <v>26.311089679839185</v>
      </c>
      <c r="D7" s="204"/>
      <c r="E7" s="203">
        <v>30.96976804251209</v>
      </c>
      <c r="F7" s="204"/>
      <c r="G7" s="203">
        <v>33.900791319043137</v>
      </c>
      <c r="H7" s="204"/>
      <c r="I7" s="203">
        <v>35.526699494170884</v>
      </c>
      <c r="J7" s="204"/>
      <c r="K7" s="203">
        <v>35.200000000000003</v>
      </c>
      <c r="L7" s="204"/>
      <c r="M7" s="205">
        <v>25.3</v>
      </c>
    </row>
    <row r="8" spans="1:13" ht="13.5" thickBot="1">
      <c r="B8" s="206" t="s">
        <v>1144</v>
      </c>
      <c r="C8" s="207">
        <v>8.5916211491106793</v>
      </c>
      <c r="D8" s="208"/>
      <c r="E8" s="207">
        <v>8.8164871429355323</v>
      </c>
      <c r="F8" s="208"/>
      <c r="G8" s="207">
        <v>10.672968366349803</v>
      </c>
      <c r="H8" s="208"/>
      <c r="I8" s="207">
        <v>6.6891142379403163</v>
      </c>
      <c r="J8" s="208"/>
      <c r="K8" s="207">
        <v>8.3000000000000007</v>
      </c>
      <c r="L8" s="208"/>
      <c r="M8" s="209">
        <v>23.5</v>
      </c>
    </row>
    <row r="9" spans="1:13">
      <c r="B9" s="210"/>
      <c r="C9" s="211"/>
      <c r="D9" s="211"/>
      <c r="E9" s="211"/>
      <c r="F9" s="211"/>
      <c r="G9" s="211"/>
    </row>
    <row r="10" spans="1:13">
      <c r="B10" s="195" t="s">
        <v>2207</v>
      </c>
    </row>
    <row r="11" spans="1:13">
      <c r="C11" s="212"/>
      <c r="D11" s="212"/>
      <c r="E11" s="212"/>
      <c r="F11" s="212"/>
      <c r="G11" s="213"/>
    </row>
    <row r="12" spans="1:13">
      <c r="C12" s="212"/>
      <c r="D12" s="212"/>
      <c r="E12" s="212"/>
      <c r="F12" s="212"/>
      <c r="G12" s="213"/>
    </row>
    <row r="13" spans="1:13">
      <c r="C13" s="212"/>
      <c r="D13" s="212"/>
      <c r="E13" s="212"/>
      <c r="F13" s="212"/>
      <c r="G13" s="213"/>
    </row>
    <row r="14" spans="1:13">
      <c r="C14" s="212"/>
      <c r="D14" s="212"/>
      <c r="E14" s="212"/>
      <c r="F14" s="212"/>
      <c r="G14" s="213"/>
    </row>
    <row r="15" spans="1:13">
      <c r="C15" s="212"/>
      <c r="D15" s="212"/>
      <c r="E15" s="212"/>
      <c r="F15" s="212"/>
      <c r="G15" s="213"/>
    </row>
    <row r="16" spans="1:13">
      <c r="C16" s="212"/>
      <c r="D16" s="212"/>
      <c r="E16" s="212"/>
      <c r="F16" s="212"/>
      <c r="G16" s="213"/>
    </row>
    <row r="17" spans="2:7">
      <c r="C17" s="212"/>
      <c r="D17" s="212"/>
      <c r="E17" s="212"/>
      <c r="F17" s="212"/>
      <c r="G17" s="213"/>
    </row>
    <row r="18" spans="2:7">
      <c r="C18" s="212"/>
      <c r="D18" s="212"/>
      <c r="E18" s="212"/>
      <c r="F18" s="212"/>
      <c r="G18" s="213"/>
    </row>
    <row r="19" spans="2:7">
      <c r="C19" s="212"/>
      <c r="D19" s="212"/>
      <c r="E19" s="212"/>
      <c r="F19" s="212"/>
      <c r="G19" s="213"/>
    </row>
    <row r="20" spans="2:7">
      <c r="C20" s="212"/>
      <c r="D20" s="212"/>
      <c r="E20" s="212"/>
      <c r="F20" s="212"/>
      <c r="G20" s="213"/>
    </row>
    <row r="21" spans="2:7">
      <c r="C21" s="212"/>
      <c r="D21" s="212"/>
      <c r="E21" s="212"/>
      <c r="F21" s="212"/>
      <c r="G21" s="213"/>
    </row>
    <row r="22" spans="2:7">
      <c r="C22" s="212"/>
      <c r="D22" s="212"/>
      <c r="E22" s="212"/>
      <c r="F22" s="212"/>
      <c r="G22" s="213"/>
    </row>
    <row r="23" spans="2:7">
      <c r="C23" s="214"/>
      <c r="D23" s="214"/>
      <c r="E23" s="214"/>
      <c r="F23" s="214"/>
      <c r="G23" s="213"/>
    </row>
    <row r="24" spans="2:7">
      <c r="C24" s="213"/>
      <c r="D24" s="213"/>
      <c r="E24" s="213"/>
      <c r="F24" s="213"/>
      <c r="G24" s="213"/>
    </row>
    <row r="27" spans="2:7">
      <c r="B27" s="192" t="s">
        <v>1138</v>
      </c>
    </row>
    <row r="29" spans="2:7">
      <c r="B29" s="164" t="s">
        <v>568</v>
      </c>
    </row>
  </sheetData>
  <phoneticPr fontId="4" type="noConversion"/>
  <hyperlinks>
    <hyperlink ref="B29" location="'Содержание '!B29" display="к  содержанию"/>
  </hyperlinks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0"/>
  <dimension ref="A2:K46"/>
  <sheetViews>
    <sheetView workbookViewId="0">
      <selection activeCell="C13" sqref="C13"/>
    </sheetView>
  </sheetViews>
  <sheetFormatPr defaultRowHeight="12.75"/>
  <cols>
    <col min="1" max="1" width="9.140625" style="215"/>
    <col min="2" max="2" width="3" style="215" bestFit="1" customWidth="1"/>
    <col min="3" max="3" width="32.28515625" style="215" customWidth="1"/>
    <col min="4" max="16384" width="9.140625" style="215"/>
  </cols>
  <sheetData>
    <row r="2" spans="1:11">
      <c r="A2" s="3" t="s">
        <v>1238</v>
      </c>
      <c r="B2" s="70" t="s">
        <v>612</v>
      </c>
    </row>
    <row r="4" spans="1:11" ht="13.5">
      <c r="B4" s="5"/>
      <c r="C4" s="216" t="s">
        <v>1197</v>
      </c>
      <c r="D4" s="217" t="s">
        <v>1209</v>
      </c>
      <c r="E4" s="217" t="s">
        <v>1198</v>
      </c>
      <c r="K4" s="218"/>
    </row>
    <row r="5" spans="1:11">
      <c r="B5" s="219">
        <v>1</v>
      </c>
      <c r="C5" s="153" t="s">
        <v>1163</v>
      </c>
      <c r="D5" s="220">
        <v>3.8811908163031851E-2</v>
      </c>
      <c r="E5" s="10">
        <v>7.15625</v>
      </c>
      <c r="K5" s="218"/>
    </row>
    <row r="6" spans="1:11">
      <c r="B6" s="219">
        <v>2</v>
      </c>
      <c r="C6" s="153" t="s">
        <v>1164</v>
      </c>
      <c r="D6" s="220">
        <v>1.7010476815664111</v>
      </c>
      <c r="E6" s="10">
        <v>1.35625</v>
      </c>
    </row>
    <row r="7" spans="1:11">
      <c r="B7" s="219">
        <v>3</v>
      </c>
      <c r="C7" s="153" t="s">
        <v>1165</v>
      </c>
      <c r="D7" s="220">
        <v>-0.50815019156592467</v>
      </c>
      <c r="E7" s="10">
        <v>12.956250000000001</v>
      </c>
    </row>
    <row r="8" spans="1:11">
      <c r="B8" s="219">
        <v>4</v>
      </c>
      <c r="C8" s="153" t="s">
        <v>1166</v>
      </c>
      <c r="D8" s="220">
        <v>0.30194924262707712</v>
      </c>
      <c r="E8" s="10">
        <v>-3.7437500000000057</v>
      </c>
    </row>
    <row r="9" spans="1:11">
      <c r="B9" s="219">
        <v>5</v>
      </c>
      <c r="C9" s="153" t="s">
        <v>1167</v>
      </c>
      <c r="D9" s="220">
        <v>0.4352343902851919</v>
      </c>
      <c r="E9" s="10">
        <v>2.3562500000000002</v>
      </c>
    </row>
    <row r="10" spans="1:11">
      <c r="B10" s="219">
        <v>6</v>
      </c>
      <c r="C10" s="153" t="s">
        <v>1210</v>
      </c>
      <c r="D10" s="220">
        <v>5.8231927717598365E-2</v>
      </c>
      <c r="E10" s="10">
        <v>-11.74375</v>
      </c>
    </row>
    <row r="11" spans="1:11">
      <c r="B11" s="219">
        <v>7</v>
      </c>
      <c r="C11" s="153" t="s">
        <v>1199</v>
      </c>
      <c r="D11" s="220">
        <v>0.93923497979815784</v>
      </c>
      <c r="E11" s="10">
        <v>-1.9437499999999943</v>
      </c>
    </row>
    <row r="12" spans="1:11">
      <c r="B12" s="219">
        <v>8</v>
      </c>
      <c r="C12" s="153" t="s">
        <v>1200</v>
      </c>
      <c r="D12" s="220">
        <v>-0.61809336371156254</v>
      </c>
      <c r="E12" s="10">
        <v>-0.34375</v>
      </c>
    </row>
    <row r="13" spans="1:11">
      <c r="B13" s="219">
        <v>9</v>
      </c>
      <c r="C13" s="153" t="s">
        <v>1168</v>
      </c>
      <c r="D13" s="220">
        <v>0.24583412913107913</v>
      </c>
      <c r="E13" s="10">
        <v>0.35625000000000284</v>
      </c>
    </row>
    <row r="14" spans="1:11">
      <c r="B14" s="219">
        <v>10</v>
      </c>
      <c r="C14" s="153" t="s">
        <v>1201</v>
      </c>
      <c r="D14" s="220">
        <v>9.4723629841794957E-2</v>
      </c>
      <c r="E14" s="10">
        <v>8.15625</v>
      </c>
    </row>
    <row r="15" spans="1:11">
      <c r="B15" s="219">
        <v>11</v>
      </c>
      <c r="C15" s="153" t="s">
        <v>1169</v>
      </c>
      <c r="D15" s="220">
        <v>0.88075932707929916</v>
      </c>
      <c r="E15" s="10">
        <v>-6.4437499999999943</v>
      </c>
    </row>
    <row r="16" spans="1:11">
      <c r="B16" s="219">
        <v>12</v>
      </c>
      <c r="C16" s="153" t="s">
        <v>1170</v>
      </c>
      <c r="D16" s="220">
        <v>0.79451367102913117</v>
      </c>
      <c r="E16" s="10">
        <v>1.35625</v>
      </c>
    </row>
    <row r="17" spans="2:5">
      <c r="B17" s="219">
        <v>13</v>
      </c>
      <c r="C17" s="153" t="s">
        <v>1171</v>
      </c>
      <c r="D17" s="220">
        <v>0.49225303870728387</v>
      </c>
      <c r="E17" s="10">
        <v>-7.84375</v>
      </c>
    </row>
    <row r="18" spans="2:5">
      <c r="B18" s="219">
        <v>14</v>
      </c>
      <c r="C18" s="153" t="s">
        <v>1172</v>
      </c>
      <c r="D18" s="220">
        <v>0.50562451615616699</v>
      </c>
      <c r="E18" s="10">
        <v>6.2562499999999943</v>
      </c>
    </row>
    <row r="19" spans="2:5">
      <c r="B19" s="219">
        <v>15</v>
      </c>
      <c r="C19" s="153" t="s">
        <v>1173</v>
      </c>
      <c r="D19" s="220">
        <v>-0.82257324237234997</v>
      </c>
      <c r="E19" s="10">
        <v>1.15625</v>
      </c>
    </row>
    <row r="20" spans="2:5">
      <c r="B20" s="219">
        <v>16</v>
      </c>
      <c r="C20" s="153" t="s">
        <v>1174</v>
      </c>
      <c r="D20" s="220">
        <v>-0.50290651551164989</v>
      </c>
      <c r="E20" s="10">
        <v>3.65625</v>
      </c>
    </row>
    <row r="21" spans="2:5">
      <c r="B21" s="219">
        <v>17</v>
      </c>
      <c r="C21" s="153" t="s">
        <v>1175</v>
      </c>
      <c r="D21" s="220">
        <v>-0.57403800932223648</v>
      </c>
      <c r="E21" s="10">
        <v>8.4562500000000007</v>
      </c>
    </row>
    <row r="24" spans="2:5">
      <c r="B24" s="70" t="s">
        <v>612</v>
      </c>
    </row>
    <row r="43" spans="3:5">
      <c r="C43" s="77" t="s">
        <v>1862</v>
      </c>
    </row>
    <row r="44" spans="3:5">
      <c r="C44" s="77" t="s">
        <v>1863</v>
      </c>
      <c r="E44" s="215" t="s">
        <v>1202</v>
      </c>
    </row>
    <row r="46" spans="3:5">
      <c r="C46" s="164" t="s">
        <v>568</v>
      </c>
    </row>
  </sheetData>
  <phoneticPr fontId="4" type="noConversion"/>
  <hyperlinks>
    <hyperlink ref="C46" location="'Содержание '!B30" display="к 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1"/>
  <dimension ref="A2:H22"/>
  <sheetViews>
    <sheetView workbookViewId="0">
      <selection activeCell="E3" sqref="E3"/>
    </sheetView>
  </sheetViews>
  <sheetFormatPr defaultRowHeight="12.75"/>
  <cols>
    <col min="1" max="1" width="8.85546875" style="3" bestFit="1" customWidth="1"/>
    <col min="2" max="2" width="8.42578125" style="3" bestFit="1" customWidth="1"/>
    <col min="3" max="3" width="9.42578125" style="3" bestFit="1" customWidth="1"/>
    <col min="4" max="4" width="9.85546875" style="3" bestFit="1" customWidth="1"/>
    <col min="5" max="16384" width="9.140625" style="3"/>
  </cols>
  <sheetData>
    <row r="2" spans="1:8">
      <c r="A2" s="3" t="s">
        <v>1238</v>
      </c>
      <c r="B2" s="70" t="s">
        <v>1864</v>
      </c>
      <c r="H2" s="70" t="s">
        <v>1864</v>
      </c>
    </row>
    <row r="4" spans="1:8" ht="38.25">
      <c r="B4" s="1422" t="s">
        <v>214</v>
      </c>
      <c r="C4" s="1423" t="s">
        <v>1211</v>
      </c>
      <c r="D4" s="1423" t="s">
        <v>1212</v>
      </c>
    </row>
    <row r="5" spans="1:8">
      <c r="B5" s="5" t="s">
        <v>1527</v>
      </c>
      <c r="C5" s="221">
        <v>3770.4234821810387</v>
      </c>
      <c r="D5" s="221">
        <v>3224.8029466022272</v>
      </c>
    </row>
    <row r="6" spans="1:8">
      <c r="B6" s="5" t="s">
        <v>1528</v>
      </c>
      <c r="C6" s="221">
        <v>-700.42943017999642</v>
      </c>
      <c r="D6" s="221">
        <v>-56533.713803551393</v>
      </c>
    </row>
    <row r="7" spans="1:8">
      <c r="B7" s="5" t="s">
        <v>1529</v>
      </c>
      <c r="C7" s="221">
        <v>-3964.2360381877515</v>
      </c>
      <c r="D7" s="221">
        <v>-97151.307278739056</v>
      </c>
    </row>
    <row r="8" spans="1:8">
      <c r="B8" s="5" t="s">
        <v>1530</v>
      </c>
      <c r="C8" s="221">
        <v>-4211.4145018894924</v>
      </c>
      <c r="D8" s="221">
        <v>-122539.61332759052</v>
      </c>
    </row>
    <row r="9" spans="1:8">
      <c r="B9" s="5" t="s">
        <v>1531</v>
      </c>
      <c r="C9" s="221">
        <v>-2011.4697437593713</v>
      </c>
      <c r="D9" s="221">
        <v>172993.8196625202</v>
      </c>
    </row>
    <row r="10" spans="1:8">
      <c r="B10" s="5" t="s">
        <v>1532</v>
      </c>
      <c r="C10" s="221">
        <v>-7643.635218599462</v>
      </c>
      <c r="D10" s="221">
        <v>173500.90123928082</v>
      </c>
    </row>
    <row r="11" spans="1:8">
      <c r="B11" s="5" t="s">
        <v>1533</v>
      </c>
      <c r="C11" s="221">
        <v>-6736.5374106401578</v>
      </c>
      <c r="D11" s="221">
        <v>308676.18981636642</v>
      </c>
    </row>
    <row r="12" spans="1:8">
      <c r="B12" s="5" t="s">
        <v>1534</v>
      </c>
      <c r="C12" s="221">
        <v>1710.2913977933349</v>
      </c>
      <c r="D12" s="221">
        <v>197856.41629498778</v>
      </c>
    </row>
    <row r="13" spans="1:8">
      <c r="B13" s="5" t="s">
        <v>1535</v>
      </c>
      <c r="C13" s="221">
        <v>6809.2223169560311</v>
      </c>
      <c r="D13" s="221">
        <v>-202092.12540673185</v>
      </c>
    </row>
    <row r="14" spans="1:8">
      <c r="B14" s="5" t="s">
        <v>1536</v>
      </c>
      <c r="C14" s="221">
        <v>7179.9623607204994</v>
      </c>
      <c r="D14" s="221">
        <v>-166323.62572616804</v>
      </c>
    </row>
    <row r="15" spans="1:8">
      <c r="B15" s="5" t="s">
        <v>198</v>
      </c>
      <c r="C15" s="221">
        <v>8813.0672802047338</v>
      </c>
      <c r="D15" s="221">
        <v>-297935.57881756779</v>
      </c>
    </row>
    <row r="16" spans="1:8">
      <c r="B16" s="5" t="s">
        <v>199</v>
      </c>
      <c r="C16" s="221">
        <v>11466.241816293914</v>
      </c>
      <c r="D16" s="221">
        <v>-185273.55401040707</v>
      </c>
    </row>
    <row r="17" spans="2:8">
      <c r="B17" s="5" t="s">
        <v>200</v>
      </c>
      <c r="C17" s="221">
        <v>7490.4624235084048</v>
      </c>
      <c r="D17" s="221">
        <v>50002.365256321151</v>
      </c>
    </row>
    <row r="18" spans="2:8">
      <c r="B18" s="5" t="s">
        <v>201</v>
      </c>
      <c r="C18" s="221">
        <v>1570.4364728129003</v>
      </c>
      <c r="D18" s="221">
        <v>-50821.350773517042</v>
      </c>
    </row>
    <row r="19" spans="2:8">
      <c r="B19" s="5" t="s">
        <v>202</v>
      </c>
      <c r="C19" s="221">
        <v>-5456.1670756512322</v>
      </c>
      <c r="D19" s="221">
        <v>72658.584329396021</v>
      </c>
      <c r="H19" s="71" t="s">
        <v>1865</v>
      </c>
    </row>
    <row r="20" spans="2:8">
      <c r="B20" s="5" t="s">
        <v>1196</v>
      </c>
      <c r="C20" s="221">
        <v>-18086.218131552567</v>
      </c>
      <c r="D20" s="221">
        <v>199757.78959883889</v>
      </c>
      <c r="H20" s="71" t="s">
        <v>1895</v>
      </c>
    </row>
    <row r="22" spans="2:8">
      <c r="H22" s="164" t="s">
        <v>1682</v>
      </c>
    </row>
  </sheetData>
  <phoneticPr fontId="4" type="noConversion"/>
  <hyperlinks>
    <hyperlink ref="H22" location="'Содержание '!B31" display="к содержанию"/>
  </hyperlinks>
  <pageMargins left="0.75" right="0.75" top="1" bottom="1" header="0.5" footer="0.5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2"/>
  <dimension ref="A2:K31"/>
  <sheetViews>
    <sheetView topLeftCell="A3" workbookViewId="0">
      <selection activeCell="H13" sqref="H13"/>
    </sheetView>
  </sheetViews>
  <sheetFormatPr defaultRowHeight="12.75"/>
  <cols>
    <col min="1" max="1" width="9.140625" style="3"/>
    <col min="2" max="2" width="47" style="3" customWidth="1"/>
    <col min="3" max="8" width="9.140625" style="3"/>
    <col min="9" max="10" width="11" style="3" bestFit="1" customWidth="1"/>
    <col min="11" max="16384" width="9.140625" style="3"/>
  </cols>
  <sheetData>
    <row r="2" spans="1:11">
      <c r="A2" s="194" t="s">
        <v>1238</v>
      </c>
      <c r="B2" s="222" t="s">
        <v>1866</v>
      </c>
    </row>
    <row r="3" spans="1:11" ht="13.5" thickBot="1">
      <c r="A3" s="194"/>
      <c r="B3" s="222"/>
    </row>
    <row r="4" spans="1:11">
      <c r="B4" s="1424" t="s">
        <v>1140</v>
      </c>
      <c r="C4" s="223">
        <v>2002</v>
      </c>
      <c r="D4" s="223">
        <v>2003</v>
      </c>
      <c r="E4" s="223">
        <v>2004</v>
      </c>
      <c r="F4" s="223">
        <v>2005</v>
      </c>
      <c r="G4" s="224">
        <v>2006</v>
      </c>
      <c r="H4" s="224">
        <v>2007</v>
      </c>
      <c r="I4" s="225" t="s">
        <v>1148</v>
      </c>
      <c r="J4" s="225" t="s">
        <v>1182</v>
      </c>
    </row>
    <row r="5" spans="1:11">
      <c r="B5" s="185" t="s">
        <v>1145</v>
      </c>
      <c r="C5" s="226">
        <v>821.15999399999998</v>
      </c>
      <c r="D5" s="226">
        <v>1022.255749</v>
      </c>
      <c r="E5" s="226">
        <v>1305.124</v>
      </c>
      <c r="F5" s="226">
        <v>2122.3581073</v>
      </c>
      <c r="G5" s="226">
        <v>2360.9424733999999</v>
      </c>
      <c r="H5" s="226">
        <v>2898.2782699999998</v>
      </c>
      <c r="I5" s="227">
        <v>2049.0701781317998</v>
      </c>
      <c r="J5" s="227">
        <v>2525.9957100000001</v>
      </c>
      <c r="K5" s="228"/>
    </row>
    <row r="6" spans="1:11">
      <c r="B6" s="229" t="s">
        <v>1146</v>
      </c>
      <c r="C6" s="230">
        <v>713.09630000000004</v>
      </c>
      <c r="D6" s="230">
        <v>897.28840000000002</v>
      </c>
      <c r="E6" s="230">
        <v>1225.6359</v>
      </c>
      <c r="F6" s="230">
        <v>1642.1663000000001</v>
      </c>
      <c r="G6" s="230">
        <v>2081.7314000000001</v>
      </c>
      <c r="H6" s="230">
        <v>2640.3137945999997</v>
      </c>
      <c r="I6" s="231">
        <v>1820.0702000000001</v>
      </c>
      <c r="J6" s="231">
        <v>2062.5037563000001</v>
      </c>
    </row>
    <row r="7" spans="1:11">
      <c r="B7" s="229" t="s">
        <v>1147</v>
      </c>
      <c r="C7" s="230">
        <v>663.84656388999895</v>
      </c>
      <c r="D7" s="230">
        <v>779.39132333846999</v>
      </c>
      <c r="E7" s="230">
        <v>963.00837367512895</v>
      </c>
      <c r="F7" s="230">
        <v>1569.2512650284</v>
      </c>
      <c r="G7" s="230">
        <v>1649.1101638528</v>
      </c>
      <c r="H7" s="230">
        <v>1902.01227623404</v>
      </c>
      <c r="I7" s="231">
        <v>1408.4742706708</v>
      </c>
      <c r="J7" s="231">
        <v>1673.1403225823799</v>
      </c>
    </row>
    <row r="8" spans="1:11">
      <c r="B8" s="229" t="s">
        <v>1158</v>
      </c>
      <c r="C8" s="230">
        <v>294.15868080300004</v>
      </c>
      <c r="D8" s="230">
        <v>547.77867013108335</v>
      </c>
      <c r="E8" s="230">
        <v>697.87892385791031</v>
      </c>
      <c r="F8" s="230">
        <v>1072.8376627626765</v>
      </c>
      <c r="G8" s="230">
        <v>1776.856505860846</v>
      </c>
      <c r="H8" s="230">
        <v>2574.2853</v>
      </c>
      <c r="I8" s="231">
        <v>2299.7916953186782</v>
      </c>
      <c r="J8" s="231">
        <v>3316.9663499999997</v>
      </c>
    </row>
    <row r="9" spans="1:11">
      <c r="B9" s="229" t="s">
        <v>1159</v>
      </c>
      <c r="C9" s="230">
        <v>137.22350231550999</v>
      </c>
      <c r="D9" s="230">
        <v>247.60105153046999</v>
      </c>
      <c r="E9" s="230">
        <v>324.92998184850001</v>
      </c>
      <c r="F9" s="230">
        <v>367.90084103639998</v>
      </c>
      <c r="G9" s="230">
        <v>497.50113235560002</v>
      </c>
      <c r="H9" s="230">
        <v>779.18419602321001</v>
      </c>
      <c r="I9" s="231">
        <v>529.84513033309997</v>
      </c>
      <c r="J9" s="231">
        <v>714.16887646007001</v>
      </c>
    </row>
    <row r="10" spans="1:11">
      <c r="B10" s="185" t="s">
        <v>1149</v>
      </c>
      <c r="C10" s="232">
        <v>3825.6192000000005</v>
      </c>
      <c r="D10" s="232">
        <v>4319.2928000000002</v>
      </c>
      <c r="E10" s="232">
        <v>5200.0446000000002</v>
      </c>
      <c r="F10" s="232">
        <v>7231.3296</v>
      </c>
      <c r="G10" s="232">
        <v>8214.7635000000009</v>
      </c>
      <c r="H10" s="232">
        <v>8901.1070057471243</v>
      </c>
      <c r="I10" s="233">
        <v>8261.351999999999</v>
      </c>
      <c r="J10" s="233">
        <v>13411.803999999998</v>
      </c>
    </row>
    <row r="11" spans="1:11">
      <c r="B11" s="229" t="s">
        <v>1150</v>
      </c>
      <c r="C11" s="230">
        <v>-13.005548999999974</v>
      </c>
      <c r="D11" s="230">
        <v>-46.183496999999875</v>
      </c>
      <c r="E11" s="230">
        <v>-18.696999999999889</v>
      </c>
      <c r="F11" s="230">
        <v>46.662237500000174</v>
      </c>
      <c r="G11" s="230">
        <v>81.620052599999781</v>
      </c>
      <c r="H11" s="230">
        <v>-215.29503999999969</v>
      </c>
      <c r="I11" s="231">
        <v>-117.86224209550028</v>
      </c>
      <c r="J11" s="231">
        <v>-232.06261000000009</v>
      </c>
    </row>
    <row r="12" spans="1:11" ht="13.5" thickBot="1">
      <c r="B12" s="234" t="s">
        <v>1157</v>
      </c>
      <c r="C12" s="235">
        <v>-121.06924299999991</v>
      </c>
      <c r="D12" s="235">
        <v>-171.15084599999989</v>
      </c>
      <c r="E12" s="235">
        <v>-98.18509999999992</v>
      </c>
      <c r="F12" s="235">
        <v>-433.52956979999976</v>
      </c>
      <c r="G12" s="235">
        <v>-197.59102080000002</v>
      </c>
      <c r="H12" s="235">
        <v>-473.25951539999994</v>
      </c>
      <c r="I12" s="236">
        <v>-346.86222022729999</v>
      </c>
      <c r="J12" s="236">
        <v>-695.55456370000024</v>
      </c>
    </row>
    <row r="13" spans="1:11">
      <c r="B13" s="168"/>
      <c r="C13" s="230"/>
      <c r="D13" s="230"/>
      <c r="E13" s="230"/>
      <c r="F13" s="230"/>
      <c r="G13" s="230"/>
      <c r="H13" s="230"/>
      <c r="I13" s="230"/>
      <c r="J13" s="230"/>
    </row>
    <row r="14" spans="1:11">
      <c r="B14" s="222" t="s">
        <v>1866</v>
      </c>
    </row>
    <row r="17" spans="2:10">
      <c r="B17" s="222"/>
      <c r="H17" s="228"/>
    </row>
    <row r="18" spans="2:10">
      <c r="H18" s="228"/>
      <c r="I18" s="24"/>
    </row>
    <row r="19" spans="2:10">
      <c r="H19" s="228"/>
      <c r="I19" s="24"/>
    </row>
    <row r="20" spans="2:10">
      <c r="I20" s="24"/>
    </row>
    <row r="21" spans="2:10">
      <c r="I21" s="24"/>
    </row>
    <row r="22" spans="2:10">
      <c r="I22" s="24"/>
    </row>
    <row r="23" spans="2:10">
      <c r="I23" s="24"/>
    </row>
    <row r="24" spans="2:10">
      <c r="I24" s="238"/>
    </row>
    <row r="25" spans="2:10">
      <c r="I25" s="24"/>
    </row>
    <row r="26" spans="2:10">
      <c r="I26" s="24"/>
    </row>
    <row r="27" spans="2:10">
      <c r="I27" s="24"/>
    </row>
    <row r="28" spans="2:10">
      <c r="I28" s="24"/>
    </row>
    <row r="29" spans="2:10">
      <c r="B29" s="77" t="s">
        <v>1867</v>
      </c>
      <c r="C29" s="168"/>
      <c r="D29" s="168"/>
      <c r="E29" s="168"/>
      <c r="F29" s="168"/>
      <c r="G29" s="168"/>
      <c r="H29" s="168"/>
      <c r="I29" s="168"/>
      <c r="J29" s="168"/>
    </row>
    <row r="30" spans="2:10">
      <c r="B30" s="168"/>
      <c r="C30" s="237"/>
      <c r="D30" s="237"/>
      <c r="E30" s="237"/>
      <c r="F30" s="237"/>
      <c r="G30" s="237"/>
      <c r="H30" s="237"/>
      <c r="I30" s="237"/>
      <c r="J30" s="237"/>
    </row>
    <row r="31" spans="2:10">
      <c r="B31" s="239" t="s">
        <v>1682</v>
      </c>
      <c r="C31" s="230"/>
      <c r="D31" s="230"/>
      <c r="E31" s="230"/>
      <c r="F31" s="230"/>
      <c r="G31" s="230"/>
      <c r="H31" s="230"/>
    </row>
  </sheetData>
  <phoneticPr fontId="4" type="noConversion"/>
  <hyperlinks>
    <hyperlink ref="B31" location="'Содержание '!B32" display="к содержанию"/>
  </hyperlinks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G1263"/>
  <sheetViews>
    <sheetView topLeftCell="DZ88" zoomScaleNormal="100" workbookViewId="0">
      <selection activeCell="EN118" sqref="EN117:EN118"/>
    </sheetView>
  </sheetViews>
  <sheetFormatPr defaultRowHeight="12.75"/>
  <cols>
    <col min="1" max="12" width="9.140625" style="11"/>
    <col min="13" max="15" width="7.28515625" style="11" customWidth="1"/>
    <col min="16" max="16384" width="9.140625" style="11"/>
  </cols>
  <sheetData>
    <row r="2" spans="1:7" s="76" customFormat="1">
      <c r="A2" s="72" t="s">
        <v>1238</v>
      </c>
      <c r="B2" s="73" t="s">
        <v>1240</v>
      </c>
      <c r="G2" s="73" t="s">
        <v>1240</v>
      </c>
    </row>
    <row r="4" spans="1:7" ht="140.25">
      <c r="B4" s="1" t="s">
        <v>214</v>
      </c>
      <c r="C4" s="1" t="s">
        <v>1573</v>
      </c>
      <c r="D4" s="1" t="s">
        <v>1574</v>
      </c>
      <c r="E4" s="1" t="s">
        <v>1580</v>
      </c>
      <c r="F4" s="55"/>
    </row>
    <row r="5" spans="1:7">
      <c r="B5" s="57">
        <v>38718</v>
      </c>
      <c r="C5" s="8">
        <v>62.361372549999999</v>
      </c>
      <c r="D5" s="8">
        <v>50.319230769230778</v>
      </c>
      <c r="E5" s="10">
        <v>2.0074439930622061</v>
      </c>
      <c r="F5" s="55"/>
    </row>
    <row r="6" spans="1:7">
      <c r="B6" s="57">
        <v>38749</v>
      </c>
      <c r="C6" s="8">
        <v>59.71473684</v>
      </c>
      <c r="D6" s="8">
        <v>52.150769230769235</v>
      </c>
      <c r="E6" s="10">
        <v>2.1952486970968583</v>
      </c>
      <c r="F6" s="18"/>
      <c r="G6" s="18"/>
    </row>
    <row r="7" spans="1:7">
      <c r="B7" s="57">
        <v>38777</v>
      </c>
      <c r="C7" s="8">
        <v>60.929275359999998</v>
      </c>
      <c r="D7" s="8">
        <v>53.671538461538461</v>
      </c>
      <c r="E7" s="10">
        <v>2.0421911428736363</v>
      </c>
      <c r="F7" s="18"/>
    </row>
    <row r="8" spans="1:7">
      <c r="B8" s="57">
        <v>38808</v>
      </c>
      <c r="C8" s="8">
        <v>67.99555556</v>
      </c>
      <c r="D8" s="8">
        <v>54.759230769230768</v>
      </c>
      <c r="E8" s="10">
        <v>2.1141151564507763</v>
      </c>
      <c r="F8" s="18"/>
    </row>
    <row r="9" spans="1:7">
      <c r="B9" s="57">
        <v>38838</v>
      </c>
      <c r="C9" s="8">
        <v>68.61492063</v>
      </c>
      <c r="D9" s="8">
        <v>55.983076923076922</v>
      </c>
      <c r="E9" s="10">
        <v>1.8455826977070497</v>
      </c>
      <c r="F9" s="18"/>
    </row>
    <row r="10" spans="1:7">
      <c r="B10" s="57">
        <v>38869</v>
      </c>
      <c r="C10" s="8">
        <v>68.290151519999995</v>
      </c>
      <c r="D10" s="8">
        <v>57.353076923076927</v>
      </c>
      <c r="E10" s="10">
        <v>2.1678435531642384</v>
      </c>
      <c r="F10" s="18"/>
    </row>
    <row r="11" spans="1:7" ht="12.75" customHeight="1">
      <c r="B11" s="57">
        <v>38899</v>
      </c>
      <c r="C11" s="8">
        <v>72.507894739999998</v>
      </c>
      <c r="D11" s="8">
        <v>58.808461538461536</v>
      </c>
      <c r="E11" s="10">
        <v>1.3077445141485051</v>
      </c>
      <c r="F11" s="18"/>
      <c r="G11" s="77" t="s">
        <v>915</v>
      </c>
    </row>
    <row r="12" spans="1:7" ht="12.75" customHeight="1">
      <c r="B12" s="57">
        <v>38930</v>
      </c>
      <c r="C12" s="8">
        <v>71.811884059999997</v>
      </c>
      <c r="D12" s="8">
        <v>60.220769230769228</v>
      </c>
      <c r="E12" s="10">
        <v>3.5695510728467217</v>
      </c>
      <c r="F12" s="18"/>
    </row>
    <row r="13" spans="1:7">
      <c r="B13" s="57">
        <v>38961</v>
      </c>
      <c r="C13" s="8">
        <v>61.973833329999998</v>
      </c>
      <c r="D13" s="8">
        <v>60.580769230769228</v>
      </c>
      <c r="E13" s="10">
        <v>2.6912102959715174</v>
      </c>
      <c r="F13" s="18"/>
      <c r="G13" s="165" t="s">
        <v>1682</v>
      </c>
    </row>
    <row r="14" spans="1:7">
      <c r="B14" s="57">
        <v>38991</v>
      </c>
      <c r="C14" s="8">
        <v>57.9515873</v>
      </c>
      <c r="D14" s="8">
        <v>60.043076923076924</v>
      </c>
      <c r="E14" s="10">
        <v>1.1043590333130096</v>
      </c>
      <c r="F14" s="18"/>
    </row>
    <row r="15" spans="1:7">
      <c r="B15" s="57">
        <v>39022</v>
      </c>
      <c r="C15" s="8">
        <v>58.133833330000002</v>
      </c>
      <c r="D15" s="8">
        <v>59.857692307692318</v>
      </c>
      <c r="E15" s="10">
        <v>1.8670396968029745</v>
      </c>
      <c r="F15" s="18"/>
    </row>
    <row r="16" spans="1:7">
      <c r="B16" s="57">
        <v>39052</v>
      </c>
      <c r="C16" s="8">
        <v>61.003157889999997</v>
      </c>
      <c r="D16" s="8">
        <v>60.209230769230771</v>
      </c>
      <c r="E16" s="10">
        <v>1.4625784472247583</v>
      </c>
      <c r="F16" s="18"/>
    </row>
    <row r="17" spans="2:6">
      <c r="B17" s="57">
        <v>39083</v>
      </c>
      <c r="C17" s="8">
        <v>53.396333329999997</v>
      </c>
      <c r="D17" s="8">
        <v>60.096923076923076</v>
      </c>
      <c r="E17" s="10">
        <v>2.2823098693915158</v>
      </c>
    </row>
    <row r="18" spans="2:6">
      <c r="B18" s="57">
        <v>39114</v>
      </c>
      <c r="C18" s="8">
        <v>57.584736839999998</v>
      </c>
      <c r="D18" s="8">
        <v>59.867692307692316</v>
      </c>
      <c r="E18" s="10">
        <v>1.6050134447709099</v>
      </c>
      <c r="F18" s="18"/>
    </row>
    <row r="19" spans="2:6">
      <c r="B19" s="57">
        <v>39142</v>
      </c>
      <c r="C19" s="8">
        <v>60.599848479999999</v>
      </c>
      <c r="D19" s="8">
        <v>59.816153846153853</v>
      </c>
      <c r="E19" s="10">
        <v>2.5304728097125282</v>
      </c>
      <c r="F19" s="18"/>
    </row>
    <row r="20" spans="2:6">
      <c r="B20" s="57">
        <v>39173</v>
      </c>
      <c r="C20" s="8">
        <v>65.098421049999999</v>
      </c>
      <c r="D20" s="8">
        <v>60.289230769230777</v>
      </c>
      <c r="E20" s="10">
        <v>1.2555700659363607</v>
      </c>
      <c r="F20" s="18"/>
    </row>
    <row r="21" spans="2:6">
      <c r="B21" s="57">
        <v>39203</v>
      </c>
      <c r="C21" s="8">
        <v>65.096060609999995</v>
      </c>
      <c r="D21" s="8">
        <v>60.306923076923084</v>
      </c>
      <c r="E21" s="10">
        <v>2.946827060300834</v>
      </c>
      <c r="F21" s="18"/>
    </row>
    <row r="22" spans="2:6">
      <c r="B22" s="57">
        <v>39234</v>
      </c>
      <c r="C22" s="8">
        <v>68.188095239999996</v>
      </c>
      <c r="D22" s="8">
        <v>60.478461538461552</v>
      </c>
      <c r="E22" s="10">
        <v>1.2229192240576097</v>
      </c>
      <c r="F22" s="18"/>
    </row>
    <row r="23" spans="2:6">
      <c r="B23" s="57">
        <v>39264</v>
      </c>
      <c r="C23" s="8">
        <v>73.671746029999994</v>
      </c>
      <c r="D23" s="8">
        <v>61.079230769230783</v>
      </c>
      <c r="E23" s="10">
        <v>1.8747502575385315</v>
      </c>
      <c r="F23" s="18"/>
    </row>
    <row r="24" spans="2:6">
      <c r="B24" s="57">
        <v>39295</v>
      </c>
      <c r="C24" s="8">
        <v>70.126811590000003</v>
      </c>
      <c r="D24" s="8">
        <v>61.519230769230781</v>
      </c>
      <c r="E24" s="10">
        <v>2.5386268112813251</v>
      </c>
      <c r="F24" s="18"/>
    </row>
    <row r="25" spans="2:6">
      <c r="B25" s="57">
        <v>39326</v>
      </c>
      <c r="C25" s="8">
        <v>76.905964909999994</v>
      </c>
      <c r="D25" s="8">
        <v>61.544615384615398</v>
      </c>
      <c r="E25" s="10">
        <v>1.5781231357471091</v>
      </c>
      <c r="F25" s="18"/>
    </row>
    <row r="26" spans="2:6">
      <c r="B26" s="57">
        <v>39356</v>
      </c>
      <c r="C26" s="8">
        <v>82.151969699999995</v>
      </c>
      <c r="D26" s="8">
        <v>62.609230769230763</v>
      </c>
      <c r="E26" s="10">
        <v>4.3916420799176477</v>
      </c>
      <c r="F26" s="18"/>
    </row>
    <row r="27" spans="2:6">
      <c r="B27" s="57">
        <v>39387</v>
      </c>
      <c r="C27" s="8">
        <v>91.271746030000003</v>
      </c>
      <c r="D27" s="8">
        <v>65.396923076923073</v>
      </c>
      <c r="E27" s="10">
        <v>2.0855518750144322</v>
      </c>
      <c r="F27" s="18"/>
    </row>
    <row r="28" spans="2:6">
      <c r="B28" s="57">
        <v>39417</v>
      </c>
      <c r="C28" s="8">
        <v>89.428888889999996</v>
      </c>
      <c r="D28" s="8">
        <v>67.962307692307689</v>
      </c>
      <c r="E28" s="10">
        <v>2.7357393881726706</v>
      </c>
      <c r="F28" s="18"/>
    </row>
    <row r="29" spans="2:6">
      <c r="B29" s="57">
        <v>39448</v>
      </c>
      <c r="C29" s="8">
        <v>90.815555560000007</v>
      </c>
      <c r="D29" s="8">
        <v>70.60846153846154</v>
      </c>
      <c r="E29" s="10">
        <v>3.2319452897183898</v>
      </c>
      <c r="F29" s="18"/>
    </row>
    <row r="30" spans="2:6">
      <c r="B30" s="57">
        <v>39479</v>
      </c>
      <c r="C30" s="8">
        <v>93.745740740000002</v>
      </c>
      <c r="D30" s="8">
        <v>73.597692307692313</v>
      </c>
      <c r="E30" s="10">
        <v>3.2938133205260431</v>
      </c>
      <c r="F30" s="18"/>
    </row>
    <row r="31" spans="2:6">
      <c r="B31" s="57">
        <v>39508</v>
      </c>
      <c r="C31" s="8">
        <v>101.8428333</v>
      </c>
      <c r="D31" s="8">
        <v>76.838461538461544</v>
      </c>
      <c r="E31" s="10">
        <v>3.2814014862985985</v>
      </c>
      <c r="F31" s="18"/>
    </row>
    <row r="32" spans="2:6">
      <c r="B32" s="57">
        <v>39539</v>
      </c>
      <c r="C32" s="8">
        <v>109.0493651</v>
      </c>
      <c r="D32" s="8">
        <v>79.95</v>
      </c>
      <c r="E32" s="10">
        <v>4.846223794351725</v>
      </c>
      <c r="F32" s="18"/>
    </row>
    <row r="33" spans="2:6">
      <c r="B33" s="57">
        <v>39569</v>
      </c>
      <c r="C33" s="8">
        <v>122.7693333</v>
      </c>
      <c r="D33" s="8">
        <v>83.206923076923076</v>
      </c>
      <c r="E33" s="10">
        <v>5.8205767257130763</v>
      </c>
      <c r="F33" s="18"/>
    </row>
    <row r="34" spans="2:6">
      <c r="B34" s="57">
        <v>39600</v>
      </c>
      <c r="C34" s="8">
        <v>131.52111110000001</v>
      </c>
      <c r="D34" s="8">
        <v>87.542307692307702</v>
      </c>
      <c r="E34" s="10">
        <v>4.7826751330789001</v>
      </c>
      <c r="F34" s="18"/>
    </row>
    <row r="35" spans="2:6">
      <c r="B35" s="57">
        <v>39630</v>
      </c>
      <c r="C35" s="8">
        <v>132.54803029999999</v>
      </c>
      <c r="D35" s="8">
        <v>93.05384615384618</v>
      </c>
      <c r="E35" s="10">
        <v>7.1451385944294383</v>
      </c>
      <c r="F35" s="18"/>
    </row>
    <row r="36" spans="2:6">
      <c r="B36" s="57">
        <v>39661</v>
      </c>
      <c r="C36" s="8">
        <v>114.5668254</v>
      </c>
      <c r="D36" s="8">
        <v>96.651538461538465</v>
      </c>
      <c r="E36" s="10">
        <v>4.0918347264483881</v>
      </c>
      <c r="F36" s="18"/>
    </row>
    <row r="37" spans="2:6">
      <c r="B37" s="57">
        <v>39692</v>
      </c>
      <c r="C37" s="8">
        <v>99.294603170000002</v>
      </c>
      <c r="D37" s="8">
        <v>98.77538461538461</v>
      </c>
      <c r="E37" s="10">
        <v>5.6485798697951894</v>
      </c>
      <c r="F37" s="18"/>
    </row>
    <row r="38" spans="2:6">
      <c r="F38" s="18"/>
    </row>
    <row r="39" spans="2:6">
      <c r="F39" s="18"/>
    </row>
    <row r="40" spans="2:6">
      <c r="F40" s="18"/>
    </row>
    <row r="41" spans="2:6">
      <c r="F41" s="18"/>
    </row>
    <row r="42" spans="2:6">
      <c r="F42" s="18"/>
    </row>
    <row r="43" spans="2:6">
      <c r="F43" s="18"/>
    </row>
    <row r="44" spans="2:6">
      <c r="F44" s="18"/>
    </row>
    <row r="45" spans="2:6">
      <c r="F45" s="18"/>
    </row>
    <row r="46" spans="2:6">
      <c r="F46" s="18"/>
    </row>
    <row r="47" spans="2:6">
      <c r="F47" s="18"/>
    </row>
    <row r="48" spans="2:6">
      <c r="F48" s="18"/>
    </row>
    <row r="49" spans="6:6">
      <c r="F49" s="18"/>
    </row>
    <row r="50" spans="6:6">
      <c r="F50" s="18"/>
    </row>
    <row r="51" spans="6:6">
      <c r="F51" s="18"/>
    </row>
    <row r="52" spans="6:6">
      <c r="F52" s="18"/>
    </row>
    <row r="53" spans="6:6">
      <c r="F53" s="18"/>
    </row>
    <row r="54" spans="6:6">
      <c r="F54" s="18"/>
    </row>
    <row r="55" spans="6:6">
      <c r="F55" s="18"/>
    </row>
    <row r="56" spans="6:6">
      <c r="F56" s="18"/>
    </row>
    <row r="57" spans="6:6">
      <c r="F57" s="18"/>
    </row>
    <row r="58" spans="6:6">
      <c r="F58" s="18"/>
    </row>
    <row r="59" spans="6:6">
      <c r="F59" s="18"/>
    </row>
    <row r="60" spans="6:6">
      <c r="F60" s="18"/>
    </row>
    <row r="61" spans="6:6">
      <c r="F61" s="18"/>
    </row>
    <row r="62" spans="6:6">
      <c r="F62" s="18"/>
    </row>
    <row r="1163" spans="4:4">
      <c r="D1163" s="60"/>
    </row>
    <row r="1187" spans="2:3">
      <c r="B1187" s="60"/>
    </row>
    <row r="1188" spans="2:3">
      <c r="B1188" s="60"/>
      <c r="C1188" s="60">
        <v>1.6023591274070936E-2</v>
      </c>
    </row>
    <row r="1237" spans="4:4">
      <c r="D1237" s="58">
        <v>0.12766848053578905</v>
      </c>
    </row>
    <row r="1238" spans="4:4">
      <c r="D1238" s="59">
        <v>-0.12168869222029544</v>
      </c>
    </row>
    <row r="1262" spans="2:3">
      <c r="B1262" s="58">
        <v>0.48350132625994724</v>
      </c>
      <c r="C1262" s="58">
        <v>0.47491687147607342</v>
      </c>
    </row>
    <row r="1263" spans="2:3">
      <c r="B1263" s="59">
        <v>-0.3597170645446508</v>
      </c>
      <c r="C1263" s="59">
        <v>-0.25314442677461324</v>
      </c>
    </row>
  </sheetData>
  <phoneticPr fontId="4" type="noConversion"/>
  <hyperlinks>
    <hyperlink ref="G13" location="'Содержание '!B4" display="к содержанию"/>
  </hyperlinks>
  <pageMargins left="0.75" right="0.75" top="1" bottom="1" header="0.5" footer="0.5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3"/>
  <dimension ref="A1:F40"/>
  <sheetViews>
    <sheetView topLeftCell="B21" workbookViewId="0">
      <selection activeCell="G20" sqref="G20:G37"/>
    </sheetView>
  </sheetViews>
  <sheetFormatPr defaultRowHeight="12.75"/>
  <cols>
    <col min="1" max="1" width="9.140625" style="3"/>
    <col min="2" max="2" width="24.140625" style="240" customWidth="1"/>
    <col min="3" max="3" width="11.5703125" style="3" customWidth="1"/>
    <col min="4" max="4" width="17.140625" style="3" customWidth="1"/>
    <col min="5" max="5" width="18.42578125" style="3" customWidth="1"/>
    <col min="6" max="6" width="22.42578125" style="3" customWidth="1"/>
    <col min="7" max="16384" width="9.140625" style="3"/>
  </cols>
  <sheetData>
    <row r="1" spans="1:6">
      <c r="B1" s="3"/>
    </row>
    <row r="2" spans="1:6">
      <c r="A2" s="3" t="s">
        <v>1238</v>
      </c>
      <c r="B2" s="222" t="s">
        <v>566</v>
      </c>
    </row>
    <row r="3" spans="1:6">
      <c r="A3" s="194"/>
    </row>
    <row r="4" spans="1:6" ht="48.75" customHeight="1">
      <c r="A4" s="194"/>
      <c r="B4" s="1221" t="s">
        <v>918</v>
      </c>
      <c r="C4" s="1222" t="s">
        <v>1176</v>
      </c>
      <c r="D4" s="1222" t="s">
        <v>1177</v>
      </c>
      <c r="E4" s="1223" t="s">
        <v>1183</v>
      </c>
      <c r="F4" s="1223" t="s">
        <v>1184</v>
      </c>
    </row>
    <row r="5" spans="1:6">
      <c r="B5" s="1224" t="s">
        <v>1155</v>
      </c>
      <c r="C5" s="1225">
        <v>6.4408984437532153</v>
      </c>
      <c r="D5" s="1225">
        <v>4.5277945156167076</v>
      </c>
      <c r="E5" s="1225">
        <v>41.875010733209308</v>
      </c>
      <c r="F5" s="1225">
        <v>2.9404560263495361</v>
      </c>
    </row>
    <row r="6" spans="1:6">
      <c r="B6" s="1224" t="s">
        <v>1151</v>
      </c>
      <c r="C6" s="1226">
        <v>6.6864995523309751</v>
      </c>
      <c r="D6" s="1226">
        <v>5.5470805686777833</v>
      </c>
      <c r="E6" s="1227">
        <v>60.099968028537489</v>
      </c>
      <c r="F6" s="1226">
        <v>-1.4517079512321063</v>
      </c>
    </row>
    <row r="7" spans="1:6">
      <c r="B7" s="1224" t="s">
        <v>1156</v>
      </c>
      <c r="C7" s="1226">
        <v>10.787537102480204</v>
      </c>
      <c r="D7" s="1226">
        <v>10.441695625155678</v>
      </c>
      <c r="E7" s="1227">
        <v>29.209211721393956</v>
      </c>
      <c r="F7" s="1226">
        <v>14.982613271453582</v>
      </c>
    </row>
    <row r="8" spans="1:6">
      <c r="B8" s="1224" t="s">
        <v>1152</v>
      </c>
      <c r="C8" s="1226">
        <v>18.520549772560923</v>
      </c>
      <c r="D8" s="1226">
        <v>17.915166096921407</v>
      </c>
      <c r="E8" s="1227">
        <v>31.919826443256966</v>
      </c>
      <c r="F8" s="1226">
        <v>14.908038851098659</v>
      </c>
    </row>
    <row r="9" spans="1:6">
      <c r="B9" s="1224" t="s">
        <v>1153</v>
      </c>
      <c r="C9" s="1099">
        <v>11.417118023214865</v>
      </c>
      <c r="D9" s="1099">
        <v>11.09623837818414</v>
      </c>
      <c r="E9" s="1099">
        <v>40.431394684681607</v>
      </c>
      <c r="F9" s="1228">
        <v>15.452338857527792</v>
      </c>
    </row>
    <row r="10" spans="1:6">
      <c r="B10" s="1224" t="s">
        <v>1162</v>
      </c>
      <c r="C10" s="1099">
        <v>2.4</v>
      </c>
      <c r="D10" s="1099">
        <v>2.5736739843187784</v>
      </c>
      <c r="E10" s="1099">
        <v>63.2</v>
      </c>
      <c r="F10" s="1228">
        <v>28.919595005113852</v>
      </c>
    </row>
    <row r="11" spans="1:6">
      <c r="B11" s="1224" t="s">
        <v>1154</v>
      </c>
      <c r="C11" s="1099">
        <v>27.204211803472571</v>
      </c>
      <c r="D11" s="1099">
        <v>27.405880143895278</v>
      </c>
      <c r="E11" s="1099">
        <v>22.232856086026345</v>
      </c>
      <c r="F11" s="1228">
        <v>19.671588134769678</v>
      </c>
    </row>
    <row r="12" spans="1:6">
      <c r="B12" s="1224" t="s">
        <v>1131</v>
      </c>
      <c r="C12" s="1099">
        <v>4.4306665529842508</v>
      </c>
      <c r="D12" s="1099">
        <v>5.2803665161210667</v>
      </c>
      <c r="E12" s="1099">
        <v>38.373731309589488</v>
      </c>
      <c r="F12" s="1228">
        <v>41.572352767488098</v>
      </c>
    </row>
    <row r="13" spans="1:6">
      <c r="B13" s="1229" t="s">
        <v>1161</v>
      </c>
      <c r="C13" s="1099">
        <v>0.7</v>
      </c>
      <c r="D13" s="1099">
        <v>0.80653902947674438</v>
      </c>
      <c r="E13" s="1099">
        <v>-6.5</v>
      </c>
      <c r="F13" s="1228">
        <v>42.266022138263267</v>
      </c>
    </row>
    <row r="14" spans="1:6">
      <c r="B14" s="1229" t="s">
        <v>611</v>
      </c>
      <c r="C14" s="1099">
        <v>4.1396091145230152</v>
      </c>
      <c r="D14" s="1099">
        <v>4.5121740611575545</v>
      </c>
      <c r="E14" s="1099">
        <v>34.056135400913121</v>
      </c>
      <c r="F14" s="1228">
        <v>29.482166672834254</v>
      </c>
    </row>
    <row r="15" spans="1:6">
      <c r="B15" s="1229" t="s">
        <v>1160</v>
      </c>
      <c r="C15" s="5">
        <v>7.3</v>
      </c>
      <c r="D15" s="1099">
        <v>8.8397092129269268</v>
      </c>
      <c r="E15" s="5">
        <v>-62.8</v>
      </c>
      <c r="F15" s="1228">
        <v>43.319338412202193</v>
      </c>
    </row>
    <row r="17" spans="2:2" ht="12" customHeight="1">
      <c r="B17" s="222" t="s">
        <v>478</v>
      </c>
    </row>
    <row r="20" spans="2:2">
      <c r="B20" s="243"/>
    </row>
    <row r="38" spans="2:2">
      <c r="B38" s="192" t="s">
        <v>565</v>
      </c>
    </row>
    <row r="40" spans="2:2">
      <c r="B40" s="244" t="s">
        <v>1682</v>
      </c>
    </row>
  </sheetData>
  <phoneticPr fontId="4" type="noConversion"/>
  <hyperlinks>
    <hyperlink ref="B40" location="'Содержание '!B33" display="к содержанию"/>
  </hyperlinks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4"/>
  <dimension ref="A2:F40"/>
  <sheetViews>
    <sheetView topLeftCell="A2" workbookViewId="0">
      <selection activeCell="G29" sqref="G29"/>
    </sheetView>
  </sheetViews>
  <sheetFormatPr defaultRowHeight="12.75"/>
  <cols>
    <col min="1" max="1" width="8.85546875" style="3" bestFit="1" customWidth="1"/>
    <col min="2" max="2" width="22.42578125" style="3" customWidth="1"/>
    <col min="3" max="3" width="11.5703125" style="3" customWidth="1"/>
    <col min="4" max="4" width="16.42578125" style="3" customWidth="1"/>
    <col min="5" max="6" width="22.28515625" style="3" customWidth="1"/>
    <col min="7" max="16384" width="9.140625" style="3"/>
  </cols>
  <sheetData>
    <row r="2" spans="1:6">
      <c r="A2" s="3" t="s">
        <v>1238</v>
      </c>
      <c r="B2" s="245" t="s">
        <v>572</v>
      </c>
    </row>
    <row r="4" spans="1:6" ht="48.75" customHeight="1">
      <c r="A4" s="241"/>
      <c r="B4" s="1222" t="s">
        <v>918</v>
      </c>
      <c r="C4" s="1222" t="s">
        <v>1178</v>
      </c>
      <c r="D4" s="1222" t="s">
        <v>1181</v>
      </c>
      <c r="E4" s="1223" t="s">
        <v>1179</v>
      </c>
      <c r="F4" s="1223" t="s">
        <v>1180</v>
      </c>
    </row>
    <row r="5" spans="1:6">
      <c r="A5" s="242"/>
      <c r="B5" s="1224" t="s">
        <v>1155</v>
      </c>
      <c r="C5" s="1099">
        <v>4.5528225684993178</v>
      </c>
      <c r="D5" s="4">
        <v>3.0332617364446546</v>
      </c>
      <c r="E5" s="1099">
        <v>69.390665311173763</v>
      </c>
      <c r="F5" s="1099">
        <v>-10.199008097880691</v>
      </c>
    </row>
    <row r="6" spans="1:6">
      <c r="A6" s="230"/>
      <c r="B6" s="1229" t="s">
        <v>1151</v>
      </c>
      <c r="C6" s="1099">
        <v>3.9360709560903109</v>
      </c>
      <c r="D6" s="4">
        <v>2.2053777147666849</v>
      </c>
      <c r="E6" s="1099">
        <v>45.716082123837566</v>
      </c>
      <c r="F6" s="1099">
        <v>-24.478251676046845</v>
      </c>
    </row>
    <row r="7" spans="1:6">
      <c r="A7" s="230"/>
      <c r="B7" s="1229" t="s">
        <v>570</v>
      </c>
      <c r="C7" s="1099">
        <v>3.5561910516294306</v>
      </c>
      <c r="D7" s="4">
        <v>2.9107725068305008</v>
      </c>
      <c r="E7" s="1099">
        <v>90.156305580606585</v>
      </c>
      <c r="F7" s="1099">
        <v>10.325308842411761</v>
      </c>
    </row>
    <row r="8" spans="1:6">
      <c r="A8" s="230"/>
      <c r="B8" s="1224" t="s">
        <v>1152</v>
      </c>
      <c r="C8" s="1099">
        <v>12.268311613911457</v>
      </c>
      <c r="D8" s="4">
        <v>17.042052361978683</v>
      </c>
      <c r="E8" s="1099">
        <v>75.448118075882491</v>
      </c>
      <c r="F8" s="1099">
        <v>87.235877040427852</v>
      </c>
    </row>
    <row r="9" spans="1:6">
      <c r="A9" s="232"/>
      <c r="B9" s="1224" t="s">
        <v>1153</v>
      </c>
      <c r="C9" s="1099">
        <v>12.483964226889453</v>
      </c>
      <c r="D9" s="4">
        <v>10.314703203399631</v>
      </c>
      <c r="E9" s="1099">
        <v>50.442754056353351</v>
      </c>
      <c r="F9" s="1099">
        <v>11.366915940493328</v>
      </c>
    </row>
    <row r="10" spans="1:6">
      <c r="A10" s="232"/>
      <c r="B10" s="1224" t="s">
        <v>1162</v>
      </c>
      <c r="C10" s="1099">
        <v>18.914028094246593</v>
      </c>
      <c r="D10" s="4">
        <v>17.023318271977008</v>
      </c>
      <c r="E10" s="1099">
        <v>58.813918633532751</v>
      </c>
      <c r="F10" s="1099">
        <v>21.314346079808821</v>
      </c>
    </row>
    <row r="11" spans="1:6">
      <c r="A11" s="232"/>
      <c r="B11" s="1224" t="s">
        <v>1154</v>
      </c>
      <c r="C11" s="5">
        <v>0.5</v>
      </c>
      <c r="D11" s="4">
        <v>0.68115768209929639</v>
      </c>
      <c r="E11" s="5">
        <v>36.5</v>
      </c>
      <c r="F11" s="1099">
        <v>71.873160240584014</v>
      </c>
    </row>
    <row r="12" spans="1:6">
      <c r="A12" s="232"/>
      <c r="B12" s="1229" t="s">
        <v>1131</v>
      </c>
      <c r="C12" s="1099">
        <v>3.129232582750459</v>
      </c>
      <c r="D12" s="4">
        <v>3.9266153909309849</v>
      </c>
      <c r="E12" s="1099">
        <v>34.10645255737569</v>
      </c>
      <c r="F12" s="1099">
        <v>69.134612740974276</v>
      </c>
    </row>
    <row r="13" spans="1:6">
      <c r="A13" s="232"/>
      <c r="B13" s="1229" t="s">
        <v>1161</v>
      </c>
      <c r="C13" s="1099">
        <v>4.0347388349045099</v>
      </c>
      <c r="D13" s="4">
        <v>4.2261033261490057</v>
      </c>
      <c r="E13" s="1099">
        <v>54.597426162813434</v>
      </c>
      <c r="F13" s="1099">
        <v>41.181130492163874</v>
      </c>
    </row>
    <row r="14" spans="1:6" ht="13.5" customHeight="1">
      <c r="A14" s="232"/>
      <c r="B14" s="1229" t="s">
        <v>571</v>
      </c>
      <c r="C14" s="1099">
        <v>28.358507500925377</v>
      </c>
      <c r="D14" s="4">
        <v>27.551115769390599</v>
      </c>
      <c r="E14" s="1099">
        <v>86.996684495797666</v>
      </c>
      <c r="F14" s="1099">
        <v>30.950690807107417</v>
      </c>
    </row>
    <row r="15" spans="1:6">
      <c r="A15" s="168"/>
      <c r="B15" s="5" t="s">
        <v>1160</v>
      </c>
      <c r="C15" s="5">
        <v>8.1999999999999993</v>
      </c>
      <c r="D15" s="4">
        <v>11.085522036032952</v>
      </c>
      <c r="E15" s="5">
        <v>11.7</v>
      </c>
      <c r="F15" s="1099">
        <v>81.512073758884654</v>
      </c>
    </row>
    <row r="17" spans="2:2" ht="12" customHeight="1">
      <c r="B17" s="245" t="s">
        <v>479</v>
      </c>
    </row>
    <row r="38" spans="2:2">
      <c r="B38" s="77" t="s">
        <v>564</v>
      </c>
    </row>
    <row r="40" spans="2:2">
      <c r="B40" s="164" t="s">
        <v>1682</v>
      </c>
    </row>
  </sheetData>
  <phoneticPr fontId="4" type="noConversion"/>
  <hyperlinks>
    <hyperlink ref="B40" location="'Содержание '!B34" display="к содержанию"/>
  </hyperlinks>
  <pageMargins left="0.75" right="0.75" top="1" bottom="1" header="0.5" footer="0.5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5"/>
  <dimension ref="A2:I37"/>
  <sheetViews>
    <sheetView topLeftCell="A22" workbookViewId="0">
      <selection activeCell="B37" sqref="B37"/>
    </sheetView>
  </sheetViews>
  <sheetFormatPr defaultRowHeight="12.75"/>
  <cols>
    <col min="1" max="16384" width="9.140625" style="3"/>
  </cols>
  <sheetData>
    <row r="2" spans="1:9">
      <c r="A2" s="3" t="s">
        <v>1238</v>
      </c>
      <c r="B2" s="246" t="s">
        <v>567</v>
      </c>
    </row>
    <row r="4" spans="1:9" ht="13.5">
      <c r="B4" s="247" t="s">
        <v>214</v>
      </c>
      <c r="C4" s="247" t="s">
        <v>1206</v>
      </c>
      <c r="D4" s="247" t="s">
        <v>1203</v>
      </c>
      <c r="E4" s="247" t="s">
        <v>1204</v>
      </c>
      <c r="F4" s="247" t="s">
        <v>1205</v>
      </c>
      <c r="G4" s="247" t="s">
        <v>1860</v>
      </c>
      <c r="H4" s="247" t="s">
        <v>1861</v>
      </c>
      <c r="I4" s="247" t="s">
        <v>1213</v>
      </c>
    </row>
    <row r="5" spans="1:9">
      <c r="B5" s="5" t="s">
        <v>1185</v>
      </c>
      <c r="C5" s="248">
        <v>8.8650669654024128E-2</v>
      </c>
      <c r="D5" s="248">
        <v>0.10158060475988928</v>
      </c>
      <c r="E5" s="248">
        <v>6.828718687195301E-2</v>
      </c>
      <c r="F5" s="248">
        <v>8.9172572917074255E-2</v>
      </c>
      <c r="G5" s="248">
        <v>-2.7682533030913836E-2</v>
      </c>
      <c r="H5" s="248">
        <v>-0.30579402911964715</v>
      </c>
      <c r="I5" s="248">
        <v>0.21464731793353997</v>
      </c>
    </row>
    <row r="6" spans="1:9">
      <c r="B6" s="5" t="s">
        <v>1186</v>
      </c>
      <c r="C6" s="248">
        <v>8.9187450045066452E-2</v>
      </c>
      <c r="D6" s="248">
        <v>8.9794642283201442E-2</v>
      </c>
      <c r="E6" s="248">
        <v>6.3302617380228021E-2</v>
      </c>
      <c r="F6" s="248">
        <v>0.11812781573803499</v>
      </c>
      <c r="G6" s="248">
        <v>4.345164634691967E-2</v>
      </c>
      <c r="H6" s="248">
        <v>-0.27902871361629267</v>
      </c>
      <c r="I6" s="248">
        <v>0.25087039497362795</v>
      </c>
    </row>
    <row r="7" spans="1:9">
      <c r="B7" s="5" t="s">
        <v>1187</v>
      </c>
      <c r="C7" s="248">
        <v>8.4538549278230013E-2</v>
      </c>
      <c r="D7" s="248">
        <v>7.7978098514536187E-2</v>
      </c>
      <c r="E7" s="248">
        <v>7.285428216300871E-2</v>
      </c>
      <c r="F7" s="248">
        <v>0.106758103538662</v>
      </c>
      <c r="G7" s="248">
        <v>9.7515472081152854E-2</v>
      </c>
      <c r="H7" s="248">
        <v>-0.26019078943074447</v>
      </c>
      <c r="I7" s="248">
        <v>0.13780224183356893</v>
      </c>
    </row>
    <row r="8" spans="1:9">
      <c r="B8" s="5" t="s">
        <v>1188</v>
      </c>
      <c r="C8" s="248">
        <v>8.3575503283522368E-2</v>
      </c>
      <c r="D8" s="248">
        <v>7.2866368818017113E-2</v>
      </c>
      <c r="E8" s="248">
        <v>7.1087871183843854E-2</v>
      </c>
      <c r="F8" s="248">
        <v>0.11613827769038276</v>
      </c>
      <c r="G8" s="248">
        <v>0.1629065754395167</v>
      </c>
      <c r="H8" s="248">
        <v>-0.29445410537784655</v>
      </c>
      <c r="I8" s="248">
        <v>0.14502458427563347</v>
      </c>
    </row>
    <row r="9" spans="1:9">
      <c r="B9" s="5" t="s">
        <v>1189</v>
      </c>
      <c r="C9" s="248">
        <v>7.7590715220713369E-2</v>
      </c>
      <c r="D9" s="248">
        <v>5.8592319965118156E-2</v>
      </c>
      <c r="E9" s="248">
        <v>6.7677856404256831E-2</v>
      </c>
      <c r="F9" s="248">
        <v>0.12257015026844909</v>
      </c>
      <c r="G9" s="248">
        <v>0.18014100111782239</v>
      </c>
      <c r="H9" s="248">
        <v>-0.31462781382834415</v>
      </c>
      <c r="I9" s="248">
        <v>2.7819098546780996E-2</v>
      </c>
    </row>
    <row r="10" spans="1:9">
      <c r="B10" s="5" t="s">
        <v>1190</v>
      </c>
      <c r="C10" s="248">
        <v>8.0813826942043088E-2</v>
      </c>
      <c r="D10" s="248">
        <v>7.6865081941699387E-2</v>
      </c>
      <c r="E10" s="248">
        <v>7.3430525329560847E-2</v>
      </c>
      <c r="F10" s="248">
        <v>9.6335050895661301E-2</v>
      </c>
      <c r="G10" s="248">
        <v>0.18507227503131585</v>
      </c>
      <c r="H10" s="248">
        <v>-0.2896560300868174</v>
      </c>
      <c r="I10" s="248">
        <v>4.8025050803459424E-2</v>
      </c>
    </row>
    <row r="11" spans="1:9">
      <c r="B11" s="5" t="s">
        <v>1191</v>
      </c>
      <c r="C11" s="248">
        <v>0.11163382187583082</v>
      </c>
      <c r="D11" s="248">
        <v>0.14383888823158442</v>
      </c>
      <c r="E11" s="248">
        <v>7.4794358162489916E-2</v>
      </c>
      <c r="F11" s="248">
        <v>0.10035487021496325</v>
      </c>
      <c r="G11" s="248">
        <v>0.15279721897982346</v>
      </c>
      <c r="H11" s="248">
        <v>-0.30639539069409671</v>
      </c>
      <c r="I11" s="248">
        <v>0.1125316072444289</v>
      </c>
    </row>
    <row r="12" spans="1:9">
      <c r="B12" s="5" t="s">
        <v>1192</v>
      </c>
      <c r="C12" s="248">
        <v>0.18746130126060745</v>
      </c>
      <c r="D12" s="248">
        <v>0.26555189135984136</v>
      </c>
      <c r="E12" s="248">
        <v>0.10499568952647698</v>
      </c>
      <c r="F12" s="248">
        <v>0.15410657275326289</v>
      </c>
      <c r="G12" s="248">
        <v>0.16119170993976328</v>
      </c>
      <c r="H12" s="248">
        <v>-0.28546288131335618</v>
      </c>
      <c r="I12" s="248">
        <v>0.31817710783614506</v>
      </c>
    </row>
    <row r="13" spans="1:9">
      <c r="B13" s="5" t="s">
        <v>1193</v>
      </c>
      <c r="C13" s="248">
        <v>0.18644711282105431</v>
      </c>
      <c r="D13" s="248">
        <v>0.2708332126321864</v>
      </c>
      <c r="E13" s="248">
        <v>0.11194613271734477</v>
      </c>
      <c r="F13" s="248">
        <v>0.13683782487814078</v>
      </c>
      <c r="G13" s="248">
        <v>0.20006931265600714</v>
      </c>
      <c r="H13" s="248">
        <v>-0.19310616300067018</v>
      </c>
      <c r="I13" s="248">
        <v>0.46682949761972869</v>
      </c>
    </row>
    <row r="14" spans="1:9">
      <c r="B14" s="5" t="s">
        <v>1194</v>
      </c>
      <c r="C14" s="248">
        <v>0.20033916101243388</v>
      </c>
      <c r="D14" s="248">
        <v>0.29287751905998305</v>
      </c>
      <c r="E14" s="248">
        <v>0.11592869342374934</v>
      </c>
      <c r="F14" s="248">
        <v>0.14991081685098373</v>
      </c>
      <c r="G14" s="248">
        <v>0.23872576710978977</v>
      </c>
      <c r="H14" s="248">
        <v>-0.13372372784681807</v>
      </c>
      <c r="I14" s="248">
        <v>0.61324340203089367</v>
      </c>
    </row>
    <row r="15" spans="1:9">
      <c r="B15" s="5" t="s">
        <v>1195</v>
      </c>
      <c r="C15" s="248">
        <v>0.18236716405466846</v>
      </c>
      <c r="D15" s="248">
        <v>0.23717541615499482</v>
      </c>
      <c r="E15" s="248">
        <v>0.10831931150131791</v>
      </c>
      <c r="F15" s="248">
        <v>0.17343104161080958</v>
      </c>
      <c r="G15" s="248">
        <v>0.20047919803102676</v>
      </c>
      <c r="H15" s="248">
        <v>-7.1620470161541383E-2</v>
      </c>
      <c r="I15" s="248">
        <v>0.46590773465809598</v>
      </c>
    </row>
    <row r="17" spans="2:2">
      <c r="B17" s="246" t="s">
        <v>567</v>
      </c>
    </row>
    <row r="35" spans="2:2">
      <c r="B35" s="77" t="s">
        <v>1214</v>
      </c>
    </row>
    <row r="37" spans="2:2">
      <c r="B37" s="164" t="s">
        <v>1682</v>
      </c>
    </row>
  </sheetData>
  <phoneticPr fontId="0" type="noConversion"/>
  <hyperlinks>
    <hyperlink ref="B37" location="'Содержание '!B35" display="к содержанию"/>
  </hyperlinks>
  <pageMargins left="0.75" right="0.75" top="1" bottom="1" header="0.5" footer="0.5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6"/>
  <dimension ref="A2:J43"/>
  <sheetViews>
    <sheetView workbookViewId="0">
      <selection activeCell="E29" sqref="E29"/>
    </sheetView>
  </sheetViews>
  <sheetFormatPr defaultRowHeight="12.75"/>
  <cols>
    <col min="1" max="1" width="8.42578125" style="251" customWidth="1"/>
    <col min="2" max="2" width="11.28515625" style="251" customWidth="1"/>
    <col min="3" max="3" width="36.28515625" style="251" customWidth="1"/>
    <col min="4" max="4" width="11" style="251" customWidth="1"/>
    <col min="5" max="5" width="10" style="251" customWidth="1"/>
    <col min="6" max="6" width="11" style="251" customWidth="1"/>
    <col min="7" max="7" width="9.140625" style="251"/>
    <col min="8" max="8" width="10.140625" style="251" customWidth="1"/>
    <col min="9" max="9" width="11" style="251" customWidth="1"/>
    <col min="10" max="10" width="9" style="251" customWidth="1"/>
    <col min="11" max="16384" width="9.140625" style="251"/>
  </cols>
  <sheetData>
    <row r="2" spans="1:10" ht="15.75">
      <c r="A2" s="249" t="s">
        <v>1238</v>
      </c>
      <c r="B2" s="250" t="s">
        <v>2144</v>
      </c>
      <c r="G2" s="252"/>
    </row>
    <row r="4" spans="1:10" ht="27.75" customHeight="1">
      <c r="B4" s="253" t="s">
        <v>2145</v>
      </c>
      <c r="C4" s="254" t="s">
        <v>573</v>
      </c>
      <c r="D4" s="254" t="s">
        <v>574</v>
      </c>
      <c r="E4" s="254" t="s">
        <v>2146</v>
      </c>
      <c r="F4" s="254" t="s">
        <v>575</v>
      </c>
      <c r="G4" s="254" t="s">
        <v>576</v>
      </c>
      <c r="H4" s="254" t="s">
        <v>1606</v>
      </c>
      <c r="I4" s="254" t="s">
        <v>577</v>
      </c>
      <c r="J4" s="254" t="s">
        <v>576</v>
      </c>
    </row>
    <row r="5" spans="1:10" ht="15.75" customHeight="1">
      <c r="B5" s="255"/>
      <c r="C5" s="1441" t="s">
        <v>578</v>
      </c>
      <c r="D5" s="1442"/>
      <c r="E5" s="1442"/>
      <c r="F5" s="1442"/>
      <c r="G5" s="1442"/>
      <c r="H5" s="1442"/>
      <c r="I5" s="1442"/>
      <c r="J5" s="1443"/>
    </row>
    <row r="6" spans="1:10" ht="16.5" customHeight="1">
      <c r="B6" s="256" t="s">
        <v>579</v>
      </c>
      <c r="C6" s="257" t="s">
        <v>580</v>
      </c>
      <c r="D6" s="258" t="s">
        <v>581</v>
      </c>
      <c r="E6" s="258">
        <v>-1.7000000000000001E-2</v>
      </c>
      <c r="F6" s="258">
        <v>-5.0000000000000001E-3</v>
      </c>
      <c r="G6" s="258" t="s">
        <v>582</v>
      </c>
      <c r="H6" s="258">
        <v>-1.4999999999999999E-2</v>
      </c>
      <c r="I6" s="258">
        <v>-2.9000000000000001E-2</v>
      </c>
      <c r="J6" s="259" t="s">
        <v>583</v>
      </c>
    </row>
    <row r="7" spans="1:10" ht="17.25" customHeight="1">
      <c r="B7" s="256" t="s">
        <v>579</v>
      </c>
      <c r="C7" s="260" t="s">
        <v>584</v>
      </c>
      <c r="D7" s="258" t="s">
        <v>581</v>
      </c>
      <c r="E7" s="258">
        <v>0.20699999999999999</v>
      </c>
      <c r="F7" s="258">
        <v>9.2999999999999999E-2</v>
      </c>
      <c r="G7" s="258" t="s">
        <v>582</v>
      </c>
      <c r="H7" s="258">
        <v>0.20100000000000001</v>
      </c>
      <c r="I7" s="258">
        <v>9.5000000000000001E-2</v>
      </c>
      <c r="J7" s="258" t="s">
        <v>582</v>
      </c>
    </row>
    <row r="8" spans="1:10" ht="17.25" customHeight="1">
      <c r="B8" s="256" t="s">
        <v>579</v>
      </c>
      <c r="C8" s="260" t="s">
        <v>585</v>
      </c>
      <c r="D8" s="258" t="s">
        <v>581</v>
      </c>
      <c r="E8" s="258">
        <v>0.246</v>
      </c>
      <c r="F8" s="258">
        <v>0.22600000000000001</v>
      </c>
      <c r="G8" s="258" t="s">
        <v>582</v>
      </c>
      <c r="H8" s="258">
        <v>0.254</v>
      </c>
      <c r="I8" s="258">
        <v>0.24399999999999999</v>
      </c>
      <c r="J8" s="258" t="s">
        <v>582</v>
      </c>
    </row>
    <row r="9" spans="1:10" ht="15.75" customHeight="1">
      <c r="B9" s="261"/>
      <c r="C9" s="262" t="s">
        <v>586</v>
      </c>
      <c r="D9" s="263"/>
      <c r="E9" s="263"/>
      <c r="F9" s="263"/>
      <c r="G9" s="263"/>
      <c r="H9" s="263"/>
      <c r="I9" s="263"/>
      <c r="J9" s="263"/>
    </row>
    <row r="10" spans="1:10" ht="17.25" customHeight="1">
      <c r="B10" s="256" t="s">
        <v>579</v>
      </c>
      <c r="C10" s="260" t="s">
        <v>587</v>
      </c>
      <c r="D10" s="258" t="s">
        <v>588</v>
      </c>
      <c r="E10" s="258">
        <v>0.11</v>
      </c>
      <c r="F10" s="258">
        <v>0.112</v>
      </c>
      <c r="G10" s="259" t="s">
        <v>583</v>
      </c>
      <c r="H10" s="258">
        <v>0.108</v>
      </c>
      <c r="I10" s="258">
        <v>0.182</v>
      </c>
      <c r="J10" s="259" t="s">
        <v>583</v>
      </c>
    </row>
    <row r="11" spans="1:10" ht="18.75" customHeight="1">
      <c r="B11" s="256" t="s">
        <v>579</v>
      </c>
      <c r="C11" s="260" t="s">
        <v>589</v>
      </c>
      <c r="D11" s="258" t="s">
        <v>588</v>
      </c>
      <c r="E11" s="258">
        <v>0.223</v>
      </c>
      <c r="F11" s="258">
        <v>2.4E-2</v>
      </c>
      <c r="G11" s="258" t="s">
        <v>582</v>
      </c>
      <c r="H11" s="258">
        <v>0.20799999999999999</v>
      </c>
      <c r="I11" s="258">
        <v>0.28299999999999997</v>
      </c>
      <c r="J11" s="259" t="s">
        <v>583</v>
      </c>
    </row>
    <row r="12" spans="1:10" ht="18" customHeight="1">
      <c r="B12" s="256" t="s">
        <v>579</v>
      </c>
      <c r="C12" s="260" t="s">
        <v>590</v>
      </c>
      <c r="D12" s="258" t="s">
        <v>588</v>
      </c>
      <c r="E12" s="258">
        <v>0.70399999999999996</v>
      </c>
      <c r="F12" s="258">
        <v>0.46700000000000003</v>
      </c>
      <c r="G12" s="258" t="s">
        <v>582</v>
      </c>
      <c r="H12" s="258">
        <v>0.70399999999999996</v>
      </c>
      <c r="I12" s="258">
        <v>0.314</v>
      </c>
      <c r="J12" s="258" t="s">
        <v>582</v>
      </c>
    </row>
    <row r="13" spans="1:10" ht="19.5" customHeight="1">
      <c r="B13" s="256" t="s">
        <v>591</v>
      </c>
      <c r="C13" s="260" t="s">
        <v>592</v>
      </c>
      <c r="D13" s="258" t="s">
        <v>588</v>
      </c>
      <c r="E13" s="258">
        <v>5.4199999999999998E-2</v>
      </c>
      <c r="F13" s="258">
        <v>0.18210000000000001</v>
      </c>
      <c r="G13" s="259" t="s">
        <v>583</v>
      </c>
      <c r="H13" s="258">
        <v>7.1999999999999995E-2</v>
      </c>
      <c r="I13" s="258">
        <v>-0.1091</v>
      </c>
      <c r="J13" s="259" t="s">
        <v>583</v>
      </c>
    </row>
    <row r="14" spans="1:10" ht="18.75" customHeight="1">
      <c r="B14" s="256" t="s">
        <v>593</v>
      </c>
      <c r="C14" s="260" t="s">
        <v>594</v>
      </c>
      <c r="D14" s="258" t="s">
        <v>588</v>
      </c>
      <c r="E14" s="258">
        <v>0.20899999999999999</v>
      </c>
      <c r="F14" s="258">
        <v>0.33300000000000002</v>
      </c>
      <c r="G14" s="258" t="s">
        <v>582</v>
      </c>
      <c r="H14" s="258">
        <v>0.218</v>
      </c>
      <c r="I14" s="258">
        <v>0.159</v>
      </c>
      <c r="J14" s="259" t="s">
        <v>583</v>
      </c>
    </row>
    <row r="15" spans="1:10" ht="18" customHeight="1">
      <c r="B15" s="261"/>
      <c r="C15" s="262" t="s">
        <v>595</v>
      </c>
      <c r="D15" s="264"/>
      <c r="E15" s="264"/>
      <c r="F15" s="264"/>
      <c r="G15" s="264"/>
      <c r="H15" s="264"/>
      <c r="I15" s="264"/>
      <c r="J15" s="264"/>
    </row>
    <row r="16" spans="1:10" ht="20.25" customHeight="1">
      <c r="B16" s="256" t="s">
        <v>579</v>
      </c>
      <c r="C16" s="260" t="s">
        <v>596</v>
      </c>
      <c r="D16" s="258" t="s">
        <v>581</v>
      </c>
      <c r="E16" s="258">
        <v>-4.1000000000000002E-2</v>
      </c>
      <c r="F16" s="258">
        <v>-7.5999999999999998E-2</v>
      </c>
      <c r="G16" s="259" t="s">
        <v>583</v>
      </c>
      <c r="H16" s="258">
        <v>-4.1000000000000002E-2</v>
      </c>
      <c r="I16" s="258">
        <v>6.4000000000000001E-2</v>
      </c>
      <c r="J16" s="258" t="s">
        <v>582</v>
      </c>
    </row>
    <row r="17" spans="2:10" ht="27" customHeight="1">
      <c r="B17" s="256" t="s">
        <v>593</v>
      </c>
      <c r="C17" s="260" t="s">
        <v>597</v>
      </c>
      <c r="D17" s="258" t="s">
        <v>581</v>
      </c>
      <c r="E17" s="258">
        <v>4.5999999999999999E-2</v>
      </c>
      <c r="F17" s="258">
        <v>-0.02</v>
      </c>
      <c r="G17" s="259" t="s">
        <v>583</v>
      </c>
      <c r="H17" s="258">
        <v>4.3999999999999997E-2</v>
      </c>
      <c r="I17" s="258">
        <v>0.122</v>
      </c>
      <c r="J17" s="258" t="s">
        <v>582</v>
      </c>
    </row>
    <row r="18" spans="2:10" ht="18" customHeight="1">
      <c r="B18" s="256" t="s">
        <v>579</v>
      </c>
      <c r="C18" s="260" t="s">
        <v>484</v>
      </c>
      <c r="D18" s="258" t="s">
        <v>581</v>
      </c>
      <c r="E18" s="258" t="s">
        <v>480</v>
      </c>
      <c r="F18" s="258" t="s">
        <v>481</v>
      </c>
      <c r="G18" s="259" t="s">
        <v>583</v>
      </c>
      <c r="H18" s="258" t="s">
        <v>482</v>
      </c>
      <c r="I18" s="258" t="s">
        <v>483</v>
      </c>
      <c r="J18" s="258" t="s">
        <v>582</v>
      </c>
    </row>
    <row r="19" spans="2:10" ht="24" customHeight="1">
      <c r="B19" s="256" t="s">
        <v>579</v>
      </c>
      <c r="C19" s="260" t="s">
        <v>598</v>
      </c>
      <c r="D19" s="258" t="s">
        <v>599</v>
      </c>
      <c r="E19" s="258">
        <v>2.17</v>
      </c>
      <c r="F19" s="258">
        <v>0.32</v>
      </c>
      <c r="G19" s="258" t="s">
        <v>582</v>
      </c>
      <c r="H19" s="258">
        <v>3.36</v>
      </c>
      <c r="I19" s="258">
        <v>1.19</v>
      </c>
      <c r="J19" s="258" t="s">
        <v>582</v>
      </c>
    </row>
    <row r="20" spans="2:10" ht="18.75" customHeight="1">
      <c r="B20" s="256" t="s">
        <v>593</v>
      </c>
      <c r="C20" s="260" t="s">
        <v>600</v>
      </c>
      <c r="D20" s="258" t="s">
        <v>588</v>
      </c>
      <c r="E20" s="258">
        <v>-8.5000000000000006E-2</v>
      </c>
      <c r="F20" s="258">
        <v>5.2999999999999999E-2</v>
      </c>
      <c r="G20" s="258" t="s">
        <v>582</v>
      </c>
      <c r="H20" s="258">
        <v>-9.0999999999999998E-2</v>
      </c>
      <c r="I20" s="258">
        <v>-7.2999999999999995E-2</v>
      </c>
      <c r="J20" s="258" t="s">
        <v>582</v>
      </c>
    </row>
    <row r="21" spans="2:10" ht="18" customHeight="1">
      <c r="B21" s="256" t="s">
        <v>579</v>
      </c>
      <c r="C21" s="260" t="s">
        <v>601</v>
      </c>
      <c r="D21" s="258" t="s">
        <v>581</v>
      </c>
      <c r="E21" s="258">
        <v>0.749</v>
      </c>
      <c r="F21" s="258">
        <v>0.97099999999999997</v>
      </c>
      <c r="G21" s="259" t="s">
        <v>583</v>
      </c>
      <c r="H21" s="258">
        <v>0.79300000000000004</v>
      </c>
      <c r="I21" s="258">
        <v>0.81599999999999995</v>
      </c>
      <c r="J21" s="259" t="s">
        <v>583</v>
      </c>
    </row>
    <row r="22" spans="2:10" s="1425" customFormat="1" ht="25.5" customHeight="1">
      <c r="B22" s="256" t="s">
        <v>579</v>
      </c>
      <c r="C22" s="260" t="s">
        <v>602</v>
      </c>
      <c r="D22" s="258" t="s">
        <v>581</v>
      </c>
      <c r="E22" s="258">
        <v>1.5669999999999999</v>
      </c>
      <c r="F22" s="258">
        <v>1.982</v>
      </c>
      <c r="G22" s="259" t="s">
        <v>583</v>
      </c>
      <c r="H22" s="258">
        <v>1.597</v>
      </c>
      <c r="I22" s="258">
        <v>1.37</v>
      </c>
      <c r="J22" s="258" t="s">
        <v>582</v>
      </c>
    </row>
    <row r="23" spans="2:10" ht="15.75" customHeight="1">
      <c r="B23" s="261"/>
      <c r="C23" s="262" t="s">
        <v>603</v>
      </c>
      <c r="D23" s="264"/>
      <c r="E23" s="264"/>
      <c r="F23" s="264"/>
      <c r="G23" s="264"/>
      <c r="H23" s="264"/>
      <c r="I23" s="264"/>
      <c r="J23" s="264"/>
    </row>
    <row r="24" spans="2:10" ht="18.75" customHeight="1">
      <c r="B24" s="256" t="s">
        <v>593</v>
      </c>
      <c r="C24" s="260" t="s">
        <v>604</v>
      </c>
      <c r="D24" s="258" t="s">
        <v>581</v>
      </c>
      <c r="E24" s="258">
        <v>2</v>
      </c>
      <c r="F24" s="258">
        <v>4.0999999999999996</v>
      </c>
      <c r="G24" s="258" t="s">
        <v>582</v>
      </c>
      <c r="H24" s="258">
        <v>2.1</v>
      </c>
      <c r="I24" s="258">
        <v>4.2</v>
      </c>
      <c r="J24" s="258" t="s">
        <v>582</v>
      </c>
    </row>
    <row r="25" spans="2:10" ht="27.75" customHeight="1">
      <c r="B25" s="256" t="s">
        <v>593</v>
      </c>
      <c r="C25" s="260" t="s">
        <v>489</v>
      </c>
      <c r="D25" s="258" t="s">
        <v>581</v>
      </c>
      <c r="E25" s="258">
        <v>0.44</v>
      </c>
      <c r="F25" s="258">
        <v>0.61</v>
      </c>
      <c r="G25" s="258" t="s">
        <v>582</v>
      </c>
      <c r="H25" s="258">
        <v>0.45</v>
      </c>
      <c r="I25" s="258">
        <v>0.54</v>
      </c>
      <c r="J25" s="258" t="s">
        <v>582</v>
      </c>
    </row>
    <row r="26" spans="2:10" ht="24.75" customHeight="1">
      <c r="B26" s="256" t="s">
        <v>593</v>
      </c>
      <c r="C26" s="260" t="s">
        <v>605</v>
      </c>
      <c r="D26" s="258" t="s">
        <v>581</v>
      </c>
      <c r="E26" s="258">
        <v>0.26500000000000001</v>
      </c>
      <c r="F26" s="258">
        <v>0.82899999999999996</v>
      </c>
      <c r="G26" s="258" t="s">
        <v>582</v>
      </c>
      <c r="H26" s="258">
        <v>0.27100000000000002</v>
      </c>
      <c r="I26" s="258">
        <v>0.89100000000000001</v>
      </c>
      <c r="J26" s="258" t="s">
        <v>582</v>
      </c>
    </row>
    <row r="27" spans="2:10" ht="30.75" customHeight="1">
      <c r="B27" s="256" t="s">
        <v>579</v>
      </c>
      <c r="C27" s="260" t="s">
        <v>490</v>
      </c>
      <c r="D27" s="258" t="s">
        <v>581</v>
      </c>
      <c r="E27" s="258">
        <v>1.5329999999999999</v>
      </c>
      <c r="F27" s="258">
        <v>0.88700000000000001</v>
      </c>
      <c r="G27" s="258" t="s">
        <v>582</v>
      </c>
      <c r="H27" s="258">
        <v>1.482</v>
      </c>
      <c r="I27" s="258">
        <v>0.879</v>
      </c>
      <c r="J27" s="258" t="s">
        <v>582</v>
      </c>
    </row>
    <row r="28" spans="2:10">
      <c r="C28" s="265"/>
      <c r="D28" s="265"/>
      <c r="E28" s="265"/>
      <c r="F28" s="265"/>
      <c r="G28" s="265"/>
      <c r="H28" s="265"/>
      <c r="I28" s="265"/>
      <c r="J28" s="265"/>
    </row>
    <row r="29" spans="2:10">
      <c r="B29" s="266" t="s">
        <v>1865</v>
      </c>
    </row>
    <row r="31" spans="2:10" ht="27" customHeight="1">
      <c r="B31" s="1439" t="s">
        <v>606</v>
      </c>
      <c r="C31" s="1444"/>
      <c r="D31" s="1444"/>
      <c r="E31" s="1444"/>
      <c r="F31" s="1444"/>
      <c r="G31" s="1444"/>
      <c r="H31" s="1444"/>
      <c r="I31" s="1444"/>
      <c r="J31" s="1444"/>
    </row>
    <row r="32" spans="2:10" ht="39" customHeight="1">
      <c r="B32" s="1439" t="s">
        <v>1607</v>
      </c>
      <c r="C32" s="1444"/>
      <c r="D32" s="1444"/>
      <c r="E32" s="1444"/>
      <c r="F32" s="1444"/>
      <c r="G32" s="1444"/>
      <c r="H32" s="1444"/>
      <c r="I32" s="1444"/>
      <c r="J32" s="1444"/>
    </row>
    <row r="33" spans="2:10" ht="26.25" customHeight="1">
      <c r="B33" s="1439" t="s">
        <v>688</v>
      </c>
      <c r="C33" s="1444"/>
      <c r="D33" s="1444"/>
      <c r="E33" s="1444"/>
      <c r="F33" s="1444"/>
      <c r="G33" s="1444"/>
      <c r="H33" s="1444"/>
      <c r="I33" s="1444"/>
      <c r="J33" s="1444"/>
    </row>
    <row r="34" spans="2:10" ht="13.5" customHeight="1">
      <c r="B34" s="1439" t="s">
        <v>689</v>
      </c>
      <c r="C34" s="1440"/>
      <c r="D34" s="1440"/>
      <c r="E34" s="1440"/>
      <c r="F34" s="1440"/>
      <c r="G34" s="1440"/>
      <c r="H34" s="1440"/>
      <c r="I34" s="1440"/>
      <c r="J34" s="1440"/>
    </row>
    <row r="35" spans="2:10" ht="15.75">
      <c r="B35" s="267" t="s">
        <v>690</v>
      </c>
      <c r="C35"/>
      <c r="D35"/>
      <c r="E35"/>
      <c r="F35"/>
      <c r="G35"/>
      <c r="H35"/>
      <c r="I35"/>
      <c r="J35"/>
    </row>
    <row r="36" spans="2:10" ht="15.75">
      <c r="B36" s="267" t="s">
        <v>485</v>
      </c>
      <c r="C36"/>
      <c r="D36"/>
      <c r="E36"/>
      <c r="F36"/>
      <c r="G36"/>
      <c r="H36"/>
      <c r="I36"/>
      <c r="J36"/>
    </row>
    <row r="37" spans="2:10" ht="15.75">
      <c r="B37" s="267" t="s">
        <v>486</v>
      </c>
      <c r="C37"/>
      <c r="D37"/>
      <c r="E37"/>
      <c r="F37"/>
      <c r="G37"/>
      <c r="H37"/>
      <c r="I37"/>
      <c r="J37"/>
    </row>
    <row r="38" spans="2:10" ht="15.75">
      <c r="B38" s="267" t="s">
        <v>487</v>
      </c>
      <c r="C38"/>
      <c r="D38"/>
      <c r="E38"/>
      <c r="F38"/>
      <c r="G38"/>
      <c r="H38"/>
      <c r="I38"/>
      <c r="J38"/>
    </row>
    <row r="39" spans="2:10" ht="15.75">
      <c r="B39" s="267" t="s">
        <v>488</v>
      </c>
      <c r="C39"/>
      <c r="D39"/>
      <c r="E39"/>
      <c r="F39"/>
      <c r="G39"/>
      <c r="H39"/>
      <c r="I39"/>
      <c r="J39"/>
    </row>
    <row r="40" spans="2:10" ht="15.75">
      <c r="B40" s="267"/>
      <c r="C40"/>
      <c r="D40"/>
      <c r="E40"/>
      <c r="F40"/>
      <c r="G40"/>
      <c r="H40"/>
      <c r="I40"/>
      <c r="J40"/>
    </row>
    <row r="41" spans="2:10" ht="15.75">
      <c r="B41" s="267"/>
      <c r="C41"/>
      <c r="D41"/>
      <c r="E41"/>
      <c r="F41"/>
      <c r="G41"/>
      <c r="H41"/>
      <c r="I41"/>
      <c r="J41"/>
    </row>
    <row r="43" spans="2:10">
      <c r="B43" s="164" t="s">
        <v>1682</v>
      </c>
    </row>
  </sheetData>
  <mergeCells count="5">
    <mergeCell ref="B34:J34"/>
    <mergeCell ref="C5:J5"/>
    <mergeCell ref="B31:J31"/>
    <mergeCell ref="B32:J32"/>
    <mergeCell ref="B33:J33"/>
  </mergeCells>
  <phoneticPr fontId="11" type="noConversion"/>
  <hyperlinks>
    <hyperlink ref="B43" location="'Содержание '!B36" display="к содержанию"/>
  </hyperlinks>
  <pageMargins left="0.75" right="0.75" top="1" bottom="1" header="0.5" footer="0.5"/>
  <pageSetup paperSize="9" orientation="portrait" verticalDpi="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7"/>
  <dimension ref="A2:I35"/>
  <sheetViews>
    <sheetView workbookViewId="0">
      <selection activeCell="B35" sqref="B35"/>
    </sheetView>
  </sheetViews>
  <sheetFormatPr defaultRowHeight="12.75"/>
  <cols>
    <col min="1" max="1" width="9.42578125" style="251" customWidth="1"/>
    <col min="2" max="2" width="16.42578125" style="251" customWidth="1"/>
    <col min="3" max="16384" width="9.140625" style="251"/>
  </cols>
  <sheetData>
    <row r="2" spans="1:9">
      <c r="A2" s="249" t="s">
        <v>1238</v>
      </c>
      <c r="B2" s="268" t="s">
        <v>1608</v>
      </c>
    </row>
    <row r="3" spans="1:9">
      <c r="B3" s="268" t="s">
        <v>1609</v>
      </c>
    </row>
    <row r="4" spans="1:9" ht="13.5" thickBot="1"/>
    <row r="5" spans="1:9" ht="13.5" thickBot="1">
      <c r="B5" s="269"/>
      <c r="C5" s="270" t="s">
        <v>1610</v>
      </c>
      <c r="D5" s="270" t="s">
        <v>1611</v>
      </c>
      <c r="E5" s="270" t="s">
        <v>1612</v>
      </c>
      <c r="F5" s="270" t="s">
        <v>1613</v>
      </c>
      <c r="G5" s="270" t="s">
        <v>1614</v>
      </c>
      <c r="H5" s="270" t="s">
        <v>1615</v>
      </c>
      <c r="I5" s="270" t="s">
        <v>1616</v>
      </c>
    </row>
    <row r="6" spans="1:9" ht="13.5" thickBot="1">
      <c r="B6" s="271" t="s">
        <v>1617</v>
      </c>
      <c r="C6" s="272">
        <v>-0.29379657792706804</v>
      </c>
      <c r="D6" s="272">
        <v>-6.7792893633950024E-3</v>
      </c>
      <c r="E6" s="272">
        <v>-0.19491125798402598</v>
      </c>
      <c r="F6" s="272">
        <v>-0.100353959827301</v>
      </c>
      <c r="G6" s="272">
        <v>6.6388602782180062E-2</v>
      </c>
      <c r="H6" s="272">
        <v>-0.38133895939037898</v>
      </c>
      <c r="I6" s="272">
        <v>-8.8948176028760262E-3</v>
      </c>
    </row>
    <row r="7" spans="1:9" ht="13.5" thickBot="1">
      <c r="B7" s="271" t="s">
        <v>1618</v>
      </c>
      <c r="C7" s="272">
        <v>0.27414602969453994</v>
      </c>
      <c r="D7" s="272">
        <v>0.29235477917892005</v>
      </c>
      <c r="E7" s="272">
        <v>0.33243052417798991</v>
      </c>
      <c r="F7" s="272">
        <v>0.12540346581093997</v>
      </c>
      <c r="G7" s="272">
        <v>-0.26322945037624101</v>
      </c>
      <c r="H7" s="272">
        <v>1.27633047317204</v>
      </c>
      <c r="I7" s="272">
        <v>0.10500273821174</v>
      </c>
    </row>
    <row r="8" spans="1:9" ht="13.5" thickBot="1">
      <c r="B8" s="271" t="s">
        <v>1619</v>
      </c>
      <c r="C8" s="272">
        <v>-0.10019371360907603</v>
      </c>
      <c r="D8" s="272">
        <v>0.28359353217069994</v>
      </c>
      <c r="E8" s="272">
        <v>7.2724814534149917E-2</v>
      </c>
      <c r="F8" s="272">
        <v>1.2464771613450054E-2</v>
      </c>
      <c r="G8" s="272">
        <v>-0.21431628301566097</v>
      </c>
      <c r="H8" s="272">
        <v>0.40827697930400997</v>
      </c>
      <c r="I8" s="272">
        <v>9.5173940404670088E-2</v>
      </c>
    </row>
    <row r="10" spans="1:9">
      <c r="B10" s="268" t="s">
        <v>1608</v>
      </c>
    </row>
    <row r="11" spans="1:9">
      <c r="B11" s="268" t="s">
        <v>1609</v>
      </c>
    </row>
    <row r="33" spans="2:2">
      <c r="B33" s="266" t="s">
        <v>1620</v>
      </c>
    </row>
    <row r="35" spans="2:2">
      <c r="B35" s="164" t="s">
        <v>1684</v>
      </c>
    </row>
  </sheetData>
  <phoneticPr fontId="11" type="noConversion"/>
  <hyperlinks>
    <hyperlink ref="B35" location="'Содержание '!B37" display=" к содержанию"/>
  </hyperlinks>
  <pageMargins left="0.75" right="0.75" top="1" bottom="1" header="0.5" footer="0.5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8"/>
  <dimension ref="A2:M36"/>
  <sheetViews>
    <sheetView workbookViewId="0">
      <selection activeCell="B36" sqref="B36"/>
    </sheetView>
  </sheetViews>
  <sheetFormatPr defaultRowHeight="12.75"/>
  <cols>
    <col min="1" max="1" width="9.140625" style="251"/>
    <col min="2" max="2" width="33.7109375" style="251" customWidth="1"/>
    <col min="3" max="3" width="8.140625" style="251" customWidth="1"/>
    <col min="4" max="4" width="7.5703125" style="251" customWidth="1"/>
    <col min="5" max="5" width="7.85546875" style="251" customWidth="1"/>
    <col min="6" max="6" width="7.7109375" style="251" customWidth="1"/>
    <col min="7" max="7" width="7.85546875" style="251" customWidth="1"/>
    <col min="8" max="8" width="7.42578125" style="251" customWidth="1"/>
    <col min="9" max="9" width="7.7109375" style="251" customWidth="1"/>
    <col min="10" max="10" width="7.42578125" style="251" customWidth="1"/>
    <col min="11" max="11" width="7.7109375" style="251" customWidth="1"/>
    <col min="12" max="13" width="7.5703125" style="251" customWidth="1"/>
    <col min="14" max="16384" width="9.140625" style="251"/>
  </cols>
  <sheetData>
    <row r="2" spans="1:13">
      <c r="A2" s="249" t="s">
        <v>1238</v>
      </c>
      <c r="B2" s="268" t="s">
        <v>1627</v>
      </c>
    </row>
    <row r="3" spans="1:13" ht="13.5" thickBot="1"/>
    <row r="4" spans="1:13" ht="13.5" thickBot="1">
      <c r="B4" s="273"/>
      <c r="C4" s="273" t="s">
        <v>1593</v>
      </c>
      <c r="D4" s="273" t="s">
        <v>1594</v>
      </c>
      <c r="E4" s="273" t="s">
        <v>1595</v>
      </c>
      <c r="F4" s="273" t="s">
        <v>1596</v>
      </c>
      <c r="G4" s="273" t="s">
        <v>1597</v>
      </c>
      <c r="H4" s="273" t="s">
        <v>1598</v>
      </c>
      <c r="I4" s="273" t="s">
        <v>1599</v>
      </c>
      <c r="J4" s="273" t="s">
        <v>1600</v>
      </c>
      <c r="K4" s="273" t="s">
        <v>1601</v>
      </c>
      <c r="L4" s="273" t="s">
        <v>1602</v>
      </c>
      <c r="M4" s="273" t="s">
        <v>1603</v>
      </c>
    </row>
    <row r="5" spans="1:13" ht="13.5" thickBot="1">
      <c r="B5" s="273" t="s">
        <v>1621</v>
      </c>
      <c r="C5" s="274">
        <v>29</v>
      </c>
      <c r="D5" s="274">
        <v>227</v>
      </c>
      <c r="E5" s="274">
        <v>91</v>
      </c>
      <c r="F5" s="274">
        <v>54.267821906657417</v>
      </c>
      <c r="G5" s="275">
        <v>128.48857857069379</v>
      </c>
      <c r="H5" s="274">
        <v>726.33526085741858</v>
      </c>
      <c r="I5" s="274">
        <v>229</v>
      </c>
      <c r="J5" s="274">
        <v>608.928265978838</v>
      </c>
      <c r="K5" s="274">
        <v>39.159143716151846</v>
      </c>
      <c r="L5" s="274">
        <v>100.54686185695226</v>
      </c>
      <c r="M5" s="274">
        <v>103.28583465389647</v>
      </c>
    </row>
    <row r="6" spans="1:13" ht="13.5" thickBot="1">
      <c r="B6" s="273" t="s">
        <v>1622</v>
      </c>
      <c r="C6" s="274">
        <v>842</v>
      </c>
      <c r="D6" s="274">
        <v>1036</v>
      </c>
      <c r="E6" s="274">
        <v>2954</v>
      </c>
      <c r="F6" s="274">
        <v>3760.079961900261</v>
      </c>
      <c r="G6" s="275">
        <v>2086.2279780413301</v>
      </c>
      <c r="H6" s="274">
        <v>1653.0956807380433</v>
      </c>
      <c r="I6" s="274">
        <v>1715</v>
      </c>
      <c r="J6" s="274">
        <v>836.30346594901027</v>
      </c>
      <c r="K6" s="274">
        <v>449.29768359219463</v>
      </c>
      <c r="L6" s="274">
        <v>379.74363607967695</v>
      </c>
      <c r="M6" s="274">
        <v>1556.2707403319164</v>
      </c>
    </row>
    <row r="7" spans="1:13" ht="13.5" thickBot="1">
      <c r="B7" s="273" t="s">
        <v>1623</v>
      </c>
      <c r="C7" s="274">
        <v>599</v>
      </c>
      <c r="D7" s="274">
        <v>219</v>
      </c>
      <c r="E7" s="274">
        <v>702</v>
      </c>
      <c r="F7" s="274">
        <v>1346.4209177672692</v>
      </c>
      <c r="G7" s="275">
        <v>1437.0616918410176</v>
      </c>
      <c r="H7" s="274">
        <v>1997.5192806664845</v>
      </c>
      <c r="I7" s="274">
        <v>939</v>
      </c>
      <c r="J7" s="274">
        <v>112.15880781283491</v>
      </c>
      <c r="K7" s="274">
        <v>414.5745045451834</v>
      </c>
      <c r="L7" s="274">
        <v>390.32578644984301</v>
      </c>
      <c r="M7" s="274">
        <v>44.26876183621367</v>
      </c>
    </row>
    <row r="8" spans="1:13" ht="13.5" thickBot="1">
      <c r="B8" s="273" t="s">
        <v>1624</v>
      </c>
      <c r="C8" s="274">
        <v>1410</v>
      </c>
      <c r="D8" s="274">
        <v>1179</v>
      </c>
      <c r="E8" s="274">
        <v>1663</v>
      </c>
      <c r="F8" s="274">
        <v>1833.6184457839158</v>
      </c>
      <c r="G8" s="275">
        <v>4113.2970266345292</v>
      </c>
      <c r="H8" s="274">
        <v>2472</v>
      </c>
      <c r="I8" s="274">
        <v>1113</v>
      </c>
      <c r="J8" s="274">
        <v>1147.8173313453913</v>
      </c>
      <c r="K8" s="274">
        <v>897.44867165727896</v>
      </c>
      <c r="L8" s="274">
        <v>1475</v>
      </c>
      <c r="M8" s="274">
        <v>60.200995046695887</v>
      </c>
    </row>
    <row r="9" spans="1:13" ht="13.5" thickBot="1">
      <c r="B9" s="273" t="s">
        <v>1625</v>
      </c>
      <c r="C9" s="273">
        <v>0</v>
      </c>
      <c r="D9" s="274">
        <v>0</v>
      </c>
      <c r="E9" s="274">
        <v>0</v>
      </c>
      <c r="F9" s="274">
        <v>45</v>
      </c>
      <c r="G9" s="275">
        <v>45</v>
      </c>
      <c r="H9" s="274">
        <v>0</v>
      </c>
      <c r="I9" s="274">
        <v>0</v>
      </c>
      <c r="J9" s="274">
        <v>0</v>
      </c>
      <c r="K9" s="274">
        <v>0</v>
      </c>
      <c r="L9" s="274">
        <v>0</v>
      </c>
      <c r="M9" s="274">
        <v>0</v>
      </c>
    </row>
    <row r="10" spans="1:13" ht="13.5" thickBot="1">
      <c r="B10" s="273" t="s">
        <v>1626</v>
      </c>
      <c r="C10" s="276">
        <v>7.7167553191489366</v>
      </c>
      <c r="D10" s="276">
        <v>7.4728471683475561</v>
      </c>
      <c r="E10" s="276">
        <v>7.5086306098964322</v>
      </c>
      <c r="F10" s="276">
        <v>7.121448574579972</v>
      </c>
      <c r="G10" s="276">
        <v>7.3339747781705924</v>
      </c>
      <c r="H10" s="276">
        <v>7.9281367687956061</v>
      </c>
      <c r="I10" s="276">
        <v>8.8254437869822482</v>
      </c>
      <c r="J10" s="276">
        <v>7.8099043799932648</v>
      </c>
      <c r="K10" s="276">
        <v>7.5713829568146149</v>
      </c>
      <c r="L10" s="276">
        <v>12.008326724821572</v>
      </c>
      <c r="M10" s="276">
        <v>11.420248401071726</v>
      </c>
    </row>
    <row r="12" spans="1:13">
      <c r="B12" s="268" t="s">
        <v>1627</v>
      </c>
    </row>
    <row r="34" spans="2:2">
      <c r="B34" s="266" t="s">
        <v>1620</v>
      </c>
    </row>
    <row r="36" spans="2:2">
      <c r="B36" s="164" t="s">
        <v>1682</v>
      </c>
    </row>
  </sheetData>
  <phoneticPr fontId="11" type="noConversion"/>
  <hyperlinks>
    <hyperlink ref="B36" location="'Содержание '!B38" display="к содержанию"/>
  </hyperlinks>
  <pageMargins left="0.75" right="0.75" top="1" bottom="1" header="0.5" footer="0.5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9"/>
  <dimension ref="A2:N33"/>
  <sheetViews>
    <sheetView topLeftCell="A13" workbookViewId="0">
      <selection activeCell="B33" sqref="B33"/>
    </sheetView>
  </sheetViews>
  <sheetFormatPr defaultRowHeight="12.75"/>
  <cols>
    <col min="1" max="1" width="9.140625" style="251"/>
    <col min="2" max="2" width="19.42578125" style="251" customWidth="1"/>
    <col min="3" max="16384" width="9.140625" style="251"/>
  </cols>
  <sheetData>
    <row r="2" spans="1:14">
      <c r="A2" s="249" t="s">
        <v>1238</v>
      </c>
      <c r="B2" s="268" t="s">
        <v>286</v>
      </c>
    </row>
    <row r="3" spans="1:14" ht="13.5" thickBot="1">
      <c r="N3" s="277"/>
    </row>
    <row r="4" spans="1:14" ht="13.5" thickBot="1">
      <c r="B4" s="273"/>
      <c r="C4" s="273" t="s">
        <v>1593</v>
      </c>
      <c r="D4" s="273" t="s">
        <v>1594</v>
      </c>
      <c r="E4" s="273" t="s">
        <v>1595</v>
      </c>
      <c r="F4" s="273" t="s">
        <v>1596</v>
      </c>
      <c r="G4" s="273" t="s">
        <v>1597</v>
      </c>
      <c r="H4" s="273" t="s">
        <v>1598</v>
      </c>
      <c r="I4" s="273" t="s">
        <v>1599</v>
      </c>
      <c r="J4" s="273" t="s">
        <v>1600</v>
      </c>
      <c r="K4" s="273" t="s">
        <v>1601</v>
      </c>
      <c r="L4" s="273" t="s">
        <v>1602</v>
      </c>
      <c r="M4" s="273" t="s">
        <v>1603</v>
      </c>
      <c r="N4" s="278"/>
    </row>
    <row r="5" spans="1:14" ht="13.5" thickBot="1">
      <c r="B5" s="273" t="s">
        <v>287</v>
      </c>
      <c r="C5" s="279">
        <v>0.65277777777777779</v>
      </c>
      <c r="D5" s="279">
        <v>0.48440435926343478</v>
      </c>
      <c r="E5" s="279">
        <v>0.32125693160813307</v>
      </c>
      <c r="F5" s="279">
        <v>0.34007718499894041</v>
      </c>
      <c r="G5" s="279">
        <v>0.79484820237868636</v>
      </c>
      <c r="H5" s="279">
        <v>0.25529741404501194</v>
      </c>
      <c r="I5" s="279">
        <v>0.12687687687687688</v>
      </c>
      <c r="J5" s="279">
        <v>6.5762820632551511E-2</v>
      </c>
      <c r="K5" s="279">
        <v>0.29419017467800646</v>
      </c>
      <c r="L5" s="279">
        <v>0.53751065643648765</v>
      </c>
      <c r="M5" s="279">
        <v>6.3653329868976274E-2</v>
      </c>
    </row>
    <row r="6" spans="1:14" ht="13.5" thickBot="1">
      <c r="B6" s="273" t="s">
        <v>288</v>
      </c>
      <c r="C6" s="279">
        <v>0.34722222222222221</v>
      </c>
      <c r="D6" s="279">
        <v>0.51559564073656516</v>
      </c>
      <c r="E6" s="279">
        <v>0.67874306839186693</v>
      </c>
      <c r="F6" s="279">
        <v>0.65992281500105954</v>
      </c>
      <c r="G6" s="279">
        <v>0.20515179762131369</v>
      </c>
      <c r="H6" s="279">
        <v>0.74470258595498806</v>
      </c>
      <c r="I6" s="279">
        <v>0.87312312312312312</v>
      </c>
      <c r="J6" s="279">
        <v>0.93423717936744854</v>
      </c>
      <c r="K6" s="279">
        <v>0.70580982532199366</v>
      </c>
      <c r="L6" s="279">
        <v>0.46229404940490859</v>
      </c>
      <c r="M6" s="279">
        <v>0.93634667013102379</v>
      </c>
    </row>
    <row r="8" spans="1:14">
      <c r="B8" s="268" t="s">
        <v>286</v>
      </c>
    </row>
    <row r="30" spans="2:2">
      <c r="B30" s="266" t="s">
        <v>1620</v>
      </c>
    </row>
    <row r="33" spans="2:2">
      <c r="B33" s="164" t="s">
        <v>1682</v>
      </c>
    </row>
  </sheetData>
  <phoneticPr fontId="64" type="noConversion"/>
  <hyperlinks>
    <hyperlink ref="B33" location="'Содержание '!B39" display="к содержанию"/>
  </hyperlinks>
  <pageMargins left="0.75" right="0.75" top="1" bottom="1" header="0.5" footer="0.5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0"/>
  <dimension ref="A2:G43"/>
  <sheetViews>
    <sheetView workbookViewId="0">
      <selection activeCell="F24" sqref="F24"/>
    </sheetView>
  </sheetViews>
  <sheetFormatPr defaultRowHeight="12.75"/>
  <cols>
    <col min="1" max="1" width="9.140625" style="280"/>
    <col min="2" max="2" width="57.42578125" style="280" customWidth="1"/>
    <col min="3" max="3" width="9.140625" style="280"/>
    <col min="4" max="4" width="11.5703125" style="280" bestFit="1" customWidth="1"/>
    <col min="5" max="16384" width="9.140625" style="280"/>
  </cols>
  <sheetData>
    <row r="2" spans="1:7">
      <c r="A2" s="249" t="s">
        <v>1238</v>
      </c>
      <c r="B2" s="268" t="s">
        <v>289</v>
      </c>
    </row>
    <row r="3" spans="1:7">
      <c r="A3" s="249"/>
      <c r="B3" s="268" t="s">
        <v>294</v>
      </c>
    </row>
    <row r="4" spans="1:7" ht="13.5" thickBot="1">
      <c r="A4" s="249"/>
    </row>
    <row r="5" spans="1:7" ht="13.5" thickBot="1">
      <c r="B5" s="281"/>
      <c r="C5" s="282">
        <v>2007</v>
      </c>
      <c r="D5" s="282" t="s">
        <v>293</v>
      </c>
      <c r="E5" s="282">
        <v>2009</v>
      </c>
      <c r="F5" s="282">
        <v>2010</v>
      </c>
      <c r="G5" s="282">
        <v>2011</v>
      </c>
    </row>
    <row r="6" spans="1:7" ht="13.5" thickBot="1">
      <c r="B6" s="281" t="s">
        <v>291</v>
      </c>
      <c r="C6" s="282">
        <v>-7</v>
      </c>
      <c r="D6" s="282">
        <v>5.4</v>
      </c>
      <c r="E6" s="282">
        <v>-6.2</v>
      </c>
      <c r="F6" s="282">
        <v>-3.1</v>
      </c>
      <c r="G6" s="282">
        <v>-3.5</v>
      </c>
    </row>
    <row r="7" spans="1:7" ht="13.5" thickBot="1">
      <c r="B7" s="281" t="s">
        <v>1766</v>
      </c>
      <c r="C7" s="282">
        <v>-7</v>
      </c>
      <c r="D7" s="282">
        <v>5.4</v>
      </c>
      <c r="E7" s="282">
        <v>-6.2</v>
      </c>
      <c r="F7" s="282">
        <v>-2.1</v>
      </c>
      <c r="G7" s="282">
        <v>-2.5</v>
      </c>
    </row>
    <row r="8" spans="1:7" ht="13.5" thickBot="1">
      <c r="B8" s="281" t="s">
        <v>292</v>
      </c>
      <c r="C8" s="282">
        <v>-7</v>
      </c>
      <c r="D8" s="282">
        <v>5.4</v>
      </c>
      <c r="E8" s="282">
        <v>-8.9</v>
      </c>
      <c r="F8" s="282">
        <v>-8.3000000000000007</v>
      </c>
      <c r="G8" s="282">
        <v>-7.8</v>
      </c>
    </row>
    <row r="9" spans="1:7">
      <c r="B9" s="283"/>
      <c r="C9" s="284"/>
      <c r="D9" s="284"/>
      <c r="E9" s="284"/>
      <c r="F9" s="284"/>
      <c r="G9" s="284"/>
    </row>
    <row r="10" spans="1:7">
      <c r="B10" s="268" t="s">
        <v>289</v>
      </c>
      <c r="C10" s="284"/>
      <c r="D10" s="284"/>
      <c r="E10" s="284"/>
      <c r="F10" s="284"/>
      <c r="G10" s="284"/>
    </row>
    <row r="11" spans="1:7">
      <c r="B11" s="268" t="s">
        <v>294</v>
      </c>
      <c r="C11" s="284"/>
      <c r="D11" s="284"/>
      <c r="E11" s="284"/>
      <c r="F11" s="284"/>
      <c r="G11" s="284"/>
    </row>
    <row r="13" spans="1:7">
      <c r="B13" s="285"/>
      <c r="C13" s="285"/>
      <c r="D13" s="285"/>
      <c r="E13" s="285"/>
      <c r="F13" s="285"/>
      <c r="G13" s="285"/>
    </row>
    <row r="14" spans="1:7">
      <c r="B14" s="285"/>
      <c r="C14" s="285"/>
      <c r="D14" s="285"/>
      <c r="E14" s="285"/>
      <c r="F14" s="285"/>
      <c r="G14" s="285"/>
    </row>
    <row r="15" spans="1:7">
      <c r="B15" s="285"/>
      <c r="C15" s="285"/>
      <c r="D15" s="285"/>
      <c r="E15" s="285"/>
      <c r="F15" s="285"/>
      <c r="G15" s="285"/>
    </row>
    <row r="16" spans="1:7">
      <c r="B16" s="285"/>
      <c r="C16" s="285"/>
      <c r="D16" s="285"/>
      <c r="E16" s="285"/>
      <c r="F16" s="285"/>
      <c r="G16" s="285"/>
    </row>
    <row r="17" spans="2:7">
      <c r="B17" s="285"/>
      <c r="C17" s="285"/>
      <c r="D17" s="285"/>
      <c r="E17" s="285"/>
      <c r="F17" s="285"/>
      <c r="G17" s="285"/>
    </row>
    <row r="18" spans="2:7">
      <c r="B18" s="285"/>
      <c r="C18" s="285"/>
      <c r="D18" s="285"/>
      <c r="E18" s="285"/>
      <c r="F18" s="285"/>
      <c r="G18" s="285"/>
    </row>
    <row r="19" spans="2:7">
      <c r="B19" s="285"/>
      <c r="C19" s="285"/>
      <c r="D19" s="285"/>
      <c r="E19" s="285"/>
      <c r="F19" s="285"/>
      <c r="G19" s="285"/>
    </row>
    <row r="20" spans="2:7">
      <c r="B20" s="285"/>
      <c r="C20" s="285"/>
      <c r="D20" s="285"/>
      <c r="E20" s="285"/>
      <c r="F20" s="285"/>
      <c r="G20" s="285"/>
    </row>
    <row r="21" spans="2:7">
      <c r="B21" s="285"/>
      <c r="C21" s="285"/>
      <c r="D21" s="285"/>
      <c r="E21" s="285"/>
      <c r="F21" s="285"/>
      <c r="G21" s="285"/>
    </row>
    <row r="22" spans="2:7">
      <c r="B22" s="285"/>
      <c r="C22" s="285"/>
      <c r="D22" s="285"/>
      <c r="E22" s="285"/>
      <c r="F22" s="285"/>
      <c r="G22" s="285"/>
    </row>
    <row r="23" spans="2:7">
      <c r="B23" s="285"/>
      <c r="C23" s="285"/>
      <c r="D23" s="285"/>
      <c r="E23" s="285"/>
      <c r="F23" s="285"/>
      <c r="G23" s="285"/>
    </row>
    <row r="24" spans="2:7">
      <c r="B24" s="285"/>
      <c r="C24" s="285"/>
      <c r="D24" s="285"/>
      <c r="E24" s="285"/>
      <c r="F24" s="285"/>
      <c r="G24" s="285"/>
    </row>
    <row r="25" spans="2:7">
      <c r="B25" s="285"/>
      <c r="C25" s="285"/>
      <c r="D25" s="285"/>
      <c r="E25" s="285"/>
      <c r="F25" s="285"/>
      <c r="G25" s="285"/>
    </row>
    <row r="26" spans="2:7">
      <c r="B26" s="285"/>
      <c r="C26" s="285"/>
      <c r="D26" s="285"/>
      <c r="E26" s="285"/>
      <c r="F26" s="285"/>
      <c r="G26" s="285"/>
    </row>
    <row r="27" spans="2:7">
      <c r="B27" s="285"/>
      <c r="C27" s="285"/>
      <c r="D27" s="285"/>
      <c r="E27" s="285"/>
      <c r="F27" s="285"/>
      <c r="G27" s="285"/>
    </row>
    <row r="28" spans="2:7">
      <c r="B28" s="285"/>
      <c r="C28" s="285"/>
      <c r="D28" s="285"/>
      <c r="E28" s="285"/>
      <c r="F28" s="285"/>
      <c r="G28" s="285"/>
    </row>
    <row r="29" spans="2:7">
      <c r="B29" s="286"/>
      <c r="C29" s="287" t="s">
        <v>290</v>
      </c>
      <c r="D29" s="287">
        <v>2009</v>
      </c>
      <c r="E29" s="287">
        <v>2010</v>
      </c>
      <c r="F29" s="287">
        <v>2011</v>
      </c>
      <c r="G29" s="285"/>
    </row>
    <row r="30" spans="2:7">
      <c r="B30" s="288" t="s">
        <v>295</v>
      </c>
      <c r="C30" s="289">
        <v>0.47961380692544198</v>
      </c>
      <c r="D30" s="290">
        <v>-0.30603595066276679</v>
      </c>
      <c r="E30" s="290">
        <v>0.19868816216307184</v>
      </c>
      <c r="F30" s="290">
        <v>2.4864894796704728E-2</v>
      </c>
      <c r="G30" s="285"/>
    </row>
    <row r="31" spans="2:7">
      <c r="B31" s="288" t="s">
        <v>1764</v>
      </c>
      <c r="C31" s="289"/>
      <c r="D31" s="290">
        <v>-0.30603595066276679</v>
      </c>
      <c r="E31" s="290">
        <v>0.19868816216307184</v>
      </c>
      <c r="F31" s="290">
        <v>2.4864894796704728E-2</v>
      </c>
      <c r="G31" s="285"/>
    </row>
    <row r="32" spans="2:7">
      <c r="B32" s="288" t="s">
        <v>296</v>
      </c>
      <c r="C32" s="289"/>
      <c r="D32" s="289">
        <v>-0.4260376318722513</v>
      </c>
      <c r="E32" s="289">
        <v>1.9559959328233623E-2</v>
      </c>
      <c r="F32" s="289">
        <v>5.4966509429674737E-3</v>
      </c>
      <c r="G32" s="285"/>
    </row>
    <row r="33" spans="2:7">
      <c r="B33" s="288" t="s">
        <v>297</v>
      </c>
      <c r="C33" s="289">
        <v>0.18496720846984527</v>
      </c>
      <c r="D33" s="289">
        <v>2.353160383324604E-2</v>
      </c>
      <c r="E33" s="289">
        <v>0.11439017818164254</v>
      </c>
      <c r="F33" s="289">
        <v>7.234915021362176E-2</v>
      </c>
      <c r="G33" s="285"/>
    </row>
    <row r="34" spans="2:7">
      <c r="B34" s="288" t="s">
        <v>1765</v>
      </c>
      <c r="C34" s="289"/>
      <c r="D34" s="290">
        <v>2.353160383324604E-2</v>
      </c>
      <c r="E34" s="289">
        <v>8.5587328262908491E-2</v>
      </c>
      <c r="F34" s="289">
        <v>5.8346183625081594E-2</v>
      </c>
      <c r="G34" s="285"/>
    </row>
    <row r="35" spans="2:7">
      <c r="B35" s="288" t="s">
        <v>298</v>
      </c>
      <c r="C35" s="289"/>
      <c r="D35" s="289">
        <v>-4.4836273458857989E-2</v>
      </c>
      <c r="E35" s="289">
        <v>3.2222349100159864E-2</v>
      </c>
      <c r="F35" s="289">
        <v>5.345327479151063E-3</v>
      </c>
      <c r="G35" s="285"/>
    </row>
    <row r="36" spans="2:7">
      <c r="B36" s="286" t="s">
        <v>299</v>
      </c>
      <c r="C36" s="286"/>
      <c r="D36" s="286"/>
      <c r="E36" s="286"/>
      <c r="F36" s="286"/>
      <c r="G36" s="285"/>
    </row>
    <row r="37" spans="2:7">
      <c r="B37" s="291" t="s">
        <v>300</v>
      </c>
      <c r="C37" s="290">
        <f>5.27/130.5</f>
        <v>4.0383141762452106E-2</v>
      </c>
      <c r="D37" s="290">
        <f>11.444/137.5</f>
        <v>8.3229090909090919E-2</v>
      </c>
      <c r="E37" s="290">
        <f>6.831/161.5</f>
        <v>4.2297213622291024E-2</v>
      </c>
      <c r="F37" s="290">
        <f>5.407/184.7</f>
        <v>2.9274499187872227E-2</v>
      </c>
      <c r="G37" s="285"/>
    </row>
    <row r="38" spans="2:7">
      <c r="B38" s="291" t="s">
        <v>301</v>
      </c>
      <c r="C38" s="288"/>
      <c r="D38" s="292" t="s">
        <v>302</v>
      </c>
      <c r="E38" s="292" t="s">
        <v>303</v>
      </c>
      <c r="F38" s="292" t="s">
        <v>304</v>
      </c>
      <c r="G38" s="285"/>
    </row>
    <row r="39" spans="2:7">
      <c r="B39" s="291" t="s">
        <v>305</v>
      </c>
      <c r="C39" s="288"/>
      <c r="D39" s="292" t="s">
        <v>306</v>
      </c>
      <c r="E39" s="292" t="s">
        <v>307</v>
      </c>
      <c r="F39" s="292" t="s">
        <v>307</v>
      </c>
      <c r="G39" s="293"/>
    </row>
    <row r="40" spans="2:7">
      <c r="G40" s="285"/>
    </row>
    <row r="41" spans="2:7">
      <c r="B41" s="294" t="s">
        <v>1620</v>
      </c>
      <c r="C41" s="285"/>
      <c r="D41" s="285"/>
      <c r="E41" s="285"/>
      <c r="F41" s="285"/>
      <c r="G41" s="285"/>
    </row>
    <row r="43" spans="2:7">
      <c r="B43" s="164" t="s">
        <v>1682</v>
      </c>
    </row>
  </sheetData>
  <phoneticPr fontId="4" type="noConversion"/>
  <hyperlinks>
    <hyperlink ref="B43" location="'Содержание '!B40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1"/>
  <dimension ref="A2:K30"/>
  <sheetViews>
    <sheetView topLeftCell="A10" workbookViewId="0">
      <selection activeCell="B30" sqref="B30"/>
    </sheetView>
  </sheetViews>
  <sheetFormatPr defaultRowHeight="12.75"/>
  <cols>
    <col min="1" max="1" width="10" style="1103" customWidth="1"/>
    <col min="2" max="2" width="29" style="1103" customWidth="1"/>
    <col min="3" max="16384" width="9.140625" style="1103"/>
  </cols>
  <sheetData>
    <row r="2" spans="1:11">
      <c r="A2" s="1219" t="s">
        <v>1238</v>
      </c>
      <c r="B2" s="222" t="s">
        <v>0</v>
      </c>
    </row>
    <row r="3" spans="1:11" ht="13.5" thickBot="1">
      <c r="A3" s="1219"/>
      <c r="B3" s="1219"/>
      <c r="C3" s="1230"/>
      <c r="D3" s="1219"/>
      <c r="E3" s="1219"/>
      <c r="F3" s="1219"/>
      <c r="G3" s="1219"/>
      <c r="H3" s="1219"/>
      <c r="I3" s="1219"/>
      <c r="J3" s="1219"/>
      <c r="K3" s="1219"/>
    </row>
    <row r="4" spans="1:11" ht="13.5" thickBot="1">
      <c r="A4" s="1219"/>
      <c r="B4" s="1451"/>
      <c r="C4" s="1453" t="s">
        <v>1</v>
      </c>
      <c r="D4" s="1454"/>
      <c r="E4" s="1455"/>
      <c r="F4" s="1456" t="s">
        <v>2</v>
      </c>
      <c r="G4" s="1454"/>
      <c r="H4" s="1455"/>
      <c r="I4" s="1456" t="s">
        <v>3</v>
      </c>
      <c r="J4" s="1454"/>
      <c r="K4" s="1455"/>
    </row>
    <row r="5" spans="1:11" ht="16.5" thickBot="1">
      <c r="A5" s="1219"/>
      <c r="B5" s="1452"/>
      <c r="C5" s="1104">
        <v>2006</v>
      </c>
      <c r="D5" s="1105">
        <v>2007</v>
      </c>
      <c r="E5" s="1105" t="s">
        <v>4</v>
      </c>
      <c r="F5" s="1105">
        <v>2006</v>
      </c>
      <c r="G5" s="1104">
        <v>2007</v>
      </c>
      <c r="H5" s="1106" t="s">
        <v>26</v>
      </c>
      <c r="I5" s="1105">
        <v>2006</v>
      </c>
      <c r="J5" s="1104">
        <v>2007</v>
      </c>
      <c r="K5" s="1107" t="s">
        <v>26</v>
      </c>
    </row>
    <row r="6" spans="1:11" ht="13.5" thickBot="1">
      <c r="A6" s="1219"/>
      <c r="B6" s="1448" t="s">
        <v>5</v>
      </c>
      <c r="C6" s="1449"/>
      <c r="D6" s="1449"/>
      <c r="E6" s="1449"/>
      <c r="F6" s="1449"/>
      <c r="G6" s="1449"/>
      <c r="H6" s="1449"/>
      <c r="I6" s="1449"/>
      <c r="J6" s="1449"/>
      <c r="K6" s="1450"/>
    </row>
    <row r="7" spans="1:11" ht="13.5" thickBot="1">
      <c r="A7" s="1219"/>
      <c r="B7" s="1108" t="s">
        <v>6</v>
      </c>
      <c r="C7" s="1109">
        <v>2.0999999999999999E-3</v>
      </c>
      <c r="D7" s="1110">
        <v>2.3999999999999998E-3</v>
      </c>
      <c r="E7" s="1111" t="s">
        <v>7</v>
      </c>
      <c r="F7" s="1109">
        <v>1.5E-3</v>
      </c>
      <c r="G7" s="1110">
        <v>1.5E-3</v>
      </c>
      <c r="H7" s="1112">
        <v>1.6000000000000001E-3</v>
      </c>
      <c r="I7" s="1109">
        <v>5.9999999999999995E-4</v>
      </c>
      <c r="J7" s="1110">
        <v>8.9999999999999998E-4</v>
      </c>
      <c r="K7" s="1113" t="s">
        <v>7</v>
      </c>
    </row>
    <row r="8" spans="1:11" ht="22.5" thickBot="1">
      <c r="A8" s="1219"/>
      <c r="B8" s="1108" t="s">
        <v>8</v>
      </c>
      <c r="C8" s="1109">
        <v>1.224</v>
      </c>
      <c r="D8" s="1110">
        <v>1.373</v>
      </c>
      <c r="E8" s="1112">
        <v>1.331</v>
      </c>
      <c r="F8" s="1109">
        <v>1.2789999999999999</v>
      </c>
      <c r="G8" s="1110">
        <v>1.2170000000000001</v>
      </c>
      <c r="H8" s="1112">
        <v>1.7509999999999999</v>
      </c>
      <c r="I8" s="1109">
        <v>1.149</v>
      </c>
      <c r="J8" s="1110">
        <v>1.607</v>
      </c>
      <c r="K8" s="1110">
        <v>0.89500000000000002</v>
      </c>
    </row>
    <row r="9" spans="1:11" ht="22.5" thickBot="1">
      <c r="A9" s="1219"/>
      <c r="B9" s="1108" t="s">
        <v>9</v>
      </c>
      <c r="C9" s="1109">
        <v>1.198</v>
      </c>
      <c r="D9" s="1110">
        <v>1.452</v>
      </c>
      <c r="E9" s="1112">
        <v>1.083</v>
      </c>
      <c r="F9" s="1109">
        <v>1.31</v>
      </c>
      <c r="G9" s="1110">
        <v>1.3</v>
      </c>
      <c r="H9" s="1112">
        <v>1.2569999999999999</v>
      </c>
      <c r="I9" s="1109">
        <v>1.0740000000000001</v>
      </c>
      <c r="J9" s="1110">
        <v>1.659</v>
      </c>
      <c r="K9" s="1110">
        <v>0.91500000000000004</v>
      </c>
    </row>
    <row r="10" spans="1:11" ht="13.5" thickBot="1">
      <c r="A10" s="1219"/>
      <c r="B10" s="1445" t="s">
        <v>10</v>
      </c>
      <c r="C10" s="1446"/>
      <c r="D10" s="1446"/>
      <c r="E10" s="1446"/>
      <c r="F10" s="1446"/>
      <c r="G10" s="1446"/>
      <c r="H10" s="1446"/>
      <c r="I10" s="1446"/>
      <c r="J10" s="1446"/>
      <c r="K10" s="1447"/>
    </row>
    <row r="11" spans="1:11" ht="13.5" thickBot="1">
      <c r="A11" s="1219"/>
      <c r="B11" s="1108" t="s">
        <v>11</v>
      </c>
      <c r="C11" s="1109">
        <v>0.17699999999999999</v>
      </c>
      <c r="D11" s="1110">
        <v>0.16200000000000001</v>
      </c>
      <c r="E11" s="1111" t="s">
        <v>7</v>
      </c>
      <c r="F11" s="1114">
        <v>0.21</v>
      </c>
      <c r="G11" s="1110">
        <v>0.20399999999999999</v>
      </c>
      <c r="H11" s="1110">
        <v>0.246</v>
      </c>
      <c r="I11" s="1110">
        <v>9.6000000000000002E-2</v>
      </c>
      <c r="J11" s="1110">
        <v>7.9000000000000001E-2</v>
      </c>
      <c r="K11" s="1113" t="s">
        <v>7</v>
      </c>
    </row>
    <row r="12" spans="1:11" ht="13.5" thickBot="1">
      <c r="A12" s="1219"/>
      <c r="B12" s="1108" t="s">
        <v>12</v>
      </c>
      <c r="C12" s="1109">
        <v>0.497</v>
      </c>
      <c r="D12" s="1110">
        <v>0.46200000000000002</v>
      </c>
      <c r="E12" s="1111" t="s">
        <v>7</v>
      </c>
      <c r="F12" s="1109">
        <v>0.49299999999999999</v>
      </c>
      <c r="G12" s="1115">
        <v>0.48</v>
      </c>
      <c r="H12" s="1110">
        <v>0.56699999999999995</v>
      </c>
      <c r="I12" s="1115">
        <v>0.52</v>
      </c>
      <c r="J12" s="1110">
        <v>0.38700000000000001</v>
      </c>
      <c r="K12" s="1113" t="s">
        <v>7</v>
      </c>
    </row>
    <row r="13" spans="1:11" ht="13.5" thickBot="1">
      <c r="A13" s="1219"/>
      <c r="B13" s="1108" t="s">
        <v>13</v>
      </c>
      <c r="C13" s="1109">
        <v>0.216</v>
      </c>
      <c r="D13" s="1110">
        <v>0.19800000000000001</v>
      </c>
      <c r="E13" s="1112">
        <v>0.23400000000000001</v>
      </c>
      <c r="F13" s="1109">
        <v>0.29599999999999999</v>
      </c>
      <c r="G13" s="1110">
        <v>0.30099999999999999</v>
      </c>
      <c r="H13" s="1110">
        <v>0.33400000000000002</v>
      </c>
      <c r="I13" s="1110">
        <v>8.7999999999999995E-2</v>
      </c>
      <c r="J13" s="1110">
        <v>7.1999999999999995E-2</v>
      </c>
      <c r="K13" s="1110">
        <v>9.5000000000000001E-2</v>
      </c>
    </row>
    <row r="14" spans="1:11" ht="13.5" thickBot="1">
      <c r="A14" s="1219"/>
      <c r="B14" s="1445" t="s">
        <v>14</v>
      </c>
      <c r="C14" s="1446"/>
      <c r="D14" s="1446"/>
      <c r="E14" s="1446"/>
      <c r="F14" s="1446"/>
      <c r="G14" s="1446"/>
      <c r="H14" s="1446"/>
      <c r="I14" s="1446"/>
      <c r="J14" s="1446"/>
      <c r="K14" s="1447"/>
    </row>
    <row r="15" spans="1:11" ht="13.5" thickBot="1">
      <c r="A15" s="1219"/>
      <c r="B15" s="1108" t="s">
        <v>15</v>
      </c>
      <c r="C15" s="1116">
        <v>0.64</v>
      </c>
      <c r="D15" s="1117">
        <v>0.66</v>
      </c>
      <c r="E15" s="1111" t="s">
        <v>7</v>
      </c>
      <c r="F15" s="1116">
        <v>0.57999999999999996</v>
      </c>
      <c r="G15" s="1117">
        <v>0.56999999999999995</v>
      </c>
      <c r="H15" s="1118">
        <v>0.56999999999999995</v>
      </c>
      <c r="I15" s="1116">
        <v>0.79</v>
      </c>
      <c r="J15" s="1117">
        <v>0.8</v>
      </c>
      <c r="K15" s="1113" t="s">
        <v>7</v>
      </c>
    </row>
    <row r="16" spans="1:11" ht="13.5" thickBot="1">
      <c r="A16" s="1219"/>
      <c r="B16" s="1119" t="s">
        <v>16</v>
      </c>
      <c r="C16" s="1116">
        <v>1.77</v>
      </c>
      <c r="D16" s="1117">
        <v>1.9</v>
      </c>
      <c r="E16" s="1111" t="s">
        <v>7</v>
      </c>
      <c r="F16" s="1116">
        <v>1.38</v>
      </c>
      <c r="G16" s="1117">
        <v>1.33</v>
      </c>
      <c r="H16" s="1118">
        <v>1.31</v>
      </c>
      <c r="I16" s="1116">
        <v>3.86</v>
      </c>
      <c r="J16" s="1117">
        <v>3.95</v>
      </c>
      <c r="K16" s="1113" t="s">
        <v>7</v>
      </c>
    </row>
    <row r="17" spans="1:11" ht="13.5" thickBot="1">
      <c r="A17" s="1219"/>
      <c r="B17" s="1445" t="s">
        <v>17</v>
      </c>
      <c r="C17" s="1446"/>
      <c r="D17" s="1446"/>
      <c r="E17" s="1446"/>
      <c r="F17" s="1446"/>
      <c r="G17" s="1446"/>
      <c r="H17" s="1446"/>
      <c r="I17" s="1446"/>
      <c r="J17" s="1446"/>
      <c r="K17" s="1447"/>
    </row>
    <row r="18" spans="1:11" ht="13.5" thickBot="1">
      <c r="A18" s="1219"/>
      <c r="B18" s="1108" t="s">
        <v>18</v>
      </c>
      <c r="C18" s="1116">
        <v>1.1000000000000001</v>
      </c>
      <c r="D18" s="1117">
        <v>1.31</v>
      </c>
      <c r="E18" s="1111" t="s">
        <v>7</v>
      </c>
      <c r="F18" s="1116">
        <v>1.06</v>
      </c>
      <c r="G18" s="1117">
        <v>1.45</v>
      </c>
      <c r="H18" s="1118">
        <v>1.48</v>
      </c>
      <c r="I18" s="1116">
        <v>1.18</v>
      </c>
      <c r="J18" s="1117">
        <v>1.18</v>
      </c>
      <c r="K18" s="1113" t="s">
        <v>7</v>
      </c>
    </row>
    <row r="19" spans="1:11" ht="13.5" thickBot="1">
      <c r="A19" s="1219"/>
      <c r="B19" s="1119" t="s">
        <v>19</v>
      </c>
      <c r="C19" s="1116">
        <v>0.89</v>
      </c>
      <c r="D19" s="1117">
        <v>1.05</v>
      </c>
      <c r="E19" s="1111" t="s">
        <v>7</v>
      </c>
      <c r="F19" s="1116">
        <v>0.83</v>
      </c>
      <c r="G19" s="1117">
        <v>1.1200000000000001</v>
      </c>
      <c r="H19" s="1118">
        <v>1.1499999999999999</v>
      </c>
      <c r="I19" s="1116">
        <v>1</v>
      </c>
      <c r="J19" s="1117">
        <v>0.98</v>
      </c>
      <c r="K19" s="1113" t="s">
        <v>7</v>
      </c>
    </row>
    <row r="20" spans="1:11" ht="13.5" thickBot="1">
      <c r="A20" s="1219"/>
      <c r="B20" s="1445" t="s">
        <v>20</v>
      </c>
      <c r="C20" s="1446"/>
      <c r="D20" s="1446"/>
      <c r="E20" s="1446"/>
      <c r="F20" s="1446"/>
      <c r="G20" s="1446"/>
      <c r="H20" s="1446"/>
      <c r="I20" s="1446"/>
      <c r="J20" s="1446"/>
      <c r="K20" s="1447"/>
    </row>
    <row r="21" spans="1:11" ht="13.5" thickBot="1">
      <c r="A21" s="1219"/>
      <c r="B21" s="1108" t="s">
        <v>21</v>
      </c>
      <c r="C21" s="1116">
        <v>0.82</v>
      </c>
      <c r="D21" s="1117">
        <v>0.82</v>
      </c>
      <c r="E21" s="1111" t="s">
        <v>7</v>
      </c>
      <c r="F21" s="1116">
        <v>0.71</v>
      </c>
      <c r="G21" s="1117">
        <v>0.68</v>
      </c>
      <c r="H21" s="1117">
        <v>0.74</v>
      </c>
      <c r="I21" s="1117">
        <v>1.0900000000000001</v>
      </c>
      <c r="J21" s="1117">
        <v>1.1000000000000001</v>
      </c>
      <c r="K21" s="1113" t="s">
        <v>7</v>
      </c>
    </row>
    <row r="22" spans="1:11" ht="13.5" thickBot="1">
      <c r="A22" s="1219"/>
      <c r="B22" s="1108" t="s">
        <v>22</v>
      </c>
      <c r="C22" s="1116">
        <v>5.71</v>
      </c>
      <c r="D22" s="1117">
        <v>5.8</v>
      </c>
      <c r="E22" s="1118">
        <v>4.5999999999999996</v>
      </c>
      <c r="F22" s="1116">
        <v>4.62</v>
      </c>
      <c r="G22" s="1117">
        <v>4.29</v>
      </c>
      <c r="H22" s="1117">
        <v>3.4</v>
      </c>
      <c r="I22" s="1117">
        <v>7.93</v>
      </c>
      <c r="J22" s="1117">
        <v>8.3800000000000008</v>
      </c>
      <c r="K22" s="1117">
        <v>7.15</v>
      </c>
    </row>
    <row r="23" spans="1:11" ht="22.5" thickBot="1">
      <c r="A23" s="1219"/>
      <c r="B23" s="1108" t="s">
        <v>23</v>
      </c>
      <c r="C23" s="1116">
        <v>3.44</v>
      </c>
      <c r="D23" s="1117">
        <v>3.6</v>
      </c>
      <c r="E23" s="1120" t="s">
        <v>7</v>
      </c>
      <c r="F23" s="1116">
        <v>3.57</v>
      </c>
      <c r="G23" s="1117">
        <v>3.77</v>
      </c>
      <c r="H23" s="1117">
        <v>3.39</v>
      </c>
      <c r="I23" s="1117">
        <v>3.24</v>
      </c>
      <c r="J23" s="1117">
        <v>3.4</v>
      </c>
      <c r="K23" s="1121" t="s">
        <v>24</v>
      </c>
    </row>
    <row r="24" spans="1:11" s="1219" customFormat="1">
      <c r="B24" s="3" t="s">
        <v>776</v>
      </c>
    </row>
    <row r="25" spans="1:11" s="1219" customFormat="1">
      <c r="B25" s="3" t="s">
        <v>2102</v>
      </c>
    </row>
    <row r="26" spans="1:11" s="1219" customFormat="1">
      <c r="B26" s="3" t="s">
        <v>25</v>
      </c>
    </row>
    <row r="28" spans="1:11">
      <c r="A28" s="1219"/>
      <c r="B28" s="1122" t="s">
        <v>317</v>
      </c>
      <c r="C28" s="1219"/>
      <c r="D28" s="1219"/>
      <c r="E28" s="1219"/>
      <c r="F28" s="1219"/>
      <c r="G28" s="1219"/>
      <c r="H28" s="1219"/>
      <c r="I28" s="1219"/>
      <c r="J28" s="1219"/>
      <c r="K28" s="1219"/>
    </row>
    <row r="30" spans="1:11">
      <c r="B30" s="164" t="s">
        <v>1682</v>
      </c>
    </row>
  </sheetData>
  <mergeCells count="9">
    <mergeCell ref="B20:K20"/>
    <mergeCell ref="B6:K6"/>
    <mergeCell ref="B10:K10"/>
    <mergeCell ref="B14:K14"/>
    <mergeCell ref="B17:K17"/>
    <mergeCell ref="B4:B5"/>
    <mergeCell ref="C4:E4"/>
    <mergeCell ref="F4:H4"/>
    <mergeCell ref="I4:K4"/>
  </mergeCells>
  <phoneticPr fontId="11" type="noConversion"/>
  <hyperlinks>
    <hyperlink ref="B30" location="'Содержание '!B41" display="к содержанию"/>
  </hyperlinks>
  <pageMargins left="0.75" right="0.75" top="1" bottom="1" header="0.5" footer="0.5"/>
  <pageSetup paperSize="9" orientation="portrait" verticalDpi="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2"/>
  <dimension ref="A2:E26"/>
  <sheetViews>
    <sheetView workbookViewId="0">
      <selection activeCell="D5" sqref="D5"/>
    </sheetView>
  </sheetViews>
  <sheetFormatPr defaultRowHeight="12.75"/>
  <cols>
    <col min="1" max="1" width="9.7109375" style="1103" bestFit="1" customWidth="1"/>
    <col min="2" max="2" width="55" style="1103" bestFit="1" customWidth="1"/>
    <col min="3" max="16384" width="9.140625" style="1103"/>
  </cols>
  <sheetData>
    <row r="2" spans="1:5">
      <c r="A2" s="1219" t="s">
        <v>1238</v>
      </c>
      <c r="B2" s="1231" t="s">
        <v>2103</v>
      </c>
    </row>
    <row r="3" spans="1:5" ht="13.5" thickBot="1">
      <c r="B3" s="1102"/>
    </row>
    <row r="4" spans="1:5" ht="13.5" thickBot="1">
      <c r="B4" s="1457"/>
      <c r="C4" s="1459" t="s">
        <v>2104</v>
      </c>
      <c r="D4" s="1461" t="s">
        <v>352</v>
      </c>
      <c r="E4" s="1462"/>
    </row>
    <row r="5" spans="1:5" ht="54.75" thickBot="1">
      <c r="B5" s="1458"/>
      <c r="C5" s="1460"/>
      <c r="D5" s="1123" t="s">
        <v>1570</v>
      </c>
      <c r="E5" s="1124" t="s">
        <v>2105</v>
      </c>
    </row>
    <row r="6" spans="1:5" ht="14.25" thickBot="1">
      <c r="B6" s="1125" t="s">
        <v>2106</v>
      </c>
      <c r="C6" s="1126">
        <v>1894644</v>
      </c>
      <c r="D6" s="1126">
        <v>1599828</v>
      </c>
      <c r="E6" s="1127" t="s">
        <v>2107</v>
      </c>
    </row>
    <row r="7" spans="1:5" ht="14.25" thickBot="1">
      <c r="B7" s="1125" t="s">
        <v>2108</v>
      </c>
      <c r="C7" s="1128">
        <v>1644848</v>
      </c>
      <c r="D7" s="1128">
        <v>1458595</v>
      </c>
      <c r="E7" s="1127" t="s">
        <v>2109</v>
      </c>
    </row>
    <row r="8" spans="1:5" ht="14.25" thickBot="1">
      <c r="B8" s="1125" t="s">
        <v>2110</v>
      </c>
      <c r="C8" s="1126">
        <v>4616629</v>
      </c>
      <c r="D8" s="1126">
        <v>4252348</v>
      </c>
      <c r="E8" s="1127" t="s">
        <v>2111</v>
      </c>
    </row>
    <row r="9" spans="1:5" ht="14.25" thickBot="1">
      <c r="B9" s="1125" t="s">
        <v>2112</v>
      </c>
      <c r="C9" s="1128">
        <v>1088134</v>
      </c>
      <c r="D9" s="1128">
        <v>915319</v>
      </c>
      <c r="E9" s="1127" t="s">
        <v>2113</v>
      </c>
    </row>
    <row r="10" spans="1:5" ht="14.25" thickBot="1">
      <c r="B10" s="1125" t="s">
        <v>2114</v>
      </c>
      <c r="C10" s="1129">
        <v>-2721985</v>
      </c>
      <c r="D10" s="1129">
        <v>-2652520</v>
      </c>
      <c r="E10" s="1130"/>
    </row>
    <row r="11" spans="1:5">
      <c r="B11" s="1131" t="s">
        <v>2115</v>
      </c>
      <c r="C11" s="1463">
        <v>6939676</v>
      </c>
      <c r="D11" s="1465"/>
      <c r="E11" s="1465"/>
    </row>
    <row r="12" spans="1:5" ht="13.5" thickBot="1">
      <c r="B12" s="1132" t="s">
        <v>2116</v>
      </c>
      <c r="C12" s="1464"/>
      <c r="D12" s="1466"/>
      <c r="E12" s="1466"/>
    </row>
    <row r="13" spans="1:5">
      <c r="B13" s="1131" t="s">
        <v>2117</v>
      </c>
      <c r="C13" s="1463">
        <v>3563043</v>
      </c>
      <c r="D13" s="1465"/>
      <c r="E13" s="1465"/>
    </row>
    <row r="14" spans="1:5" ht="13.5" thickBot="1">
      <c r="B14" s="1132" t="s">
        <v>2116</v>
      </c>
      <c r="C14" s="1464"/>
      <c r="D14" s="1466"/>
      <c r="E14" s="1466"/>
    </row>
    <row r="15" spans="1:5" ht="26.25" thickBot="1">
      <c r="B15" s="1125" t="s">
        <v>2118</v>
      </c>
      <c r="C15" s="1133">
        <v>3376633</v>
      </c>
      <c r="D15" s="1134"/>
      <c r="E15" s="1134"/>
    </row>
    <row r="16" spans="1:5" ht="26.25" thickBot="1">
      <c r="B16" s="1125" t="s">
        <v>2119</v>
      </c>
      <c r="C16" s="1133">
        <v>654648</v>
      </c>
      <c r="D16" s="1134"/>
      <c r="E16" s="1134"/>
    </row>
    <row r="17" spans="2:5" ht="14.25" thickBot="1">
      <c r="B17" s="1469" t="s">
        <v>299</v>
      </c>
      <c r="C17" s="1469"/>
      <c r="D17" s="1469"/>
      <c r="E17" s="1469"/>
    </row>
    <row r="18" spans="2:5" ht="13.5" thickBot="1">
      <c r="B18" s="1135" t="s">
        <v>2120</v>
      </c>
      <c r="C18" s="1136">
        <v>-0.28000000000000003</v>
      </c>
      <c r="D18" s="1137"/>
      <c r="E18" s="1137"/>
    </row>
    <row r="19" spans="2:5" ht="13.5" thickBot="1">
      <c r="B19" s="1138" t="s">
        <v>2121</v>
      </c>
      <c r="C19" s="1139">
        <v>-0.39</v>
      </c>
      <c r="D19" s="1134"/>
      <c r="E19" s="1134"/>
    </row>
    <row r="20" spans="2:5" ht="13.5" thickBot="1">
      <c r="B20" s="1138" t="s">
        <v>2122</v>
      </c>
      <c r="C20" s="3">
        <v>1.51</v>
      </c>
      <c r="D20" s="1134"/>
      <c r="E20" s="1134"/>
    </row>
    <row r="21" spans="2:5" ht="38.25" customHeight="1">
      <c r="B21" s="1467" t="s">
        <v>919</v>
      </c>
      <c r="C21" s="1467"/>
      <c r="D21" s="1467"/>
      <c r="E21" s="1467"/>
    </row>
    <row r="22" spans="2:5">
      <c r="B22" s="1468" t="s">
        <v>920</v>
      </c>
      <c r="C22" s="1468"/>
      <c r="D22" s="1468"/>
      <c r="E22" s="1468"/>
    </row>
    <row r="23" spans="2:5">
      <c r="B23" s="1219"/>
      <c r="C23" s="1219"/>
      <c r="D23" s="1219"/>
      <c r="E23" s="1219"/>
    </row>
    <row r="24" spans="2:5">
      <c r="B24" s="1122" t="s">
        <v>317</v>
      </c>
    </row>
    <row r="26" spans="2:5">
      <c r="B26" s="164" t="s">
        <v>1682</v>
      </c>
    </row>
  </sheetData>
  <mergeCells count="12">
    <mergeCell ref="B21:E21"/>
    <mergeCell ref="B22:E22"/>
    <mergeCell ref="C13:C14"/>
    <mergeCell ref="D13:D14"/>
    <mergeCell ref="E13:E14"/>
    <mergeCell ref="B17:E17"/>
    <mergeCell ref="B4:B5"/>
    <mergeCell ref="C4:C5"/>
    <mergeCell ref="D4:E4"/>
    <mergeCell ref="C11:C12"/>
    <mergeCell ref="D11:D12"/>
    <mergeCell ref="E11:E12"/>
  </mergeCells>
  <phoneticPr fontId="11" type="noConversion"/>
  <hyperlinks>
    <hyperlink ref="B26" location="'Содержание '!B42" display="к содержанию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AB1262"/>
  <sheetViews>
    <sheetView zoomScaleNormal="100" workbookViewId="0">
      <selection activeCell="BO131" sqref="BO131"/>
    </sheetView>
  </sheetViews>
  <sheetFormatPr defaultRowHeight="12.75"/>
  <cols>
    <col min="1" max="1" width="9.140625" style="11"/>
    <col min="2" max="2" width="11.5703125" style="62" bestFit="1" customWidth="1"/>
    <col min="3" max="3" width="9.140625" style="11"/>
    <col min="4" max="7" width="9.28515625" style="11" bestFit="1" customWidth="1"/>
    <col min="8" max="10" width="9.85546875" style="11" bestFit="1" customWidth="1"/>
    <col min="11" max="16384" width="9.140625" style="11"/>
  </cols>
  <sheetData>
    <row r="2" spans="1:28" s="75" customFormat="1">
      <c r="A2" s="72" t="s">
        <v>1238</v>
      </c>
      <c r="B2" s="73" t="s">
        <v>609</v>
      </c>
    </row>
    <row r="3" spans="1:28">
      <c r="B3" s="11"/>
      <c r="C3" s="55"/>
      <c r="D3" s="55"/>
      <c r="E3" s="55"/>
      <c r="F3" s="55"/>
      <c r="G3" s="55"/>
      <c r="H3" s="55"/>
      <c r="I3" s="73" t="s">
        <v>609</v>
      </c>
      <c r="K3" s="15"/>
      <c r="L3" s="55"/>
    </row>
    <row r="4" spans="1:28" ht="76.5">
      <c r="B4" s="1" t="s">
        <v>214</v>
      </c>
      <c r="C4" s="48" t="s">
        <v>246</v>
      </c>
      <c r="D4" s="48" t="s">
        <v>247</v>
      </c>
      <c r="E4" s="48" t="s">
        <v>248</v>
      </c>
      <c r="F4" s="48" t="s">
        <v>1579</v>
      </c>
      <c r="G4" s="48" t="s">
        <v>1578</v>
      </c>
      <c r="H4" s="55"/>
      <c r="I4" s="55"/>
      <c r="K4" s="15"/>
      <c r="L4" s="55"/>
    </row>
    <row r="5" spans="1:28">
      <c r="B5" s="19">
        <v>39083</v>
      </c>
      <c r="C5" s="63">
        <v>518.5</v>
      </c>
      <c r="D5" s="63">
        <v>634.5</v>
      </c>
      <c r="E5" s="63">
        <v>1290</v>
      </c>
      <c r="F5" s="63">
        <v>6285</v>
      </c>
      <c r="G5" s="63">
        <v>4330.5</v>
      </c>
      <c r="H5" s="56"/>
      <c r="I5" s="56"/>
      <c r="K5" s="18"/>
      <c r="L5" s="18"/>
      <c r="M5" s="18"/>
    </row>
    <row r="6" spans="1:28">
      <c r="B6" s="19">
        <v>39084</v>
      </c>
      <c r="C6" s="63">
        <v>520.25</v>
      </c>
      <c r="D6" s="63">
        <v>640.70000000000005</v>
      </c>
      <c r="E6" s="63">
        <v>1301</v>
      </c>
      <c r="F6" s="63">
        <v>6200</v>
      </c>
      <c r="G6" s="63">
        <v>4258.75</v>
      </c>
      <c r="H6" s="56"/>
      <c r="I6" s="56"/>
      <c r="K6" s="18"/>
      <c r="L6" s="18"/>
      <c r="W6" s="55"/>
      <c r="X6" s="55"/>
      <c r="Y6" s="55"/>
      <c r="Z6" s="55"/>
      <c r="AA6" s="55"/>
      <c r="AB6" s="55"/>
    </row>
    <row r="7" spans="1:28">
      <c r="B7" s="19">
        <v>39085</v>
      </c>
      <c r="C7" s="63">
        <v>506.75</v>
      </c>
      <c r="D7" s="63">
        <v>635.66999999999996</v>
      </c>
      <c r="E7" s="63">
        <v>1291</v>
      </c>
      <c r="F7" s="63">
        <v>5782.5</v>
      </c>
      <c r="G7" s="63">
        <v>4013.5</v>
      </c>
      <c r="H7" s="56"/>
      <c r="I7" s="56"/>
      <c r="K7" s="18"/>
      <c r="L7" s="18"/>
      <c r="W7" s="55"/>
      <c r="X7" s="55"/>
      <c r="Y7" s="55"/>
      <c r="Z7" s="55"/>
      <c r="AA7" s="55"/>
      <c r="AB7" s="55"/>
    </row>
    <row r="8" spans="1:28">
      <c r="B8" s="19">
        <v>39086</v>
      </c>
      <c r="C8" s="63">
        <v>500</v>
      </c>
      <c r="D8" s="63">
        <v>627.41999999999996</v>
      </c>
      <c r="E8" s="63">
        <v>1262</v>
      </c>
      <c r="F8" s="63">
        <v>5601.5</v>
      </c>
      <c r="G8" s="63">
        <v>4074.25</v>
      </c>
      <c r="H8" s="56"/>
      <c r="I8" s="56"/>
      <c r="K8" s="18"/>
      <c r="L8" s="18"/>
      <c r="W8" s="55"/>
      <c r="X8" s="55"/>
      <c r="Y8" s="55"/>
      <c r="Z8" s="55"/>
      <c r="AA8" s="55"/>
      <c r="AB8" s="55"/>
    </row>
    <row r="9" spans="1:28">
      <c r="B9" s="19">
        <v>39087</v>
      </c>
      <c r="C9" s="63">
        <v>498.25</v>
      </c>
      <c r="D9" s="63">
        <v>603.97</v>
      </c>
      <c r="E9" s="63">
        <v>1270</v>
      </c>
      <c r="F9" s="63">
        <v>5755.25</v>
      </c>
      <c r="G9" s="63">
        <v>4115.25</v>
      </c>
      <c r="H9" s="56"/>
      <c r="I9" s="56"/>
      <c r="K9" s="18"/>
      <c r="L9" s="18"/>
      <c r="W9" s="55"/>
      <c r="X9" s="55"/>
      <c r="Y9" s="55"/>
      <c r="Z9" s="55"/>
      <c r="AA9" s="55"/>
      <c r="AB9" s="55"/>
    </row>
    <row r="10" spans="1:28" ht="12.75" customHeight="1">
      <c r="B10" s="19">
        <v>39090</v>
      </c>
      <c r="C10" s="63">
        <v>501.25</v>
      </c>
      <c r="D10" s="63">
        <v>607.6</v>
      </c>
      <c r="E10" s="63">
        <v>1221</v>
      </c>
      <c r="F10" s="63">
        <v>5505.25</v>
      </c>
      <c r="G10" s="63">
        <v>3820.25</v>
      </c>
      <c r="H10" s="56"/>
      <c r="I10" s="56"/>
      <c r="K10" s="18"/>
      <c r="L10" s="18"/>
      <c r="W10" s="55"/>
      <c r="X10" s="55"/>
      <c r="Y10" s="55"/>
      <c r="Z10" s="55"/>
      <c r="AA10" s="55"/>
      <c r="AB10" s="55"/>
    </row>
    <row r="11" spans="1:28" ht="12.75" customHeight="1">
      <c r="B11" s="19">
        <v>39091</v>
      </c>
      <c r="C11" s="63">
        <v>496.25</v>
      </c>
      <c r="D11" s="63">
        <v>609.1</v>
      </c>
      <c r="E11" s="63">
        <v>1236</v>
      </c>
      <c r="F11" s="63">
        <v>5540.5</v>
      </c>
      <c r="G11" s="63">
        <v>3698.75</v>
      </c>
      <c r="H11" s="56"/>
      <c r="I11" s="56"/>
      <c r="K11" s="18"/>
      <c r="L11" s="18"/>
      <c r="W11" s="55"/>
      <c r="X11" s="55"/>
      <c r="Y11" s="55"/>
      <c r="Z11" s="55"/>
      <c r="AA11" s="55"/>
      <c r="AB11" s="55"/>
    </row>
    <row r="12" spans="1:28">
      <c r="B12" s="19">
        <v>39092</v>
      </c>
      <c r="C12" s="63">
        <v>493</v>
      </c>
      <c r="D12" s="63">
        <v>610.4</v>
      </c>
      <c r="E12" s="63">
        <v>1245</v>
      </c>
      <c r="F12" s="63">
        <v>5712.5</v>
      </c>
      <c r="G12" s="63">
        <v>3670.25</v>
      </c>
      <c r="H12" s="56"/>
      <c r="I12" s="56"/>
      <c r="K12" s="18"/>
      <c r="L12" s="18"/>
      <c r="W12" s="55"/>
      <c r="X12" s="55"/>
      <c r="Y12" s="55"/>
      <c r="Z12" s="55"/>
      <c r="AA12" s="55"/>
      <c r="AB12" s="55"/>
    </row>
    <row r="13" spans="1:28">
      <c r="B13" s="19">
        <v>39093</v>
      </c>
      <c r="C13" s="63">
        <v>491.25</v>
      </c>
      <c r="D13" s="63">
        <v>614.97</v>
      </c>
      <c r="E13" s="63">
        <v>1241</v>
      </c>
      <c r="F13" s="63">
        <v>5800.25</v>
      </c>
      <c r="G13" s="63">
        <v>3889.5</v>
      </c>
      <c r="H13" s="56"/>
      <c r="I13" s="56"/>
      <c r="K13" s="18"/>
      <c r="L13" s="18"/>
      <c r="W13" s="55"/>
      <c r="X13" s="55"/>
      <c r="Y13" s="55"/>
      <c r="Z13" s="55"/>
      <c r="AA13" s="55"/>
      <c r="AB13" s="55"/>
    </row>
    <row r="14" spans="1:28">
      <c r="B14" s="19">
        <v>39094</v>
      </c>
      <c r="C14" s="63">
        <v>473.75</v>
      </c>
      <c r="D14" s="63">
        <v>618.4</v>
      </c>
      <c r="E14" s="63">
        <v>1243</v>
      </c>
      <c r="F14" s="63">
        <v>5805.25</v>
      </c>
      <c r="G14" s="63">
        <v>3955.25</v>
      </c>
      <c r="H14" s="56"/>
      <c r="I14" s="56"/>
      <c r="K14" s="18"/>
      <c r="L14" s="18"/>
      <c r="Y14" s="55"/>
      <c r="Z14" s="55"/>
      <c r="AA14" s="55"/>
      <c r="AB14" s="55"/>
    </row>
    <row r="15" spans="1:28">
      <c r="B15" s="19">
        <v>39097</v>
      </c>
      <c r="C15" s="63">
        <v>475.75</v>
      </c>
      <c r="D15" s="63">
        <v>626.9</v>
      </c>
      <c r="E15" s="63">
        <v>1288</v>
      </c>
      <c r="F15" s="63">
        <v>5651.5</v>
      </c>
      <c r="G15" s="63">
        <v>3915.5</v>
      </c>
      <c r="H15" s="56"/>
      <c r="I15" s="56"/>
      <c r="K15" s="18"/>
      <c r="L15" s="18"/>
      <c r="Y15" s="55"/>
      <c r="Z15" s="55"/>
      <c r="AA15" s="55"/>
      <c r="AB15" s="55"/>
    </row>
    <row r="16" spans="1:28">
      <c r="B16" s="19">
        <v>39098</v>
      </c>
      <c r="C16" s="63">
        <v>472.75</v>
      </c>
      <c r="D16" s="63">
        <v>624.6</v>
      </c>
      <c r="E16" s="63">
        <v>1284</v>
      </c>
      <c r="F16" s="63">
        <v>5681.5</v>
      </c>
      <c r="G16" s="63">
        <v>3829.5</v>
      </c>
      <c r="H16" s="56"/>
      <c r="I16" s="56"/>
      <c r="K16" s="18"/>
    </row>
    <row r="17" spans="2:12">
      <c r="B17" s="19">
        <v>39099</v>
      </c>
      <c r="C17" s="63">
        <v>471.75</v>
      </c>
      <c r="D17" s="63">
        <v>631.9</v>
      </c>
      <c r="E17" s="63">
        <v>1255</v>
      </c>
      <c r="F17" s="63">
        <v>5547.5</v>
      </c>
      <c r="G17" s="63">
        <v>3649.5</v>
      </c>
      <c r="H17" s="56"/>
      <c r="I17" s="56"/>
      <c r="K17" s="18"/>
      <c r="L17" s="18"/>
    </row>
    <row r="18" spans="2:12">
      <c r="B18" s="19">
        <v>39100</v>
      </c>
      <c r="C18" s="63">
        <v>466.75</v>
      </c>
      <c r="D18" s="63">
        <v>633.5</v>
      </c>
      <c r="E18" s="63">
        <v>1284</v>
      </c>
      <c r="F18" s="63">
        <v>5600.5</v>
      </c>
      <c r="G18" s="63">
        <v>3681.5</v>
      </c>
      <c r="H18" s="56"/>
      <c r="I18" s="56"/>
      <c r="K18" s="18"/>
      <c r="L18" s="18"/>
    </row>
    <row r="19" spans="2:12">
      <c r="B19" s="19">
        <v>39101</v>
      </c>
      <c r="C19" s="63">
        <v>480.5</v>
      </c>
      <c r="D19" s="63">
        <v>631.79999999999995</v>
      </c>
      <c r="E19" s="63">
        <v>1272</v>
      </c>
      <c r="F19" s="63">
        <v>5445</v>
      </c>
      <c r="G19" s="63">
        <v>3610.5</v>
      </c>
      <c r="H19" s="56"/>
      <c r="I19" s="77" t="s">
        <v>916</v>
      </c>
      <c r="K19" s="18"/>
      <c r="L19" s="18"/>
    </row>
    <row r="20" spans="2:12">
      <c r="B20" s="19">
        <v>39104</v>
      </c>
      <c r="C20" s="63">
        <v>495.5</v>
      </c>
      <c r="D20" s="63">
        <v>638.97</v>
      </c>
      <c r="E20" s="63">
        <v>1286.5</v>
      </c>
      <c r="F20" s="63">
        <v>5480.5</v>
      </c>
      <c r="G20" s="63">
        <v>3651.5</v>
      </c>
      <c r="H20" s="56"/>
      <c r="I20" s="56"/>
      <c r="K20" s="18"/>
      <c r="L20" s="18"/>
    </row>
    <row r="21" spans="2:12">
      <c r="B21" s="19">
        <v>39105</v>
      </c>
      <c r="C21" s="63">
        <v>489</v>
      </c>
      <c r="D21" s="63">
        <v>645.70000000000005</v>
      </c>
      <c r="E21" s="63">
        <v>1309</v>
      </c>
      <c r="F21" s="63">
        <v>5566.5</v>
      </c>
      <c r="G21" s="63">
        <v>3731.5</v>
      </c>
      <c r="H21" s="56"/>
      <c r="I21" s="166" t="s">
        <v>1682</v>
      </c>
      <c r="K21" s="18"/>
      <c r="L21" s="18"/>
    </row>
    <row r="22" spans="2:12">
      <c r="B22" s="19">
        <v>39106</v>
      </c>
      <c r="C22" s="63">
        <v>494</v>
      </c>
      <c r="D22" s="63">
        <v>641.77</v>
      </c>
      <c r="E22" s="63">
        <v>1320</v>
      </c>
      <c r="F22" s="63">
        <v>5671.25</v>
      </c>
      <c r="G22" s="63">
        <v>3807.5</v>
      </c>
      <c r="H22" s="56"/>
      <c r="I22" s="56"/>
      <c r="K22" s="18"/>
      <c r="L22" s="18"/>
    </row>
    <row r="23" spans="2:12">
      <c r="B23" s="19">
        <v>39107</v>
      </c>
      <c r="C23" s="63">
        <v>500.75</v>
      </c>
      <c r="D23" s="63">
        <v>652.29999999999995</v>
      </c>
      <c r="E23" s="63">
        <v>1338</v>
      </c>
      <c r="F23" s="63">
        <v>5824.75</v>
      </c>
      <c r="G23" s="63">
        <v>3775.5</v>
      </c>
      <c r="H23" s="56"/>
      <c r="K23" s="18"/>
      <c r="L23" s="18"/>
    </row>
    <row r="24" spans="2:12">
      <c r="B24" s="19">
        <v>39108</v>
      </c>
      <c r="C24" s="63">
        <v>499</v>
      </c>
      <c r="D24" s="63">
        <v>646.57000000000005</v>
      </c>
      <c r="E24" s="63">
        <v>1322</v>
      </c>
      <c r="F24" s="63">
        <v>5712.5</v>
      </c>
      <c r="G24" s="63">
        <v>3630.25</v>
      </c>
      <c r="H24" s="56"/>
      <c r="I24" s="56"/>
      <c r="K24" s="18"/>
      <c r="L24" s="18"/>
    </row>
    <row r="25" spans="2:12">
      <c r="B25" s="19">
        <v>39111</v>
      </c>
      <c r="C25" s="63">
        <v>496.5</v>
      </c>
      <c r="D25" s="63">
        <v>647.88</v>
      </c>
      <c r="E25" s="63">
        <v>1325</v>
      </c>
      <c r="F25" s="63">
        <v>5580.5</v>
      </c>
      <c r="G25" s="63">
        <v>3559.75</v>
      </c>
      <c r="H25" s="56"/>
      <c r="I25" s="56"/>
      <c r="K25" s="18"/>
      <c r="L25" s="18"/>
    </row>
    <row r="26" spans="2:12">
      <c r="B26" s="19">
        <v>39112</v>
      </c>
      <c r="C26" s="63">
        <v>495.75</v>
      </c>
      <c r="D26" s="63">
        <v>645.66999999999996</v>
      </c>
      <c r="E26" s="63">
        <v>1315</v>
      </c>
      <c r="F26" s="63">
        <v>5595.5</v>
      </c>
      <c r="G26" s="63">
        <v>3520.75</v>
      </c>
      <c r="H26" s="56"/>
      <c r="I26" s="56"/>
      <c r="K26" s="18"/>
      <c r="L26" s="18"/>
    </row>
    <row r="27" spans="2:12">
      <c r="B27" s="19">
        <v>39113</v>
      </c>
      <c r="C27" s="63">
        <v>514.75</v>
      </c>
      <c r="D27" s="63">
        <v>652.77</v>
      </c>
      <c r="E27" s="63">
        <v>1336</v>
      </c>
      <c r="F27" s="63">
        <v>5650.75</v>
      </c>
      <c r="G27" s="63">
        <v>3437.5</v>
      </c>
      <c r="H27" s="56"/>
      <c r="I27" s="56"/>
      <c r="K27" s="18"/>
      <c r="L27" s="18"/>
    </row>
    <row r="28" spans="2:12">
      <c r="B28" s="19">
        <v>39114</v>
      </c>
      <c r="C28" s="63">
        <v>517.75</v>
      </c>
      <c r="D28" s="63">
        <v>657.55</v>
      </c>
      <c r="E28" s="63">
        <v>1358</v>
      </c>
      <c r="F28" s="63">
        <v>5605.5</v>
      </c>
      <c r="G28" s="63">
        <v>3455.25</v>
      </c>
      <c r="H28" s="56"/>
      <c r="I28" s="56"/>
      <c r="K28" s="18"/>
      <c r="L28" s="18"/>
    </row>
    <row r="29" spans="2:12">
      <c r="B29" s="19">
        <v>39115</v>
      </c>
      <c r="C29" s="63">
        <v>512.5</v>
      </c>
      <c r="D29" s="63">
        <v>643.57000000000005</v>
      </c>
      <c r="E29" s="63">
        <v>1366</v>
      </c>
      <c r="F29" s="63">
        <v>5500.5</v>
      </c>
      <c r="G29" s="63">
        <v>3269.75</v>
      </c>
      <c r="H29" s="56"/>
      <c r="I29" s="56"/>
      <c r="K29" s="18"/>
      <c r="L29" s="18"/>
    </row>
    <row r="30" spans="2:12">
      <c r="B30" s="19">
        <v>39118</v>
      </c>
      <c r="C30" s="63">
        <v>531.5</v>
      </c>
      <c r="D30" s="63">
        <v>650.45000000000005</v>
      </c>
      <c r="E30" s="63">
        <v>1329</v>
      </c>
      <c r="F30" s="63">
        <v>5285</v>
      </c>
      <c r="G30" s="63">
        <v>3155.25</v>
      </c>
      <c r="H30" s="56"/>
      <c r="I30" s="56"/>
      <c r="K30" s="18"/>
      <c r="L30" s="18"/>
    </row>
    <row r="31" spans="2:12">
      <c r="B31" s="19">
        <v>39119</v>
      </c>
      <c r="C31" s="63">
        <v>525.5</v>
      </c>
      <c r="D31" s="63">
        <v>653.07000000000005</v>
      </c>
      <c r="E31" s="63">
        <v>1366</v>
      </c>
      <c r="F31" s="63">
        <v>5355.5</v>
      </c>
      <c r="G31" s="63">
        <v>3189.75</v>
      </c>
      <c r="H31" s="56"/>
      <c r="I31" s="56"/>
      <c r="K31" s="18"/>
      <c r="L31" s="18"/>
    </row>
    <row r="32" spans="2:12">
      <c r="B32" s="19">
        <v>39120</v>
      </c>
      <c r="C32" s="63">
        <v>528.75</v>
      </c>
      <c r="D32" s="63">
        <v>655.67</v>
      </c>
      <c r="E32" s="63">
        <v>1365</v>
      </c>
      <c r="F32" s="63">
        <v>5330.5</v>
      </c>
      <c r="G32" s="63">
        <v>3132.5</v>
      </c>
      <c r="H32" s="56"/>
      <c r="I32" s="56"/>
      <c r="K32" s="18"/>
      <c r="L32" s="18"/>
    </row>
    <row r="33" spans="2:12">
      <c r="B33" s="19">
        <v>39121</v>
      </c>
      <c r="C33" s="63">
        <v>524.75</v>
      </c>
      <c r="D33" s="63">
        <v>655.13</v>
      </c>
      <c r="E33" s="63">
        <v>1353</v>
      </c>
      <c r="F33" s="63">
        <v>5225.25</v>
      </c>
      <c r="G33" s="63">
        <v>3047.5</v>
      </c>
      <c r="H33" s="56"/>
      <c r="I33" s="56"/>
      <c r="K33" s="18"/>
      <c r="L33" s="18"/>
    </row>
    <row r="34" spans="2:12">
      <c r="B34" s="19">
        <v>39122</v>
      </c>
      <c r="C34" s="63">
        <v>536.25</v>
      </c>
      <c r="D34" s="63">
        <v>663.55</v>
      </c>
      <c r="E34" s="63">
        <v>1384</v>
      </c>
      <c r="F34" s="63">
        <v>5400.5</v>
      </c>
      <c r="G34" s="63">
        <v>3134.25</v>
      </c>
      <c r="H34" s="56"/>
      <c r="I34" s="56"/>
      <c r="K34" s="18"/>
      <c r="L34" s="18"/>
    </row>
    <row r="35" spans="2:12">
      <c r="B35" s="19">
        <v>39125</v>
      </c>
      <c r="C35" s="63">
        <v>524</v>
      </c>
      <c r="D35" s="63">
        <v>661.63</v>
      </c>
      <c r="E35" s="63">
        <v>1378</v>
      </c>
      <c r="F35" s="63">
        <v>5470.5</v>
      </c>
      <c r="G35" s="63">
        <v>3111.75</v>
      </c>
      <c r="H35" s="56"/>
      <c r="I35" s="56"/>
      <c r="K35" s="18"/>
      <c r="L35" s="18"/>
    </row>
    <row r="36" spans="2:12">
      <c r="B36" s="19">
        <v>39126</v>
      </c>
      <c r="C36" s="63">
        <v>525.25</v>
      </c>
      <c r="D36" s="63">
        <v>664.15</v>
      </c>
      <c r="E36" s="63">
        <v>1379</v>
      </c>
      <c r="F36" s="63">
        <v>5571.5</v>
      </c>
      <c r="G36" s="63">
        <v>3160.5</v>
      </c>
      <c r="H36" s="56"/>
      <c r="I36" s="56"/>
      <c r="K36" s="18"/>
      <c r="L36" s="18"/>
    </row>
    <row r="37" spans="2:12">
      <c r="B37" s="19">
        <v>39127</v>
      </c>
      <c r="C37" s="63">
        <v>514</v>
      </c>
      <c r="D37" s="63">
        <v>668.02</v>
      </c>
      <c r="E37" s="63">
        <v>1396</v>
      </c>
      <c r="F37" s="63">
        <v>5620.5</v>
      </c>
      <c r="G37" s="63">
        <v>3220.75</v>
      </c>
      <c r="H37" s="56"/>
      <c r="I37" s="56"/>
      <c r="K37" s="18"/>
      <c r="L37" s="18"/>
    </row>
    <row r="38" spans="2:12">
      <c r="B38" s="19">
        <v>39128</v>
      </c>
      <c r="C38" s="63">
        <v>509.75</v>
      </c>
      <c r="D38" s="63">
        <v>664.67</v>
      </c>
      <c r="E38" s="63">
        <v>1398</v>
      </c>
      <c r="F38" s="63">
        <v>5832.5</v>
      </c>
      <c r="G38" s="63">
        <v>3377.5</v>
      </c>
      <c r="H38" s="56"/>
      <c r="I38" s="56"/>
      <c r="K38" s="18"/>
      <c r="L38" s="18"/>
    </row>
    <row r="39" spans="2:12">
      <c r="B39" s="19">
        <v>39129</v>
      </c>
      <c r="C39" s="63">
        <v>520.5</v>
      </c>
      <c r="D39" s="63">
        <v>664.72</v>
      </c>
      <c r="E39" s="63">
        <v>1390</v>
      </c>
      <c r="F39" s="63">
        <v>5778.5</v>
      </c>
      <c r="G39" s="63">
        <v>3379.75</v>
      </c>
      <c r="H39" s="56"/>
      <c r="I39" s="56"/>
      <c r="K39" s="18"/>
      <c r="L39" s="18"/>
    </row>
    <row r="40" spans="2:12">
      <c r="B40" s="19">
        <v>39132</v>
      </c>
      <c r="C40" s="63">
        <v>523.75</v>
      </c>
      <c r="D40" s="63">
        <v>670.75</v>
      </c>
      <c r="E40" s="63">
        <v>1403</v>
      </c>
      <c r="F40" s="63">
        <v>5770.25</v>
      </c>
      <c r="G40" s="63">
        <v>3365.75</v>
      </c>
      <c r="H40" s="56"/>
      <c r="I40" s="56"/>
      <c r="K40" s="18"/>
      <c r="L40" s="18"/>
    </row>
    <row r="41" spans="2:12">
      <c r="B41" s="19">
        <v>39133</v>
      </c>
      <c r="C41" s="63">
        <v>506.75</v>
      </c>
      <c r="D41" s="63">
        <v>657.27</v>
      </c>
      <c r="E41" s="63">
        <v>1390</v>
      </c>
      <c r="F41" s="63">
        <v>5681.5</v>
      </c>
      <c r="G41" s="63">
        <v>3320.25</v>
      </c>
      <c r="H41" s="56"/>
      <c r="I41" s="56"/>
      <c r="K41" s="18"/>
      <c r="L41" s="18"/>
    </row>
    <row r="42" spans="2:12">
      <c r="B42" s="19">
        <v>39134</v>
      </c>
      <c r="C42" s="63">
        <v>520</v>
      </c>
      <c r="D42" s="63">
        <v>662.85</v>
      </c>
      <c r="E42" s="63">
        <v>1374</v>
      </c>
      <c r="F42" s="63">
        <v>5612.5</v>
      </c>
      <c r="G42" s="63">
        <v>3233</v>
      </c>
      <c r="H42" s="56"/>
      <c r="I42" s="56"/>
      <c r="K42" s="18"/>
      <c r="L42" s="18"/>
    </row>
    <row r="43" spans="2:12">
      <c r="B43" s="19">
        <v>39135</v>
      </c>
      <c r="C43" s="63">
        <v>530.25</v>
      </c>
      <c r="D43" s="63">
        <v>677.35</v>
      </c>
      <c r="E43" s="63">
        <v>1425</v>
      </c>
      <c r="F43" s="63">
        <v>5872.5</v>
      </c>
      <c r="G43" s="63">
        <v>3465</v>
      </c>
      <c r="H43" s="56"/>
      <c r="I43" s="56"/>
      <c r="K43" s="18"/>
      <c r="L43" s="18"/>
    </row>
    <row r="44" spans="2:12">
      <c r="B44" s="19">
        <v>39136</v>
      </c>
      <c r="C44" s="63">
        <v>544</v>
      </c>
      <c r="D44" s="63">
        <v>685.97</v>
      </c>
      <c r="E44" s="63">
        <v>1428</v>
      </c>
      <c r="F44" s="63">
        <v>6185.5</v>
      </c>
      <c r="G44" s="63">
        <v>3550.5</v>
      </c>
      <c r="H44" s="56"/>
      <c r="I44" s="56"/>
      <c r="K44" s="18"/>
      <c r="L44" s="18"/>
    </row>
    <row r="45" spans="2:12">
      <c r="B45" s="19">
        <v>39139</v>
      </c>
      <c r="C45" s="63">
        <v>545.75</v>
      </c>
      <c r="D45" s="63">
        <v>686.17</v>
      </c>
      <c r="E45" s="63">
        <v>1458</v>
      </c>
      <c r="F45" s="63">
        <v>6250.5</v>
      </c>
      <c r="G45" s="63">
        <v>3619.75</v>
      </c>
      <c r="H45" s="56"/>
      <c r="I45" s="56"/>
      <c r="K45" s="18"/>
      <c r="L45" s="18"/>
    </row>
    <row r="46" spans="2:12">
      <c r="B46" s="19">
        <v>39140</v>
      </c>
      <c r="C46" s="63">
        <v>549</v>
      </c>
      <c r="D46" s="63">
        <v>679.47</v>
      </c>
      <c r="E46" s="63">
        <v>1449</v>
      </c>
      <c r="F46" s="63">
        <v>6180.5</v>
      </c>
      <c r="G46" s="63">
        <v>3515.5</v>
      </c>
      <c r="H46" s="56"/>
      <c r="I46" s="56"/>
      <c r="K46" s="18"/>
      <c r="L46" s="18"/>
    </row>
    <row r="47" spans="2:12">
      <c r="B47" s="19">
        <v>39141</v>
      </c>
      <c r="C47" s="63">
        <v>543.5</v>
      </c>
      <c r="D47" s="63">
        <v>669.17</v>
      </c>
      <c r="E47" s="63">
        <v>1431</v>
      </c>
      <c r="F47" s="63">
        <v>5975</v>
      </c>
      <c r="G47" s="63">
        <v>3467.5</v>
      </c>
      <c r="H47" s="56"/>
      <c r="I47" s="56"/>
      <c r="K47" s="18"/>
      <c r="L47" s="18"/>
    </row>
    <row r="48" spans="2:12">
      <c r="B48" s="19">
        <v>39142</v>
      </c>
      <c r="C48" s="63">
        <v>551.75</v>
      </c>
      <c r="D48" s="63">
        <v>669.07</v>
      </c>
      <c r="E48" s="63">
        <v>1429</v>
      </c>
      <c r="F48" s="63">
        <v>6189.5</v>
      </c>
      <c r="G48" s="63">
        <v>3544.75</v>
      </c>
      <c r="H48" s="56"/>
      <c r="I48" s="56"/>
      <c r="K48" s="18"/>
      <c r="L48" s="18"/>
    </row>
    <row r="49" spans="2:12">
      <c r="B49" s="19">
        <v>39143</v>
      </c>
      <c r="C49" s="63">
        <v>551.25</v>
      </c>
      <c r="D49" s="63">
        <v>650.16999999999996</v>
      </c>
      <c r="E49" s="63">
        <v>1353</v>
      </c>
      <c r="F49" s="63">
        <v>6055.5</v>
      </c>
      <c r="G49" s="63">
        <v>3362.5</v>
      </c>
      <c r="H49" s="56"/>
      <c r="I49" s="56"/>
      <c r="K49" s="18"/>
      <c r="L49" s="18"/>
    </row>
    <row r="50" spans="2:12">
      <c r="B50" s="19">
        <v>39146</v>
      </c>
      <c r="C50" s="63">
        <v>540.25</v>
      </c>
      <c r="D50" s="63">
        <v>642.97</v>
      </c>
      <c r="E50" s="63">
        <v>1260.5</v>
      </c>
      <c r="F50" s="63">
        <v>5810.5</v>
      </c>
      <c r="G50" s="63">
        <v>3230.5</v>
      </c>
      <c r="H50" s="56"/>
      <c r="I50" s="56"/>
      <c r="K50" s="18"/>
      <c r="L50" s="18"/>
    </row>
    <row r="51" spans="2:12">
      <c r="B51" s="19">
        <v>39147</v>
      </c>
      <c r="C51" s="63">
        <v>542.75</v>
      </c>
      <c r="D51" s="63">
        <v>641.82000000000005</v>
      </c>
      <c r="E51" s="63">
        <v>1293.5</v>
      </c>
      <c r="F51" s="63">
        <v>5999.5</v>
      </c>
      <c r="G51" s="63">
        <v>3349.5</v>
      </c>
      <c r="H51" s="56"/>
      <c r="I51" s="56"/>
      <c r="K51" s="18"/>
      <c r="L51" s="18"/>
    </row>
    <row r="52" spans="2:12">
      <c r="B52" s="19">
        <v>39148</v>
      </c>
      <c r="C52" s="63">
        <v>553.25</v>
      </c>
      <c r="D52" s="63">
        <v>647.6</v>
      </c>
      <c r="E52" s="63">
        <v>1289</v>
      </c>
      <c r="F52" s="63">
        <v>6045.75</v>
      </c>
      <c r="G52" s="63">
        <v>3343.25</v>
      </c>
      <c r="H52" s="56"/>
      <c r="I52" s="56"/>
      <c r="K52" s="18"/>
      <c r="L52" s="18"/>
    </row>
    <row r="53" spans="2:12">
      <c r="B53" s="19">
        <v>39149</v>
      </c>
      <c r="C53" s="63">
        <v>554.5</v>
      </c>
      <c r="D53" s="63">
        <v>652.29999999999995</v>
      </c>
      <c r="E53" s="63">
        <v>1309</v>
      </c>
      <c r="F53" s="63">
        <v>6275.5</v>
      </c>
      <c r="G53" s="63">
        <v>3361.25</v>
      </c>
      <c r="H53" s="56"/>
      <c r="I53" s="56"/>
      <c r="K53" s="18"/>
      <c r="L53" s="18"/>
    </row>
    <row r="54" spans="2:12">
      <c r="B54" s="19">
        <v>39150</v>
      </c>
      <c r="C54" s="63">
        <v>549.5</v>
      </c>
      <c r="D54" s="63">
        <v>652.16999999999996</v>
      </c>
      <c r="E54" s="63">
        <v>1307</v>
      </c>
      <c r="F54" s="63">
        <v>6125</v>
      </c>
      <c r="G54" s="63">
        <v>3294.75</v>
      </c>
      <c r="H54" s="56"/>
      <c r="I54" s="56"/>
      <c r="K54" s="18"/>
      <c r="L54" s="18"/>
    </row>
    <row r="55" spans="2:12">
      <c r="B55" s="19">
        <v>39153</v>
      </c>
      <c r="C55" s="63">
        <v>539</v>
      </c>
      <c r="D55" s="63">
        <v>652.47</v>
      </c>
      <c r="E55" s="63">
        <v>1297</v>
      </c>
      <c r="F55" s="63">
        <v>6172.5</v>
      </c>
      <c r="G55" s="63">
        <v>3250.25</v>
      </c>
      <c r="H55" s="56"/>
      <c r="I55" s="56"/>
      <c r="K55" s="18"/>
      <c r="L55" s="18"/>
    </row>
    <row r="56" spans="2:12">
      <c r="B56" s="19">
        <v>39154</v>
      </c>
      <c r="C56" s="63">
        <v>544.25</v>
      </c>
      <c r="D56" s="63">
        <v>648.9</v>
      </c>
      <c r="E56" s="63">
        <v>1292</v>
      </c>
      <c r="F56" s="63">
        <v>6302.5</v>
      </c>
      <c r="G56" s="63">
        <v>3300.75</v>
      </c>
      <c r="H56" s="56"/>
      <c r="I56" s="56"/>
      <c r="K56" s="18"/>
      <c r="L56" s="18"/>
    </row>
    <row r="57" spans="2:12">
      <c r="B57" s="19">
        <v>39155</v>
      </c>
      <c r="C57" s="63">
        <v>537.5</v>
      </c>
      <c r="D57" s="63">
        <v>639.6</v>
      </c>
      <c r="E57" s="63">
        <v>1265</v>
      </c>
      <c r="F57" s="63">
        <v>6215</v>
      </c>
      <c r="G57" s="63">
        <v>3224.75</v>
      </c>
      <c r="H57" s="56"/>
      <c r="I57" s="56"/>
      <c r="K57" s="18"/>
      <c r="L57" s="18"/>
    </row>
    <row r="58" spans="2:12">
      <c r="B58" s="19">
        <v>39156</v>
      </c>
      <c r="C58" s="63">
        <v>533.75</v>
      </c>
      <c r="D58" s="63">
        <v>647.79999999999995</v>
      </c>
      <c r="E58" s="63">
        <v>1290</v>
      </c>
      <c r="F58" s="63">
        <v>6445.5</v>
      </c>
      <c r="G58" s="63">
        <v>3294.75</v>
      </c>
      <c r="H58" s="56"/>
      <c r="I58" s="56"/>
      <c r="K58" s="18"/>
      <c r="L58" s="18"/>
    </row>
    <row r="59" spans="2:12">
      <c r="B59" s="19">
        <v>39157</v>
      </c>
      <c r="C59" s="63">
        <v>541.75</v>
      </c>
      <c r="D59" s="63">
        <v>653.1</v>
      </c>
      <c r="E59" s="63">
        <v>1307</v>
      </c>
      <c r="F59" s="63">
        <v>6515</v>
      </c>
      <c r="G59" s="63">
        <v>3225</v>
      </c>
      <c r="H59" s="56"/>
      <c r="I59" s="56"/>
      <c r="K59" s="18"/>
      <c r="L59" s="18"/>
    </row>
    <row r="60" spans="2:12">
      <c r="B60" s="19">
        <v>39160</v>
      </c>
      <c r="C60" s="63">
        <v>537.25</v>
      </c>
      <c r="D60" s="63">
        <v>653.47</v>
      </c>
      <c r="E60" s="63">
        <v>1316</v>
      </c>
      <c r="F60" s="63">
        <v>6629.5</v>
      </c>
      <c r="G60" s="63">
        <v>3234.75</v>
      </c>
      <c r="H60" s="56"/>
      <c r="I60" s="56"/>
      <c r="K60" s="18"/>
      <c r="L60" s="18"/>
    </row>
    <row r="61" spans="2:12">
      <c r="B61" s="19">
        <v>39161</v>
      </c>
      <c r="C61" s="63">
        <v>534.5</v>
      </c>
      <c r="D61" s="63">
        <v>659.9</v>
      </c>
      <c r="E61" s="63">
        <v>1325</v>
      </c>
      <c r="F61" s="63">
        <v>6695.5</v>
      </c>
      <c r="G61" s="63">
        <v>3235.5</v>
      </c>
      <c r="H61" s="56"/>
      <c r="I61" s="56"/>
      <c r="K61" s="18"/>
      <c r="L61" s="18"/>
    </row>
    <row r="62" spans="2:12">
      <c r="B62" s="19">
        <v>39162</v>
      </c>
      <c r="C62" s="63">
        <v>533.5</v>
      </c>
      <c r="D62" s="63">
        <v>658.45</v>
      </c>
      <c r="E62" s="63">
        <v>1333</v>
      </c>
      <c r="F62" s="63">
        <v>6685.25</v>
      </c>
      <c r="G62" s="63">
        <v>3189.75</v>
      </c>
      <c r="H62" s="56"/>
      <c r="I62" s="56"/>
    </row>
    <row r="63" spans="2:12">
      <c r="B63" s="19">
        <v>39163</v>
      </c>
      <c r="C63" s="63">
        <v>542.5</v>
      </c>
      <c r="D63" s="63">
        <v>664.57</v>
      </c>
      <c r="E63" s="63">
        <v>1337.5</v>
      </c>
      <c r="F63" s="63">
        <v>6807.5</v>
      </c>
      <c r="G63" s="63">
        <v>3160.75</v>
      </c>
      <c r="H63" s="56"/>
      <c r="I63" s="56"/>
    </row>
    <row r="64" spans="2:12">
      <c r="B64" s="19">
        <v>39164</v>
      </c>
      <c r="C64" s="63">
        <v>548.75</v>
      </c>
      <c r="D64" s="63">
        <v>657.88</v>
      </c>
      <c r="E64" s="63">
        <v>1337</v>
      </c>
      <c r="F64" s="63">
        <v>6851.5</v>
      </c>
      <c r="G64" s="63">
        <v>3210.5</v>
      </c>
      <c r="H64" s="56"/>
      <c r="I64" s="56"/>
    </row>
    <row r="65" spans="2:9">
      <c r="B65" s="19">
        <v>39167</v>
      </c>
      <c r="C65" s="63">
        <v>557.25</v>
      </c>
      <c r="D65" s="63">
        <v>662.07</v>
      </c>
      <c r="E65" s="63">
        <v>1326</v>
      </c>
      <c r="F65" s="63">
        <v>6859.5</v>
      </c>
      <c r="G65" s="63">
        <v>3226.5</v>
      </c>
      <c r="H65" s="56"/>
      <c r="I65" s="56"/>
    </row>
    <row r="66" spans="2:9">
      <c r="B66" s="19">
        <v>39168</v>
      </c>
      <c r="C66" s="63">
        <v>557.75</v>
      </c>
      <c r="D66" s="63">
        <v>663.95</v>
      </c>
      <c r="E66" s="63">
        <v>1334</v>
      </c>
      <c r="F66" s="63">
        <v>6850.5</v>
      </c>
      <c r="G66" s="63">
        <v>3245.5</v>
      </c>
      <c r="H66" s="56"/>
      <c r="I66" s="56"/>
    </row>
    <row r="67" spans="2:9">
      <c r="B67" s="19">
        <v>39169</v>
      </c>
      <c r="C67" s="63">
        <v>579.25</v>
      </c>
      <c r="D67" s="63">
        <v>666.85</v>
      </c>
      <c r="E67" s="63">
        <v>1336</v>
      </c>
      <c r="F67" s="63">
        <v>6735</v>
      </c>
      <c r="G67" s="63">
        <v>3197</v>
      </c>
      <c r="H67" s="56"/>
      <c r="I67" s="56"/>
    </row>
    <row r="68" spans="2:9">
      <c r="B68" s="19">
        <v>39170</v>
      </c>
      <c r="C68" s="63">
        <v>578.75</v>
      </c>
      <c r="D68" s="63">
        <v>660.15</v>
      </c>
      <c r="E68" s="63">
        <v>1334</v>
      </c>
      <c r="F68" s="63">
        <v>6712.5</v>
      </c>
      <c r="G68" s="63">
        <v>3195.75</v>
      </c>
      <c r="H68" s="56"/>
      <c r="I68" s="56"/>
    </row>
    <row r="69" spans="2:9">
      <c r="B69" s="19">
        <v>39171</v>
      </c>
      <c r="C69" s="63">
        <v>594.75</v>
      </c>
      <c r="D69" s="63">
        <v>663.85</v>
      </c>
      <c r="E69" s="63">
        <v>1335</v>
      </c>
      <c r="F69" s="63">
        <v>6939.5</v>
      </c>
      <c r="G69" s="63">
        <v>3280</v>
      </c>
      <c r="H69" s="56"/>
      <c r="I69" s="56"/>
    </row>
    <row r="70" spans="2:9">
      <c r="B70" s="19">
        <v>39174</v>
      </c>
      <c r="C70" s="63">
        <v>589</v>
      </c>
      <c r="D70" s="63">
        <v>658.8</v>
      </c>
      <c r="E70" s="63">
        <v>1333.5</v>
      </c>
      <c r="F70" s="63">
        <v>6915.5</v>
      </c>
      <c r="G70" s="63">
        <v>3205.25</v>
      </c>
      <c r="H70" s="56"/>
      <c r="I70" s="56"/>
    </row>
    <row r="71" spans="2:9">
      <c r="B71" s="19">
        <v>39175</v>
      </c>
      <c r="C71" s="63">
        <v>585.75</v>
      </c>
      <c r="D71" s="63">
        <v>666.4</v>
      </c>
      <c r="E71" s="63">
        <v>1328</v>
      </c>
      <c r="F71" s="63">
        <v>7285</v>
      </c>
      <c r="G71" s="63">
        <v>3224.75</v>
      </c>
      <c r="H71" s="56"/>
      <c r="I71" s="56"/>
    </row>
    <row r="72" spans="2:9">
      <c r="B72" s="19">
        <v>39176</v>
      </c>
      <c r="C72" s="63">
        <v>591</v>
      </c>
      <c r="D72" s="63">
        <v>673.67</v>
      </c>
      <c r="E72" s="63">
        <v>1345</v>
      </c>
      <c r="F72" s="63">
        <v>7304.5</v>
      </c>
      <c r="G72" s="63">
        <v>3320.25</v>
      </c>
      <c r="H72" s="56"/>
      <c r="I72" s="56"/>
    </row>
    <row r="73" spans="2:9">
      <c r="B73" s="19">
        <v>39177</v>
      </c>
      <c r="C73" s="63">
        <v>593</v>
      </c>
      <c r="D73" s="63">
        <v>675.5</v>
      </c>
      <c r="E73" s="63">
        <v>1358</v>
      </c>
      <c r="F73" s="63">
        <v>7464.5</v>
      </c>
      <c r="G73" s="63">
        <v>3401.5</v>
      </c>
      <c r="H73" s="56"/>
      <c r="I73" s="56"/>
    </row>
    <row r="74" spans="2:9">
      <c r="B74" s="19">
        <v>39178</v>
      </c>
      <c r="C74" s="63">
        <v>593</v>
      </c>
      <c r="D74" s="63">
        <v>675.5</v>
      </c>
      <c r="E74" s="63">
        <v>1358</v>
      </c>
      <c r="F74" s="63">
        <v>7464.5</v>
      </c>
      <c r="G74" s="63">
        <v>3401.5</v>
      </c>
      <c r="H74" s="56"/>
      <c r="I74" s="56"/>
    </row>
    <row r="75" spans="2:9">
      <c r="B75" s="19">
        <v>39181</v>
      </c>
      <c r="C75" s="63">
        <v>593</v>
      </c>
      <c r="D75" s="63">
        <v>675.5</v>
      </c>
      <c r="E75" s="63">
        <v>1358</v>
      </c>
      <c r="F75" s="63">
        <v>7464.5</v>
      </c>
      <c r="G75" s="63">
        <v>3401.5</v>
      </c>
      <c r="H75" s="56"/>
      <c r="I75" s="56"/>
    </row>
    <row r="76" spans="2:9">
      <c r="B76" s="19">
        <v>39182</v>
      </c>
      <c r="C76" s="63">
        <v>593</v>
      </c>
      <c r="D76" s="63">
        <v>675.5</v>
      </c>
      <c r="E76" s="63">
        <v>1384</v>
      </c>
      <c r="F76" s="63">
        <v>7838.5</v>
      </c>
      <c r="G76" s="63">
        <v>3580.5</v>
      </c>
      <c r="H76" s="56"/>
      <c r="I76" s="56"/>
    </row>
    <row r="77" spans="2:9">
      <c r="B77" s="19">
        <v>39183</v>
      </c>
      <c r="C77" s="63">
        <v>602.5</v>
      </c>
      <c r="D77" s="63">
        <v>676.88</v>
      </c>
      <c r="E77" s="63">
        <v>1392</v>
      </c>
      <c r="F77" s="63">
        <v>7970.25</v>
      </c>
      <c r="G77" s="63">
        <v>3581.75</v>
      </c>
      <c r="H77" s="56"/>
      <c r="I77" s="56"/>
    </row>
    <row r="78" spans="2:9">
      <c r="B78" s="19">
        <v>39184</v>
      </c>
      <c r="C78" s="63">
        <v>605</v>
      </c>
      <c r="D78" s="63">
        <v>671.75</v>
      </c>
      <c r="E78" s="63">
        <v>1384</v>
      </c>
      <c r="F78" s="63">
        <v>7889.25</v>
      </c>
      <c r="G78" s="63">
        <v>3532.5</v>
      </c>
      <c r="H78" s="56"/>
      <c r="I78" s="56"/>
    </row>
    <row r="79" spans="2:9">
      <c r="B79" s="19">
        <v>39185</v>
      </c>
      <c r="C79" s="63">
        <v>611.25</v>
      </c>
      <c r="D79" s="63">
        <v>684.3</v>
      </c>
      <c r="E79" s="63">
        <v>1388</v>
      </c>
      <c r="F79" s="63">
        <v>7800.25</v>
      </c>
      <c r="G79" s="63">
        <v>3505.25</v>
      </c>
      <c r="H79" s="56"/>
      <c r="I79" s="56"/>
    </row>
    <row r="80" spans="2:9">
      <c r="B80" s="19">
        <v>39188</v>
      </c>
      <c r="C80" s="63">
        <v>600.5</v>
      </c>
      <c r="D80" s="63">
        <v>686.75</v>
      </c>
      <c r="E80" s="63">
        <v>1409</v>
      </c>
      <c r="F80" s="63">
        <v>7960</v>
      </c>
      <c r="G80" s="63">
        <v>3519</v>
      </c>
      <c r="H80" s="56"/>
      <c r="I80" s="56"/>
    </row>
    <row r="81" spans="2:9">
      <c r="B81" s="19">
        <v>39189</v>
      </c>
      <c r="C81" s="63">
        <v>590.25</v>
      </c>
      <c r="D81" s="63">
        <v>688.05</v>
      </c>
      <c r="E81" s="63">
        <v>1396</v>
      </c>
      <c r="F81" s="63">
        <v>7832.5</v>
      </c>
      <c r="G81" s="63">
        <v>3512.5</v>
      </c>
      <c r="H81" s="56"/>
      <c r="I81" s="56"/>
    </row>
    <row r="82" spans="2:9">
      <c r="B82" s="19">
        <v>39190</v>
      </c>
      <c r="C82" s="63">
        <v>571.75</v>
      </c>
      <c r="D82" s="63">
        <v>689.65</v>
      </c>
      <c r="E82" s="63">
        <v>1396</v>
      </c>
      <c r="F82" s="63">
        <v>8052.5</v>
      </c>
      <c r="G82" s="63">
        <v>3685.25</v>
      </c>
      <c r="H82" s="56"/>
      <c r="I82" s="56"/>
    </row>
    <row r="83" spans="2:9">
      <c r="B83" s="19">
        <v>39191</v>
      </c>
      <c r="C83" s="63">
        <v>575</v>
      </c>
      <c r="D83" s="63">
        <v>682.75</v>
      </c>
      <c r="E83" s="63">
        <v>1383.5</v>
      </c>
      <c r="F83" s="63">
        <v>7941.5</v>
      </c>
      <c r="G83" s="63">
        <v>3597.5</v>
      </c>
      <c r="H83" s="56"/>
      <c r="I83" s="56"/>
    </row>
    <row r="84" spans="2:9">
      <c r="B84" s="19">
        <v>39192</v>
      </c>
      <c r="C84" s="63">
        <v>575.5</v>
      </c>
      <c r="D84" s="63">
        <v>692.05</v>
      </c>
      <c r="E84" s="63">
        <v>1387</v>
      </c>
      <c r="F84" s="63">
        <v>8039.25</v>
      </c>
      <c r="G84" s="63">
        <v>3689.5</v>
      </c>
      <c r="H84" s="56"/>
      <c r="I84" s="56"/>
    </row>
    <row r="85" spans="2:9">
      <c r="B85" s="19">
        <v>39195</v>
      </c>
      <c r="C85" s="63">
        <v>588.5</v>
      </c>
      <c r="D85" s="63">
        <v>689.95</v>
      </c>
      <c r="E85" s="63">
        <v>1386</v>
      </c>
      <c r="F85" s="63">
        <v>7917.5</v>
      </c>
      <c r="G85" s="63">
        <v>3639.5</v>
      </c>
      <c r="H85" s="56"/>
      <c r="I85" s="56"/>
    </row>
    <row r="86" spans="2:9">
      <c r="B86" s="19">
        <v>39196</v>
      </c>
      <c r="C86" s="63">
        <v>593.75</v>
      </c>
      <c r="D86" s="63">
        <v>685.75</v>
      </c>
      <c r="E86" s="63">
        <v>1403</v>
      </c>
      <c r="F86" s="63">
        <v>8099.5</v>
      </c>
      <c r="G86" s="63">
        <v>3812.5</v>
      </c>
      <c r="H86" s="56"/>
      <c r="I86" s="56"/>
    </row>
    <row r="87" spans="2:9">
      <c r="B87" s="19">
        <v>39197</v>
      </c>
      <c r="C87" s="63">
        <v>592.75</v>
      </c>
      <c r="D87" s="63">
        <v>685</v>
      </c>
      <c r="E87" s="63">
        <v>1379</v>
      </c>
      <c r="F87" s="63">
        <v>7815</v>
      </c>
      <c r="G87" s="63">
        <v>3700.25</v>
      </c>
      <c r="H87" s="56"/>
      <c r="I87" s="56"/>
    </row>
    <row r="88" spans="2:9">
      <c r="B88" s="19">
        <v>39198</v>
      </c>
      <c r="C88" s="63">
        <v>595.5</v>
      </c>
      <c r="D88" s="63">
        <v>674.8</v>
      </c>
      <c r="E88" s="63">
        <v>1366</v>
      </c>
      <c r="F88" s="63">
        <v>7847.5</v>
      </c>
      <c r="G88" s="63">
        <v>3687.5</v>
      </c>
      <c r="H88" s="56"/>
      <c r="I88" s="56"/>
    </row>
    <row r="89" spans="2:9">
      <c r="B89" s="19">
        <v>39199</v>
      </c>
      <c r="C89" s="63">
        <v>594.25</v>
      </c>
      <c r="D89" s="63">
        <v>677.2</v>
      </c>
      <c r="E89" s="63">
        <v>1335</v>
      </c>
      <c r="F89" s="63">
        <v>7742.5</v>
      </c>
      <c r="G89" s="63">
        <v>3688.5</v>
      </c>
      <c r="H89" s="56"/>
      <c r="I89" s="56"/>
    </row>
    <row r="90" spans="2:9">
      <c r="B90" s="19">
        <v>39202</v>
      </c>
      <c r="C90" s="63">
        <v>599</v>
      </c>
      <c r="D90" s="63">
        <v>680.75</v>
      </c>
      <c r="E90" s="63">
        <v>1350</v>
      </c>
      <c r="F90" s="63">
        <v>7824.25</v>
      </c>
      <c r="G90" s="63">
        <v>3690.25</v>
      </c>
      <c r="H90" s="56"/>
      <c r="I90" s="56"/>
    </row>
    <row r="91" spans="2:9">
      <c r="B91" s="19">
        <v>39203</v>
      </c>
      <c r="C91" s="63">
        <v>604.5</v>
      </c>
      <c r="D91" s="63">
        <v>673.85</v>
      </c>
      <c r="E91" s="63">
        <v>1345</v>
      </c>
      <c r="F91" s="63">
        <v>7919.5</v>
      </c>
      <c r="G91" s="63">
        <v>3790.5</v>
      </c>
      <c r="H91" s="56"/>
      <c r="I91" s="56"/>
    </row>
    <row r="92" spans="2:9">
      <c r="B92" s="19">
        <v>39204</v>
      </c>
      <c r="C92" s="63">
        <v>590.75</v>
      </c>
      <c r="D92" s="63">
        <v>672.95</v>
      </c>
      <c r="E92" s="63">
        <v>1318</v>
      </c>
      <c r="F92" s="63">
        <v>7998.5</v>
      </c>
      <c r="G92" s="63">
        <v>3853.5</v>
      </c>
      <c r="H92" s="56"/>
      <c r="I92" s="56"/>
    </row>
    <row r="93" spans="2:9">
      <c r="B93" s="19">
        <v>39205</v>
      </c>
      <c r="C93" s="63">
        <v>589</v>
      </c>
      <c r="D93" s="63">
        <v>675.25</v>
      </c>
      <c r="E93" s="63">
        <v>1333</v>
      </c>
      <c r="F93" s="63">
        <v>8021.5</v>
      </c>
      <c r="G93" s="63">
        <v>3872.5</v>
      </c>
      <c r="H93" s="56"/>
      <c r="I93" s="56"/>
    </row>
    <row r="94" spans="2:9">
      <c r="B94" s="19">
        <v>39206</v>
      </c>
      <c r="C94" s="63">
        <v>596</v>
      </c>
      <c r="D94" s="63">
        <v>690.2</v>
      </c>
      <c r="E94" s="63">
        <v>1340</v>
      </c>
      <c r="F94" s="63">
        <v>8224.5</v>
      </c>
      <c r="G94" s="63">
        <v>4094.25</v>
      </c>
      <c r="H94" s="56"/>
      <c r="I94" s="56"/>
    </row>
    <row r="95" spans="2:9">
      <c r="B95" s="19">
        <v>39209</v>
      </c>
      <c r="C95" s="63">
        <v>576.54999999999995</v>
      </c>
      <c r="D95" s="63">
        <v>690.2</v>
      </c>
      <c r="E95" s="63">
        <v>1340</v>
      </c>
      <c r="F95" s="63">
        <v>8224.5</v>
      </c>
      <c r="G95" s="63">
        <v>4094.25</v>
      </c>
      <c r="H95" s="56"/>
      <c r="I95" s="56"/>
    </row>
    <row r="96" spans="2:9">
      <c r="B96" s="19">
        <v>39210</v>
      </c>
      <c r="C96" s="63">
        <v>579.5</v>
      </c>
      <c r="D96" s="63">
        <v>686.05</v>
      </c>
      <c r="E96" s="63">
        <v>1348</v>
      </c>
      <c r="F96" s="63">
        <v>8194.25</v>
      </c>
      <c r="G96" s="63">
        <v>4093.75</v>
      </c>
      <c r="H96" s="56"/>
      <c r="I96" s="56"/>
    </row>
    <row r="97" spans="2:9">
      <c r="B97" s="19">
        <v>39211</v>
      </c>
      <c r="C97" s="63">
        <v>577.5</v>
      </c>
      <c r="D97" s="63">
        <v>683.4</v>
      </c>
      <c r="E97" s="63">
        <v>1345</v>
      </c>
      <c r="F97" s="63">
        <v>8202.5</v>
      </c>
      <c r="G97" s="63">
        <v>4119.75</v>
      </c>
      <c r="H97" s="56"/>
      <c r="I97" s="56"/>
    </row>
    <row r="98" spans="2:9">
      <c r="B98" s="19">
        <v>39212</v>
      </c>
      <c r="C98" s="63">
        <v>588.5</v>
      </c>
      <c r="D98" s="63">
        <v>673.05</v>
      </c>
      <c r="E98" s="63">
        <v>1329</v>
      </c>
      <c r="F98" s="63">
        <v>8018.5</v>
      </c>
      <c r="G98" s="63">
        <v>4089.25</v>
      </c>
      <c r="H98" s="56"/>
      <c r="I98" s="56"/>
    </row>
    <row r="99" spans="2:9">
      <c r="B99" s="19">
        <v>39213</v>
      </c>
      <c r="C99" s="63">
        <v>597.5</v>
      </c>
      <c r="D99" s="63">
        <v>672.35</v>
      </c>
      <c r="E99" s="63">
        <v>1304</v>
      </c>
      <c r="F99" s="63">
        <v>7854.75</v>
      </c>
      <c r="G99" s="63">
        <v>4010.25</v>
      </c>
      <c r="H99" s="56"/>
      <c r="I99" s="56"/>
    </row>
    <row r="100" spans="2:9">
      <c r="B100" s="19">
        <v>39216</v>
      </c>
      <c r="C100" s="63">
        <v>601.75</v>
      </c>
      <c r="D100" s="63">
        <v>668.85</v>
      </c>
      <c r="E100" s="63">
        <v>1319</v>
      </c>
      <c r="F100" s="63">
        <v>7905.5</v>
      </c>
      <c r="G100" s="63">
        <v>4023.25</v>
      </c>
      <c r="H100" s="56"/>
      <c r="I100" s="56"/>
    </row>
    <row r="101" spans="2:9">
      <c r="B101" s="19">
        <v>39217</v>
      </c>
      <c r="C101" s="63">
        <v>598.75</v>
      </c>
      <c r="D101" s="63">
        <v>672.55</v>
      </c>
      <c r="E101" s="63">
        <v>1302</v>
      </c>
      <c r="F101" s="63">
        <v>7795.25</v>
      </c>
      <c r="G101" s="63">
        <v>3932.5</v>
      </c>
      <c r="H101" s="56"/>
      <c r="I101" s="56"/>
    </row>
    <row r="102" spans="2:9">
      <c r="B102" s="19">
        <v>39218</v>
      </c>
      <c r="C102" s="63">
        <v>594</v>
      </c>
      <c r="D102" s="63">
        <v>665.65</v>
      </c>
      <c r="E102" s="63">
        <v>1316</v>
      </c>
      <c r="F102" s="63">
        <v>7707.5</v>
      </c>
      <c r="G102" s="63">
        <v>3852.5</v>
      </c>
      <c r="H102" s="56"/>
      <c r="I102" s="56"/>
    </row>
    <row r="103" spans="2:9">
      <c r="B103" s="19">
        <v>39219</v>
      </c>
      <c r="C103" s="63">
        <v>604.5</v>
      </c>
      <c r="D103" s="63">
        <v>661.55</v>
      </c>
      <c r="E103" s="63">
        <v>1290</v>
      </c>
      <c r="F103" s="63">
        <v>7452.5</v>
      </c>
      <c r="G103" s="63">
        <v>3669.75</v>
      </c>
      <c r="H103" s="56"/>
      <c r="I103" s="56"/>
    </row>
    <row r="104" spans="2:9">
      <c r="B104" s="19">
        <v>39220</v>
      </c>
      <c r="C104" s="63">
        <v>607.75</v>
      </c>
      <c r="D104" s="63">
        <v>662.05</v>
      </c>
      <c r="E104" s="63">
        <v>1287</v>
      </c>
      <c r="F104" s="63">
        <v>7259.5</v>
      </c>
      <c r="G104" s="63">
        <v>3630.25</v>
      </c>
      <c r="H104" s="56"/>
      <c r="I104" s="56"/>
    </row>
    <row r="105" spans="2:9">
      <c r="B105" s="19">
        <v>39223</v>
      </c>
      <c r="C105" s="63">
        <v>608.75</v>
      </c>
      <c r="D105" s="63">
        <v>661.8</v>
      </c>
      <c r="E105" s="63">
        <v>1293</v>
      </c>
      <c r="F105" s="63">
        <v>7410.5</v>
      </c>
      <c r="G105" s="63">
        <v>3749.75</v>
      </c>
      <c r="H105" s="56"/>
      <c r="I105" s="56"/>
    </row>
    <row r="106" spans="2:9">
      <c r="B106" s="19">
        <v>39224</v>
      </c>
      <c r="C106" s="63">
        <v>608.25</v>
      </c>
      <c r="D106" s="63">
        <v>661.5</v>
      </c>
      <c r="E106" s="63">
        <v>1307</v>
      </c>
      <c r="F106" s="63">
        <v>7557.5</v>
      </c>
      <c r="G106" s="63">
        <v>3815.25</v>
      </c>
      <c r="H106" s="56"/>
      <c r="I106" s="56"/>
    </row>
    <row r="107" spans="2:9">
      <c r="B107" s="19">
        <v>39225</v>
      </c>
      <c r="C107" s="63">
        <v>610.75</v>
      </c>
      <c r="D107" s="63">
        <v>663.45</v>
      </c>
      <c r="E107" s="63">
        <v>1296</v>
      </c>
      <c r="F107" s="63">
        <v>7215.25</v>
      </c>
      <c r="G107" s="63">
        <v>3672.5</v>
      </c>
      <c r="H107" s="56"/>
      <c r="I107" s="56"/>
    </row>
    <row r="108" spans="2:9">
      <c r="B108" s="19">
        <v>39226</v>
      </c>
      <c r="C108" s="63">
        <v>613</v>
      </c>
      <c r="D108" s="63">
        <v>657</v>
      </c>
      <c r="E108" s="63">
        <v>1304</v>
      </c>
      <c r="F108" s="63">
        <v>7374.75</v>
      </c>
      <c r="G108" s="63">
        <v>3655.25</v>
      </c>
      <c r="H108" s="56"/>
      <c r="I108" s="56"/>
    </row>
    <row r="109" spans="2:9">
      <c r="B109" s="19">
        <v>39227</v>
      </c>
      <c r="C109" s="63">
        <v>606</v>
      </c>
      <c r="D109" s="63">
        <v>655.29999999999995</v>
      </c>
      <c r="E109" s="63">
        <v>1292.5</v>
      </c>
      <c r="F109" s="63">
        <v>7141.5</v>
      </c>
      <c r="G109" s="63">
        <v>3607.5</v>
      </c>
      <c r="H109" s="56"/>
      <c r="I109" s="56"/>
    </row>
    <row r="110" spans="2:9">
      <c r="B110" s="19">
        <v>39230</v>
      </c>
      <c r="C110" s="63">
        <v>606</v>
      </c>
      <c r="D110" s="63">
        <v>655.29999999999995</v>
      </c>
      <c r="E110" s="63">
        <v>1292.5</v>
      </c>
      <c r="F110" s="63">
        <v>7141.5</v>
      </c>
      <c r="G110" s="63">
        <v>3607.5</v>
      </c>
      <c r="H110" s="56"/>
      <c r="I110" s="56"/>
    </row>
    <row r="111" spans="2:9">
      <c r="B111" s="19">
        <v>39231</v>
      </c>
      <c r="C111" s="63">
        <v>599</v>
      </c>
      <c r="D111" s="63">
        <v>657.9</v>
      </c>
      <c r="E111" s="63">
        <v>1303</v>
      </c>
      <c r="F111" s="63">
        <v>7360.25</v>
      </c>
      <c r="G111" s="63">
        <v>3580.5</v>
      </c>
      <c r="H111" s="56"/>
      <c r="I111" s="56"/>
    </row>
    <row r="112" spans="2:9">
      <c r="B112" s="19">
        <v>39232</v>
      </c>
      <c r="C112" s="63">
        <v>592</v>
      </c>
      <c r="D112" s="63">
        <v>653.4</v>
      </c>
      <c r="E112" s="63">
        <v>1311</v>
      </c>
      <c r="F112" s="63">
        <v>7252.5</v>
      </c>
      <c r="G112" s="63">
        <v>3619.5</v>
      </c>
      <c r="H112" s="56"/>
      <c r="I112" s="56"/>
    </row>
    <row r="113" spans="2:9">
      <c r="B113" s="19">
        <v>39233</v>
      </c>
      <c r="C113" s="63">
        <v>596</v>
      </c>
      <c r="D113" s="63">
        <v>662.05</v>
      </c>
      <c r="E113" s="63">
        <v>1325</v>
      </c>
      <c r="F113" s="63">
        <v>7440.25</v>
      </c>
      <c r="G113" s="63">
        <v>3685</v>
      </c>
      <c r="H113" s="56"/>
      <c r="I113" s="56"/>
    </row>
    <row r="114" spans="2:9">
      <c r="B114" s="19">
        <v>39234</v>
      </c>
      <c r="C114" s="63">
        <v>600.25</v>
      </c>
      <c r="D114" s="63">
        <v>668.35</v>
      </c>
      <c r="E114" s="63">
        <v>1353</v>
      </c>
      <c r="F114" s="63">
        <v>7510.25</v>
      </c>
      <c r="G114" s="63">
        <v>3710.25</v>
      </c>
      <c r="H114" s="56"/>
      <c r="I114" s="56"/>
    </row>
    <row r="115" spans="2:9">
      <c r="B115" s="19">
        <v>39237</v>
      </c>
      <c r="C115" s="63">
        <v>620.25</v>
      </c>
      <c r="D115" s="63">
        <v>673.15</v>
      </c>
      <c r="E115" s="63">
        <v>1367</v>
      </c>
      <c r="F115" s="63">
        <v>7540.25</v>
      </c>
      <c r="G115" s="63">
        <v>3769.75</v>
      </c>
      <c r="H115" s="56"/>
      <c r="I115" s="56"/>
    </row>
    <row r="116" spans="2:9">
      <c r="B116" s="19">
        <v>39238</v>
      </c>
      <c r="C116" s="63">
        <v>620</v>
      </c>
      <c r="D116" s="63">
        <v>671.8</v>
      </c>
      <c r="E116" s="63">
        <v>1371</v>
      </c>
      <c r="F116" s="63">
        <v>7652.5</v>
      </c>
      <c r="G116" s="63">
        <v>3810.25</v>
      </c>
      <c r="H116" s="56"/>
      <c r="I116" s="56"/>
    </row>
    <row r="117" spans="2:9">
      <c r="B117" s="19">
        <v>39239</v>
      </c>
      <c r="C117" s="63">
        <v>619.5</v>
      </c>
      <c r="D117" s="63">
        <v>666</v>
      </c>
      <c r="E117" s="63">
        <v>1369</v>
      </c>
      <c r="F117" s="63">
        <v>7559.75</v>
      </c>
      <c r="G117" s="63">
        <v>3690.25</v>
      </c>
      <c r="H117" s="56"/>
      <c r="I117" s="56"/>
    </row>
    <row r="118" spans="2:9">
      <c r="B118" s="19">
        <v>39240</v>
      </c>
      <c r="C118" s="63">
        <v>625.5</v>
      </c>
      <c r="D118" s="63">
        <v>668.5</v>
      </c>
      <c r="E118" s="63">
        <v>1365</v>
      </c>
      <c r="F118" s="63">
        <v>7447.5</v>
      </c>
      <c r="G118" s="63">
        <v>3641.5</v>
      </c>
      <c r="H118" s="56"/>
      <c r="I118" s="56"/>
    </row>
    <row r="119" spans="2:9">
      <c r="B119" s="19">
        <v>39241</v>
      </c>
      <c r="C119" s="63">
        <v>613.75</v>
      </c>
      <c r="D119" s="63">
        <v>646.9</v>
      </c>
      <c r="E119" s="63">
        <v>1331</v>
      </c>
      <c r="F119" s="63">
        <v>7282.5</v>
      </c>
      <c r="G119" s="63">
        <v>3610.25</v>
      </c>
      <c r="H119" s="56"/>
      <c r="I119" s="56"/>
    </row>
    <row r="120" spans="2:9">
      <c r="B120" s="19">
        <v>39244</v>
      </c>
      <c r="C120" s="63">
        <v>605</v>
      </c>
      <c r="D120" s="63">
        <v>652.5</v>
      </c>
      <c r="E120" s="63">
        <v>1316</v>
      </c>
      <c r="F120" s="63">
        <v>7383.5</v>
      </c>
      <c r="G120" s="63">
        <v>3721.5</v>
      </c>
      <c r="H120" s="56"/>
      <c r="I120" s="56"/>
    </row>
    <row r="121" spans="2:9">
      <c r="B121" s="19">
        <v>39245</v>
      </c>
      <c r="C121" s="63">
        <v>607.75</v>
      </c>
      <c r="D121" s="63">
        <v>648.45000000000005</v>
      </c>
      <c r="E121" s="63">
        <v>1315</v>
      </c>
      <c r="F121" s="63">
        <v>7290</v>
      </c>
      <c r="G121" s="63">
        <v>3699.5</v>
      </c>
      <c r="H121" s="56"/>
      <c r="I121" s="56"/>
    </row>
    <row r="122" spans="2:9">
      <c r="B122" s="19">
        <v>39246</v>
      </c>
      <c r="C122" s="63">
        <v>612.75</v>
      </c>
      <c r="D122" s="63">
        <v>651.79999999999995</v>
      </c>
      <c r="E122" s="63">
        <v>1286</v>
      </c>
      <c r="F122" s="63">
        <v>7255</v>
      </c>
      <c r="G122" s="63">
        <v>3620.5</v>
      </c>
      <c r="H122" s="56"/>
      <c r="I122" s="56"/>
    </row>
    <row r="123" spans="2:9">
      <c r="B123" s="19">
        <v>39247</v>
      </c>
      <c r="C123" s="63">
        <v>620</v>
      </c>
      <c r="D123" s="63">
        <v>651.4</v>
      </c>
      <c r="E123" s="63">
        <v>1304</v>
      </c>
      <c r="F123" s="63">
        <v>7371.5</v>
      </c>
      <c r="G123" s="63">
        <v>3700.25</v>
      </c>
      <c r="H123" s="56"/>
      <c r="I123" s="56"/>
    </row>
    <row r="124" spans="2:9">
      <c r="B124" s="19">
        <v>39248</v>
      </c>
      <c r="C124" s="63">
        <v>622.5</v>
      </c>
      <c r="D124" s="63">
        <v>654.04999999999995</v>
      </c>
      <c r="E124" s="63">
        <v>1306</v>
      </c>
      <c r="F124" s="63">
        <v>7475</v>
      </c>
      <c r="G124" s="63">
        <v>3677.5</v>
      </c>
      <c r="H124" s="56"/>
      <c r="I124" s="56"/>
    </row>
    <row r="125" spans="2:9">
      <c r="B125" s="19">
        <v>39251</v>
      </c>
      <c r="C125" s="63">
        <v>626.5</v>
      </c>
      <c r="D125" s="63">
        <v>656.7</v>
      </c>
      <c r="E125" s="63">
        <v>1331</v>
      </c>
      <c r="F125" s="63">
        <v>7664.75</v>
      </c>
      <c r="G125" s="63">
        <v>3769.75</v>
      </c>
      <c r="H125" s="56"/>
      <c r="I125" s="56"/>
    </row>
    <row r="126" spans="2:9">
      <c r="B126" s="19">
        <v>39252</v>
      </c>
      <c r="C126" s="63">
        <v>628.5</v>
      </c>
      <c r="D126" s="63">
        <v>657.35</v>
      </c>
      <c r="E126" s="63">
        <v>1319</v>
      </c>
      <c r="F126" s="63">
        <v>7470.25</v>
      </c>
      <c r="G126" s="63">
        <v>3620.25</v>
      </c>
      <c r="H126" s="56"/>
      <c r="I126" s="56"/>
    </row>
    <row r="127" spans="2:9">
      <c r="B127" s="19">
        <v>39253</v>
      </c>
      <c r="C127" s="63">
        <v>617.5</v>
      </c>
      <c r="D127" s="63">
        <v>656.35</v>
      </c>
      <c r="E127" s="63">
        <v>1334</v>
      </c>
      <c r="F127" s="63">
        <v>7625.25</v>
      </c>
      <c r="G127" s="63">
        <v>3644.75</v>
      </c>
      <c r="H127" s="56"/>
      <c r="I127" s="56"/>
    </row>
    <row r="128" spans="2:9">
      <c r="B128" s="19">
        <v>39254</v>
      </c>
      <c r="C128" s="63">
        <v>631.75</v>
      </c>
      <c r="D128" s="63">
        <v>652.15</v>
      </c>
      <c r="E128" s="63">
        <v>1317</v>
      </c>
      <c r="F128" s="63">
        <v>7550.25</v>
      </c>
      <c r="G128" s="63">
        <v>3574.25</v>
      </c>
      <c r="H128" s="56"/>
      <c r="I128" s="56"/>
    </row>
    <row r="129" spans="2:9">
      <c r="B129" s="19">
        <v>39255</v>
      </c>
      <c r="C129" s="63">
        <v>628.75</v>
      </c>
      <c r="D129" s="63">
        <v>653</v>
      </c>
      <c r="E129" s="63">
        <v>1315.5</v>
      </c>
      <c r="F129" s="63">
        <v>7505</v>
      </c>
      <c r="G129" s="63">
        <v>3524.75</v>
      </c>
      <c r="H129" s="56"/>
      <c r="I129" s="56"/>
    </row>
    <row r="130" spans="2:9">
      <c r="B130" s="19">
        <v>39258</v>
      </c>
      <c r="C130" s="63">
        <v>621</v>
      </c>
      <c r="D130" s="63">
        <v>650.95000000000005</v>
      </c>
      <c r="E130" s="63">
        <v>1296</v>
      </c>
      <c r="F130" s="63">
        <v>7311.5</v>
      </c>
      <c r="G130" s="63">
        <v>3439.75</v>
      </c>
      <c r="H130" s="56"/>
      <c r="I130" s="56"/>
    </row>
    <row r="131" spans="2:9">
      <c r="B131" s="19">
        <v>39259</v>
      </c>
      <c r="C131" s="63">
        <v>619</v>
      </c>
      <c r="D131" s="63">
        <v>644.5</v>
      </c>
      <c r="E131" s="63">
        <v>1285</v>
      </c>
      <c r="F131" s="63">
        <v>7520.5</v>
      </c>
      <c r="G131" s="63">
        <v>3430.25</v>
      </c>
      <c r="H131" s="56"/>
      <c r="I131" s="56"/>
    </row>
    <row r="132" spans="2:9">
      <c r="B132" s="19">
        <v>39260</v>
      </c>
      <c r="C132" s="63">
        <v>624.75</v>
      </c>
      <c r="D132" s="63">
        <v>642.45000000000005</v>
      </c>
      <c r="E132" s="63">
        <v>1226</v>
      </c>
      <c r="F132" s="63">
        <v>7359.5</v>
      </c>
      <c r="G132" s="63">
        <v>3319.75</v>
      </c>
      <c r="H132" s="56"/>
      <c r="I132" s="56"/>
    </row>
    <row r="133" spans="2:9">
      <c r="B133" s="19">
        <v>39261</v>
      </c>
      <c r="C133" s="63">
        <v>628.5</v>
      </c>
      <c r="D133" s="63">
        <v>649.65</v>
      </c>
      <c r="E133" s="63">
        <v>1242.5</v>
      </c>
      <c r="F133" s="63">
        <v>7539.75</v>
      </c>
      <c r="G133" s="63">
        <v>3384.25</v>
      </c>
      <c r="H133" s="56"/>
      <c r="I133" s="56"/>
    </row>
    <row r="134" spans="2:9">
      <c r="B134" s="19">
        <v>39262</v>
      </c>
      <c r="C134" s="63">
        <v>628.5</v>
      </c>
      <c r="D134" s="63">
        <v>650.45000000000005</v>
      </c>
      <c r="E134" s="63">
        <v>1254</v>
      </c>
      <c r="F134" s="63">
        <v>7647.5</v>
      </c>
      <c r="G134" s="63">
        <v>3300.5</v>
      </c>
      <c r="H134" s="56"/>
      <c r="I134" s="56"/>
    </row>
    <row r="135" spans="2:9">
      <c r="B135" s="19">
        <v>39265</v>
      </c>
      <c r="C135" s="63">
        <v>627.5</v>
      </c>
      <c r="D135" s="63">
        <v>656.85</v>
      </c>
      <c r="E135" s="63">
        <v>1247</v>
      </c>
      <c r="F135" s="63">
        <v>7730.25</v>
      </c>
      <c r="G135" s="63">
        <v>3400.25</v>
      </c>
      <c r="H135" s="56"/>
      <c r="I135" s="56"/>
    </row>
    <row r="136" spans="2:9">
      <c r="B136" s="19">
        <v>39266</v>
      </c>
      <c r="C136" s="63">
        <v>636.5</v>
      </c>
      <c r="D136" s="63">
        <v>653.1</v>
      </c>
      <c r="E136" s="63">
        <v>1260</v>
      </c>
      <c r="F136" s="63">
        <v>7840.5</v>
      </c>
      <c r="G136" s="63">
        <v>3442.5</v>
      </c>
      <c r="H136" s="56"/>
      <c r="I136" s="56"/>
    </row>
    <row r="137" spans="2:9">
      <c r="B137" s="19">
        <v>39267</v>
      </c>
      <c r="C137" s="63">
        <v>636.75</v>
      </c>
      <c r="D137" s="63">
        <v>654.9</v>
      </c>
      <c r="E137" s="63">
        <v>1260.5</v>
      </c>
      <c r="F137" s="63">
        <v>7929.75</v>
      </c>
      <c r="G137" s="63">
        <v>3462.5</v>
      </c>
      <c r="H137" s="56"/>
      <c r="I137" s="56"/>
    </row>
    <row r="138" spans="2:9">
      <c r="B138" s="19">
        <v>39268</v>
      </c>
      <c r="C138" s="63">
        <v>639.5</v>
      </c>
      <c r="D138" s="63">
        <v>649.5</v>
      </c>
      <c r="E138" s="63">
        <v>1260</v>
      </c>
      <c r="F138" s="63">
        <v>7892.5</v>
      </c>
      <c r="G138" s="63">
        <v>3435.25</v>
      </c>
      <c r="H138" s="56"/>
      <c r="I138" s="56"/>
    </row>
    <row r="139" spans="2:9">
      <c r="B139" s="19">
        <v>39269</v>
      </c>
      <c r="C139" s="63">
        <v>646.75</v>
      </c>
      <c r="D139" s="63">
        <v>652.70000000000005</v>
      </c>
      <c r="E139" s="63">
        <v>1240</v>
      </c>
      <c r="F139" s="63">
        <v>7901.5</v>
      </c>
      <c r="G139" s="63">
        <v>3422.5</v>
      </c>
      <c r="H139" s="56"/>
      <c r="I139" s="56"/>
    </row>
    <row r="140" spans="2:9">
      <c r="B140" s="19">
        <v>39272</v>
      </c>
      <c r="C140" s="63">
        <v>654</v>
      </c>
      <c r="D140" s="63">
        <v>661.85</v>
      </c>
      <c r="E140" s="63">
        <v>1274</v>
      </c>
      <c r="F140" s="63">
        <v>8040.5</v>
      </c>
      <c r="G140" s="63">
        <v>3467.5</v>
      </c>
      <c r="H140" s="56"/>
      <c r="I140" s="56"/>
    </row>
    <row r="141" spans="2:9">
      <c r="B141" s="19">
        <v>39273</v>
      </c>
      <c r="C141" s="63">
        <v>666</v>
      </c>
      <c r="D141" s="63">
        <v>664.35</v>
      </c>
      <c r="E141" s="63">
        <v>1276</v>
      </c>
      <c r="F141" s="63">
        <v>8029.5</v>
      </c>
      <c r="G141" s="63">
        <v>3389.5</v>
      </c>
      <c r="H141" s="56"/>
      <c r="I141" s="56"/>
    </row>
    <row r="142" spans="2:9">
      <c r="B142" s="19">
        <v>39274</v>
      </c>
      <c r="C142" s="63">
        <v>661</v>
      </c>
      <c r="D142" s="63">
        <v>660.8</v>
      </c>
      <c r="E142" s="63">
        <v>1295</v>
      </c>
      <c r="F142" s="63">
        <v>8040</v>
      </c>
      <c r="G142" s="63">
        <v>3450.25</v>
      </c>
      <c r="H142" s="56"/>
      <c r="I142" s="56"/>
    </row>
    <row r="143" spans="2:9">
      <c r="B143" s="19">
        <v>39275</v>
      </c>
      <c r="C143" s="63">
        <v>669.5</v>
      </c>
      <c r="D143" s="63">
        <v>668.5</v>
      </c>
      <c r="E143" s="63">
        <v>1295</v>
      </c>
      <c r="F143" s="63">
        <v>8090.5</v>
      </c>
      <c r="G143" s="63">
        <v>3589.5</v>
      </c>
      <c r="H143" s="56"/>
      <c r="I143" s="56"/>
    </row>
    <row r="144" spans="2:9">
      <c r="B144" s="19">
        <v>39276</v>
      </c>
      <c r="C144" s="63">
        <v>661</v>
      </c>
      <c r="D144" s="63">
        <v>665.9</v>
      </c>
      <c r="E144" s="63">
        <v>1312.5</v>
      </c>
      <c r="F144" s="63">
        <v>7940.25</v>
      </c>
      <c r="G144" s="63">
        <v>3540.25</v>
      </c>
      <c r="H144" s="56"/>
      <c r="I144" s="56"/>
    </row>
    <row r="145" spans="2:9">
      <c r="B145" s="19">
        <v>39279</v>
      </c>
      <c r="C145" s="63">
        <v>663</v>
      </c>
      <c r="D145" s="63">
        <v>665.9</v>
      </c>
      <c r="E145" s="63">
        <v>1303</v>
      </c>
      <c r="F145" s="63">
        <v>7967.25</v>
      </c>
      <c r="G145" s="63">
        <v>3545.25</v>
      </c>
      <c r="H145" s="56"/>
      <c r="I145" s="56"/>
    </row>
    <row r="146" spans="2:9">
      <c r="B146" s="19">
        <v>39280</v>
      </c>
      <c r="C146" s="63">
        <v>654</v>
      </c>
      <c r="D146" s="63">
        <v>666.2</v>
      </c>
      <c r="E146" s="63">
        <v>1290</v>
      </c>
      <c r="F146" s="63">
        <v>7835</v>
      </c>
      <c r="G146" s="63">
        <v>3531.25</v>
      </c>
      <c r="H146" s="56"/>
      <c r="I146" s="56"/>
    </row>
    <row r="147" spans="2:9">
      <c r="B147" s="19">
        <v>39281</v>
      </c>
      <c r="C147" s="63">
        <v>654.75</v>
      </c>
      <c r="D147" s="63">
        <v>672.4</v>
      </c>
      <c r="E147" s="63">
        <v>1294</v>
      </c>
      <c r="F147" s="63">
        <v>7875</v>
      </c>
      <c r="G147" s="63">
        <v>3521.25</v>
      </c>
      <c r="H147" s="56"/>
      <c r="I147" s="56"/>
    </row>
    <row r="148" spans="2:9">
      <c r="B148" s="19">
        <v>39282</v>
      </c>
      <c r="C148" s="63">
        <v>659</v>
      </c>
      <c r="D148" s="63">
        <v>675.3</v>
      </c>
      <c r="E148" s="63">
        <v>1325</v>
      </c>
      <c r="F148" s="63">
        <v>8000.5</v>
      </c>
      <c r="G148" s="63">
        <v>3582.5</v>
      </c>
      <c r="H148" s="56"/>
      <c r="I148" s="56"/>
    </row>
    <row r="149" spans="2:9">
      <c r="B149" s="19">
        <v>39283</v>
      </c>
      <c r="C149" s="63">
        <v>658.75</v>
      </c>
      <c r="D149" s="63">
        <v>682.7</v>
      </c>
      <c r="E149" s="63">
        <v>1329</v>
      </c>
      <c r="F149" s="63">
        <v>8120.25</v>
      </c>
      <c r="G149" s="63">
        <v>3670.25</v>
      </c>
      <c r="H149" s="56"/>
      <c r="I149" s="56"/>
    </row>
    <row r="150" spans="2:9">
      <c r="B150" s="19">
        <v>39286</v>
      </c>
      <c r="C150" s="63">
        <v>650.75</v>
      </c>
      <c r="D150" s="63">
        <v>683</v>
      </c>
      <c r="E150" s="63">
        <v>1334</v>
      </c>
      <c r="F150" s="63">
        <v>8205</v>
      </c>
      <c r="G150" s="63">
        <v>3750.25</v>
      </c>
      <c r="H150" s="56"/>
      <c r="I150" s="56"/>
    </row>
    <row r="151" spans="2:9">
      <c r="B151" s="19">
        <v>39287</v>
      </c>
      <c r="C151" s="63">
        <v>643.5</v>
      </c>
      <c r="D151" s="63">
        <v>684.3</v>
      </c>
      <c r="E151" s="63">
        <v>1334</v>
      </c>
      <c r="F151" s="63">
        <v>8157.5</v>
      </c>
      <c r="G151" s="63">
        <v>3815</v>
      </c>
      <c r="H151" s="56"/>
      <c r="I151" s="56"/>
    </row>
    <row r="152" spans="2:9">
      <c r="B152" s="19">
        <v>39288</v>
      </c>
      <c r="C152" s="63">
        <v>641</v>
      </c>
      <c r="D152" s="63">
        <v>673.05</v>
      </c>
      <c r="E152" s="63">
        <v>1317.5</v>
      </c>
      <c r="F152" s="63">
        <v>7974.75</v>
      </c>
      <c r="G152" s="63">
        <v>3715</v>
      </c>
      <c r="H152" s="56"/>
      <c r="I152" s="56"/>
    </row>
    <row r="153" spans="2:9">
      <c r="B153" s="19">
        <v>39289</v>
      </c>
      <c r="C153" s="63">
        <v>660.75</v>
      </c>
      <c r="D153" s="63">
        <v>668.15</v>
      </c>
      <c r="E153" s="63">
        <v>1313</v>
      </c>
      <c r="F153" s="63">
        <v>7905.5</v>
      </c>
      <c r="G153" s="63">
        <v>3662.5</v>
      </c>
      <c r="H153" s="56"/>
      <c r="I153" s="56"/>
    </row>
    <row r="154" spans="2:9">
      <c r="B154" s="19">
        <v>39290</v>
      </c>
      <c r="C154" s="63">
        <v>650.5</v>
      </c>
      <c r="D154" s="63">
        <v>662.7</v>
      </c>
      <c r="E154" s="63">
        <v>1275</v>
      </c>
      <c r="F154" s="63">
        <v>7879.5</v>
      </c>
      <c r="G154" s="63">
        <v>3519.5</v>
      </c>
      <c r="H154" s="56"/>
      <c r="I154" s="56"/>
    </row>
    <row r="155" spans="2:9">
      <c r="B155" s="19">
        <v>39293</v>
      </c>
      <c r="C155" s="63">
        <v>649.25</v>
      </c>
      <c r="D155" s="63">
        <v>662.4</v>
      </c>
      <c r="E155" s="63">
        <v>1273</v>
      </c>
      <c r="F155" s="63">
        <v>7882.5</v>
      </c>
      <c r="G155" s="63">
        <v>3499.75</v>
      </c>
      <c r="H155" s="56"/>
      <c r="I155" s="56"/>
    </row>
    <row r="156" spans="2:9">
      <c r="B156" s="19">
        <v>39294</v>
      </c>
      <c r="C156" s="63">
        <v>659.25</v>
      </c>
      <c r="D156" s="63">
        <v>664.65</v>
      </c>
      <c r="E156" s="63">
        <v>1293</v>
      </c>
      <c r="F156" s="63">
        <v>8158.5</v>
      </c>
      <c r="G156" s="63">
        <v>3590.25</v>
      </c>
      <c r="H156" s="56"/>
      <c r="I156" s="56"/>
    </row>
    <row r="157" spans="2:9">
      <c r="B157" s="19">
        <v>39295</v>
      </c>
      <c r="C157" s="63">
        <v>660</v>
      </c>
      <c r="D157" s="63">
        <v>664.75</v>
      </c>
      <c r="E157" s="63">
        <v>1277</v>
      </c>
      <c r="F157" s="63">
        <v>7945</v>
      </c>
      <c r="G157" s="63">
        <v>3524.5</v>
      </c>
      <c r="H157" s="56"/>
      <c r="I157" s="56"/>
    </row>
    <row r="158" spans="2:9">
      <c r="B158" s="19">
        <v>39296</v>
      </c>
      <c r="C158" s="63">
        <v>652</v>
      </c>
      <c r="D158" s="63">
        <v>663.9</v>
      </c>
      <c r="E158" s="63">
        <v>1296</v>
      </c>
      <c r="F158" s="63">
        <v>8054.75</v>
      </c>
      <c r="G158" s="63">
        <v>3585</v>
      </c>
      <c r="H158" s="56"/>
      <c r="I158" s="56"/>
    </row>
    <row r="159" spans="2:9">
      <c r="B159" s="19">
        <v>39297</v>
      </c>
      <c r="C159" s="63">
        <v>645.25</v>
      </c>
      <c r="D159" s="63">
        <v>670.1</v>
      </c>
      <c r="E159" s="63">
        <v>1296</v>
      </c>
      <c r="F159" s="63">
        <v>7985</v>
      </c>
      <c r="G159" s="63">
        <v>3512.5</v>
      </c>
      <c r="H159" s="56"/>
      <c r="I159" s="56"/>
    </row>
    <row r="160" spans="2:9">
      <c r="B160" s="19">
        <v>39300</v>
      </c>
      <c r="C160" s="63">
        <v>626.75</v>
      </c>
      <c r="D160" s="63">
        <v>671.7</v>
      </c>
      <c r="E160" s="63">
        <v>1310</v>
      </c>
      <c r="F160" s="63">
        <v>7790.25</v>
      </c>
      <c r="G160" s="63">
        <v>3412.5</v>
      </c>
      <c r="H160" s="56"/>
      <c r="I160" s="56"/>
    </row>
    <row r="161" spans="2:9">
      <c r="B161" s="19">
        <v>39301</v>
      </c>
      <c r="C161" s="63">
        <v>619.5</v>
      </c>
      <c r="D161" s="63">
        <v>670.75</v>
      </c>
      <c r="E161" s="63">
        <v>1299</v>
      </c>
      <c r="F161" s="63">
        <v>7829.5</v>
      </c>
      <c r="G161" s="63">
        <v>3469.5</v>
      </c>
      <c r="H161" s="56"/>
      <c r="I161" s="56"/>
    </row>
    <row r="162" spans="2:9">
      <c r="B162" s="19">
        <v>39302</v>
      </c>
      <c r="C162" s="63">
        <v>623.75</v>
      </c>
      <c r="D162" s="63">
        <v>675.9</v>
      </c>
      <c r="E162" s="63">
        <v>1303</v>
      </c>
      <c r="F162" s="63">
        <v>7718.5</v>
      </c>
      <c r="G162" s="63">
        <v>3465</v>
      </c>
      <c r="H162" s="56"/>
      <c r="I162" s="56"/>
    </row>
    <row r="163" spans="2:9">
      <c r="B163" s="19">
        <v>39303</v>
      </c>
      <c r="C163" s="63">
        <v>624.75</v>
      </c>
      <c r="D163" s="63">
        <v>664.55</v>
      </c>
      <c r="E163" s="63">
        <v>1297.5</v>
      </c>
      <c r="F163" s="63">
        <v>7675</v>
      </c>
      <c r="G163" s="63">
        <v>3407.5</v>
      </c>
      <c r="H163" s="56"/>
      <c r="I163" s="56"/>
    </row>
    <row r="164" spans="2:9">
      <c r="B164" s="19">
        <v>39304</v>
      </c>
      <c r="C164" s="63">
        <v>627.25</v>
      </c>
      <c r="D164" s="63">
        <v>674.75</v>
      </c>
      <c r="E164" s="63">
        <v>1269</v>
      </c>
      <c r="F164" s="63">
        <v>7452.5</v>
      </c>
      <c r="G164" s="63">
        <v>3319.5</v>
      </c>
      <c r="H164" s="56"/>
      <c r="I164" s="56"/>
    </row>
    <row r="165" spans="2:9">
      <c r="B165" s="19">
        <v>39307</v>
      </c>
      <c r="C165" s="63">
        <v>639.5</v>
      </c>
      <c r="D165" s="63">
        <v>670.2</v>
      </c>
      <c r="E165" s="63">
        <v>1287</v>
      </c>
      <c r="F165" s="63">
        <v>7696.25</v>
      </c>
      <c r="G165" s="63">
        <v>3389.5</v>
      </c>
      <c r="H165" s="56"/>
      <c r="I165" s="56"/>
    </row>
    <row r="166" spans="2:9">
      <c r="B166" s="19">
        <v>39308</v>
      </c>
      <c r="C166" s="63">
        <v>621.5</v>
      </c>
      <c r="D166" s="63">
        <v>668.8</v>
      </c>
      <c r="E166" s="63">
        <v>1276</v>
      </c>
      <c r="F166" s="63">
        <v>7695</v>
      </c>
      <c r="G166" s="63">
        <v>3340.5</v>
      </c>
      <c r="H166" s="56"/>
      <c r="I166" s="56"/>
    </row>
    <row r="167" spans="2:9">
      <c r="B167" s="19">
        <v>39309</v>
      </c>
      <c r="C167" s="63">
        <v>639.5</v>
      </c>
      <c r="D167" s="63">
        <v>669.2</v>
      </c>
      <c r="E167" s="63">
        <v>1251</v>
      </c>
      <c r="F167" s="63">
        <v>7429.75</v>
      </c>
      <c r="G167" s="63">
        <v>3207.5</v>
      </c>
      <c r="H167" s="56"/>
      <c r="I167" s="56"/>
    </row>
    <row r="168" spans="2:9">
      <c r="B168" s="19">
        <v>39310</v>
      </c>
      <c r="C168" s="63">
        <v>623.25</v>
      </c>
      <c r="D168" s="63">
        <v>669.2</v>
      </c>
      <c r="E168" s="63">
        <v>1236.5</v>
      </c>
      <c r="F168" s="63">
        <v>7150</v>
      </c>
      <c r="G168" s="63">
        <v>3110.5</v>
      </c>
      <c r="H168" s="56"/>
      <c r="I168" s="56"/>
    </row>
    <row r="169" spans="2:9">
      <c r="B169" s="19">
        <v>39311</v>
      </c>
      <c r="C169" s="63">
        <v>634.5</v>
      </c>
      <c r="D169" s="63">
        <v>656.75</v>
      </c>
      <c r="E169" s="63">
        <v>1169</v>
      </c>
      <c r="F169" s="63">
        <v>6955</v>
      </c>
      <c r="G169" s="63">
        <v>3020.25</v>
      </c>
      <c r="H169" s="56"/>
      <c r="I169" s="56"/>
    </row>
    <row r="170" spans="2:9">
      <c r="B170" s="19">
        <v>39314</v>
      </c>
      <c r="C170" s="63">
        <v>625</v>
      </c>
      <c r="D170" s="63">
        <v>658.05</v>
      </c>
      <c r="E170" s="63">
        <v>1195</v>
      </c>
      <c r="F170" s="63">
        <v>7195</v>
      </c>
      <c r="G170" s="63">
        <v>3125</v>
      </c>
      <c r="H170" s="56"/>
      <c r="I170" s="56"/>
    </row>
    <row r="171" spans="2:9">
      <c r="B171" s="19">
        <v>39315</v>
      </c>
      <c r="C171" s="63">
        <v>620.75</v>
      </c>
      <c r="D171" s="63">
        <v>658</v>
      </c>
      <c r="E171" s="63">
        <v>1167</v>
      </c>
      <c r="F171" s="63">
        <v>7055</v>
      </c>
      <c r="G171" s="63">
        <v>3031.5</v>
      </c>
      <c r="H171" s="56"/>
      <c r="I171" s="56"/>
    </row>
    <row r="172" spans="2:9">
      <c r="B172" s="19">
        <v>39316</v>
      </c>
      <c r="C172" s="63">
        <v>617</v>
      </c>
      <c r="D172" s="63">
        <v>660.7</v>
      </c>
      <c r="E172" s="63">
        <v>1168</v>
      </c>
      <c r="F172" s="63">
        <v>7224.75</v>
      </c>
      <c r="G172" s="63">
        <v>3055.5</v>
      </c>
      <c r="H172" s="56"/>
      <c r="I172" s="56"/>
    </row>
    <row r="173" spans="2:9">
      <c r="B173" s="19">
        <v>39317</v>
      </c>
      <c r="C173" s="63">
        <v>623</v>
      </c>
      <c r="D173" s="63">
        <v>659.5</v>
      </c>
      <c r="E173" s="63">
        <v>1188</v>
      </c>
      <c r="F173" s="63">
        <v>7379.25</v>
      </c>
      <c r="G173" s="63">
        <v>3195</v>
      </c>
      <c r="H173" s="56"/>
      <c r="I173" s="56"/>
    </row>
    <row r="174" spans="2:9">
      <c r="B174" s="19">
        <v>39318</v>
      </c>
      <c r="C174" s="63">
        <v>627.5</v>
      </c>
      <c r="D174" s="63">
        <v>661.95</v>
      </c>
      <c r="E174" s="63">
        <v>1170</v>
      </c>
      <c r="F174" s="63">
        <v>7307.5</v>
      </c>
      <c r="G174" s="63">
        <v>3095</v>
      </c>
      <c r="H174" s="56"/>
      <c r="I174" s="56"/>
    </row>
    <row r="175" spans="2:9">
      <c r="B175" s="19">
        <v>39321</v>
      </c>
      <c r="C175" s="63">
        <v>624.5</v>
      </c>
      <c r="D175" s="63">
        <v>661.95</v>
      </c>
      <c r="E175" s="63">
        <v>1170</v>
      </c>
      <c r="F175" s="63">
        <v>7307.5</v>
      </c>
      <c r="G175" s="63">
        <v>3095</v>
      </c>
      <c r="H175" s="56"/>
      <c r="I175" s="56"/>
    </row>
    <row r="176" spans="2:9">
      <c r="B176" s="19">
        <v>39322</v>
      </c>
      <c r="C176" s="63">
        <v>633.75</v>
      </c>
      <c r="D176" s="63">
        <v>662.7</v>
      </c>
      <c r="E176" s="63">
        <v>1183</v>
      </c>
      <c r="F176" s="63">
        <v>7360.25</v>
      </c>
      <c r="G176" s="63">
        <v>3105.5</v>
      </c>
      <c r="H176" s="56"/>
      <c r="I176" s="56"/>
    </row>
    <row r="177" spans="2:9">
      <c r="B177" s="19">
        <v>39323</v>
      </c>
      <c r="C177" s="63">
        <v>644.25</v>
      </c>
      <c r="D177" s="63">
        <v>666.8</v>
      </c>
      <c r="E177" s="63">
        <v>1180</v>
      </c>
      <c r="F177" s="63">
        <v>7375</v>
      </c>
      <c r="G177" s="63">
        <v>3054.75</v>
      </c>
      <c r="H177" s="56"/>
      <c r="I177" s="56"/>
    </row>
    <row r="178" spans="2:9">
      <c r="B178" s="19">
        <v>39324</v>
      </c>
      <c r="C178" s="63">
        <v>647.25</v>
      </c>
      <c r="D178" s="63">
        <v>667.4</v>
      </c>
      <c r="E178" s="63">
        <v>1186</v>
      </c>
      <c r="F178" s="63">
        <v>7394.5</v>
      </c>
      <c r="G178" s="63">
        <v>3018.75</v>
      </c>
      <c r="H178" s="56"/>
      <c r="I178" s="56"/>
    </row>
    <row r="179" spans="2:9">
      <c r="B179" s="19">
        <v>39325</v>
      </c>
      <c r="C179" s="63">
        <v>648.75</v>
      </c>
      <c r="D179" s="63">
        <v>672.6</v>
      </c>
      <c r="E179" s="63">
        <v>1195</v>
      </c>
      <c r="F179" s="63">
        <v>7577.5</v>
      </c>
      <c r="G179" s="63">
        <v>3067.5</v>
      </c>
      <c r="H179" s="56"/>
      <c r="I179" s="56"/>
    </row>
    <row r="180" spans="2:9">
      <c r="B180" s="19">
        <v>39328</v>
      </c>
      <c r="C180" s="63">
        <v>653.5</v>
      </c>
      <c r="D180" s="63">
        <v>672.2</v>
      </c>
      <c r="E180" s="63">
        <v>1210</v>
      </c>
      <c r="F180" s="63">
        <v>7450.5</v>
      </c>
      <c r="G180" s="63">
        <v>3020.5</v>
      </c>
      <c r="H180" s="56"/>
      <c r="I180" s="56"/>
    </row>
    <row r="181" spans="2:9">
      <c r="B181" s="19">
        <v>39329</v>
      </c>
      <c r="C181" s="63">
        <v>655.5</v>
      </c>
      <c r="D181" s="63">
        <v>680.2</v>
      </c>
      <c r="E181" s="63">
        <v>1209.5</v>
      </c>
      <c r="F181" s="63">
        <v>7301.25</v>
      </c>
      <c r="G181" s="63">
        <v>2932.5</v>
      </c>
      <c r="H181" s="56"/>
      <c r="I181" s="56"/>
    </row>
    <row r="182" spans="2:9">
      <c r="B182" s="19">
        <v>39330</v>
      </c>
      <c r="C182" s="63">
        <v>657.75</v>
      </c>
      <c r="D182" s="63">
        <v>682.5</v>
      </c>
      <c r="E182" s="63">
        <v>1221.5</v>
      </c>
      <c r="F182" s="63">
        <v>7417.5</v>
      </c>
      <c r="G182" s="63">
        <v>2930.25</v>
      </c>
      <c r="H182" s="56"/>
      <c r="I182" s="56"/>
    </row>
    <row r="183" spans="2:9">
      <c r="B183" s="19">
        <v>39331</v>
      </c>
      <c r="C183" s="63">
        <v>675</v>
      </c>
      <c r="D183" s="63">
        <v>689.4</v>
      </c>
      <c r="E183" s="63">
        <v>1224.5</v>
      </c>
      <c r="F183" s="63">
        <v>7245</v>
      </c>
      <c r="G183" s="63">
        <v>2782.5</v>
      </c>
      <c r="H183" s="56"/>
      <c r="I183" s="56"/>
    </row>
    <row r="184" spans="2:9">
      <c r="B184" s="19">
        <v>39332</v>
      </c>
      <c r="C184" s="63">
        <v>675.75</v>
      </c>
      <c r="D184" s="63">
        <v>703.3</v>
      </c>
      <c r="E184" s="63">
        <v>1257</v>
      </c>
      <c r="F184" s="63">
        <v>7360.5</v>
      </c>
      <c r="G184" s="63">
        <v>2830.5</v>
      </c>
      <c r="H184" s="56"/>
      <c r="I184" s="56"/>
    </row>
    <row r="185" spans="2:9">
      <c r="B185" s="19">
        <v>39335</v>
      </c>
      <c r="C185" s="63">
        <v>681.5</v>
      </c>
      <c r="D185" s="63">
        <v>702.6</v>
      </c>
      <c r="E185" s="63">
        <v>1256</v>
      </c>
      <c r="F185" s="63">
        <v>7247.75</v>
      </c>
      <c r="G185" s="63">
        <v>2699.5</v>
      </c>
      <c r="H185" s="56"/>
      <c r="I185" s="56"/>
    </row>
    <row r="186" spans="2:9">
      <c r="B186" s="19">
        <v>39336</v>
      </c>
      <c r="C186" s="63">
        <v>689.75</v>
      </c>
      <c r="D186" s="63">
        <v>706</v>
      </c>
      <c r="E186" s="63">
        <v>1257</v>
      </c>
      <c r="F186" s="63">
        <v>7405.5</v>
      </c>
      <c r="G186" s="63">
        <v>2725.5</v>
      </c>
      <c r="H186" s="56"/>
      <c r="I186" s="56"/>
    </row>
    <row r="187" spans="2:9">
      <c r="B187" s="19">
        <v>39337</v>
      </c>
      <c r="C187" s="63">
        <v>696.5</v>
      </c>
      <c r="D187" s="63">
        <v>708.6</v>
      </c>
      <c r="E187" s="63">
        <v>1266</v>
      </c>
      <c r="F187" s="63">
        <v>7395.5</v>
      </c>
      <c r="G187" s="63">
        <v>2760.25</v>
      </c>
      <c r="H187" s="56"/>
      <c r="I187" s="56"/>
    </row>
    <row r="188" spans="2:9">
      <c r="B188" s="19">
        <v>39338</v>
      </c>
      <c r="C188" s="63">
        <v>700.25</v>
      </c>
      <c r="D188" s="63">
        <v>709</v>
      </c>
      <c r="E188" s="63">
        <v>1247</v>
      </c>
      <c r="F188" s="63">
        <v>7425.5</v>
      </c>
      <c r="G188" s="63">
        <v>2775.5</v>
      </c>
      <c r="H188" s="56"/>
      <c r="I188" s="56"/>
    </row>
    <row r="189" spans="2:9">
      <c r="B189" s="19">
        <v>39339</v>
      </c>
      <c r="C189" s="63">
        <v>703</v>
      </c>
      <c r="D189" s="63">
        <v>714.7</v>
      </c>
      <c r="E189" s="63">
        <v>1250</v>
      </c>
      <c r="F189" s="63">
        <v>7470.5</v>
      </c>
      <c r="G189" s="63">
        <v>2860.5</v>
      </c>
      <c r="H189" s="56"/>
      <c r="I189" s="56"/>
    </row>
    <row r="190" spans="2:9">
      <c r="B190" s="19">
        <v>39342</v>
      </c>
      <c r="C190" s="63">
        <v>701.5</v>
      </c>
      <c r="D190" s="63">
        <v>716.9</v>
      </c>
      <c r="E190" s="63">
        <v>1259</v>
      </c>
      <c r="F190" s="63">
        <v>7599.5</v>
      </c>
      <c r="G190" s="63">
        <v>2790.5</v>
      </c>
      <c r="H190" s="56"/>
      <c r="I190" s="56"/>
    </row>
    <row r="191" spans="2:9">
      <c r="B191" s="19">
        <v>39343</v>
      </c>
      <c r="C191" s="63">
        <v>704.5</v>
      </c>
      <c r="D191" s="63">
        <v>715.25</v>
      </c>
      <c r="E191" s="63">
        <v>1296</v>
      </c>
      <c r="F191" s="63">
        <v>7537.5</v>
      </c>
      <c r="G191" s="63">
        <v>2765.5</v>
      </c>
      <c r="H191" s="56"/>
      <c r="I191" s="56"/>
    </row>
    <row r="192" spans="2:9">
      <c r="B192" s="19">
        <v>39344</v>
      </c>
      <c r="C192" s="63">
        <v>710.25</v>
      </c>
      <c r="D192" s="63">
        <v>715.25</v>
      </c>
      <c r="E192" s="63">
        <v>1299.5</v>
      </c>
      <c r="F192" s="63">
        <v>7818.75</v>
      </c>
      <c r="G192" s="63">
        <v>2935.25</v>
      </c>
      <c r="H192" s="56"/>
      <c r="I192" s="56"/>
    </row>
    <row r="193" spans="2:9">
      <c r="B193" s="19">
        <v>39345</v>
      </c>
      <c r="C193" s="63">
        <v>710.75</v>
      </c>
      <c r="D193" s="63">
        <v>735.1</v>
      </c>
      <c r="E193" s="63">
        <v>1317</v>
      </c>
      <c r="F193" s="63">
        <v>7851.5</v>
      </c>
      <c r="G193" s="63">
        <v>2924.5</v>
      </c>
      <c r="H193" s="56"/>
      <c r="I193" s="56"/>
    </row>
    <row r="194" spans="2:9">
      <c r="B194" s="19">
        <v>39346</v>
      </c>
      <c r="C194" s="63">
        <v>717</v>
      </c>
      <c r="D194" s="63">
        <v>733.2</v>
      </c>
      <c r="E194" s="63">
        <v>1347</v>
      </c>
      <c r="F194" s="63">
        <v>7977.5</v>
      </c>
      <c r="G194" s="63">
        <v>2905.75</v>
      </c>
      <c r="H194" s="56"/>
      <c r="I194" s="56"/>
    </row>
    <row r="195" spans="2:9">
      <c r="B195" s="19">
        <v>39349</v>
      </c>
      <c r="C195" s="63">
        <v>711.75</v>
      </c>
      <c r="D195" s="63">
        <v>729.8</v>
      </c>
      <c r="E195" s="63">
        <v>1362</v>
      </c>
      <c r="F195" s="63">
        <v>8075.5</v>
      </c>
      <c r="G195" s="63">
        <v>2930.5</v>
      </c>
      <c r="H195" s="56"/>
      <c r="I195" s="56"/>
    </row>
    <row r="196" spans="2:9">
      <c r="B196" s="19">
        <v>39350</v>
      </c>
      <c r="C196" s="63">
        <v>700.25</v>
      </c>
      <c r="D196" s="63">
        <v>728.65</v>
      </c>
      <c r="E196" s="63">
        <v>1328</v>
      </c>
      <c r="F196" s="63">
        <v>7985</v>
      </c>
      <c r="G196" s="63">
        <v>2900.25</v>
      </c>
      <c r="H196" s="56"/>
      <c r="I196" s="56"/>
    </row>
    <row r="197" spans="2:9">
      <c r="B197" s="19">
        <v>39351</v>
      </c>
      <c r="C197" s="63">
        <v>694.5</v>
      </c>
      <c r="D197" s="63">
        <v>728.25</v>
      </c>
      <c r="E197" s="63">
        <v>1344</v>
      </c>
      <c r="F197" s="63">
        <v>8081.5</v>
      </c>
      <c r="G197" s="63">
        <v>3001.5</v>
      </c>
      <c r="H197" s="56"/>
      <c r="I197" s="56"/>
    </row>
    <row r="198" spans="2:9">
      <c r="B198" s="19">
        <v>39352</v>
      </c>
      <c r="C198" s="63">
        <v>719.5</v>
      </c>
      <c r="D198" s="63">
        <v>731.95</v>
      </c>
      <c r="E198" s="63">
        <v>1351</v>
      </c>
      <c r="F198" s="63">
        <v>8144.75</v>
      </c>
      <c r="G198" s="63">
        <v>3085.5</v>
      </c>
      <c r="H198" s="56"/>
      <c r="I198" s="56"/>
    </row>
    <row r="199" spans="2:9">
      <c r="B199" s="19">
        <v>39353</v>
      </c>
      <c r="C199" s="63">
        <v>717.5</v>
      </c>
      <c r="D199" s="63">
        <v>743.5</v>
      </c>
      <c r="E199" s="63">
        <v>1365</v>
      </c>
      <c r="F199" s="63">
        <v>8160</v>
      </c>
      <c r="G199" s="63">
        <v>3058.5</v>
      </c>
      <c r="H199" s="56"/>
      <c r="I199" s="56"/>
    </row>
    <row r="200" spans="2:9">
      <c r="B200" s="19">
        <v>39356</v>
      </c>
      <c r="C200" s="63">
        <v>693.5</v>
      </c>
      <c r="D200" s="63">
        <v>747.3</v>
      </c>
      <c r="E200" s="63">
        <v>1377.5</v>
      </c>
      <c r="F200" s="63">
        <v>8130</v>
      </c>
      <c r="G200" s="63">
        <v>3042.5</v>
      </c>
      <c r="H200" s="56"/>
      <c r="I200" s="56"/>
    </row>
    <row r="201" spans="2:9">
      <c r="B201" s="19">
        <v>39357</v>
      </c>
      <c r="C201" s="63">
        <v>678.5</v>
      </c>
      <c r="D201" s="63">
        <v>728.8</v>
      </c>
      <c r="E201" s="63">
        <v>1328</v>
      </c>
      <c r="F201" s="63">
        <v>8160.5</v>
      </c>
      <c r="G201" s="63">
        <v>3055.75</v>
      </c>
      <c r="H201" s="56"/>
      <c r="I201" s="56"/>
    </row>
    <row r="202" spans="2:9">
      <c r="B202" s="19">
        <v>39358</v>
      </c>
      <c r="C202" s="63">
        <v>684.25</v>
      </c>
      <c r="D202" s="63">
        <v>729.95</v>
      </c>
      <c r="E202" s="63">
        <v>1335</v>
      </c>
      <c r="F202" s="63">
        <v>8300.5</v>
      </c>
      <c r="G202" s="63">
        <v>3107.5</v>
      </c>
      <c r="H202" s="56"/>
      <c r="I202" s="56"/>
    </row>
    <row r="203" spans="2:9">
      <c r="B203" s="19">
        <v>39359</v>
      </c>
      <c r="C203" s="63">
        <v>684.5</v>
      </c>
      <c r="D203" s="63">
        <v>731.1</v>
      </c>
      <c r="E203" s="63">
        <v>1322</v>
      </c>
      <c r="F203" s="63">
        <v>8265</v>
      </c>
      <c r="G203" s="63">
        <v>3025.25</v>
      </c>
      <c r="H203" s="56"/>
      <c r="I203" s="56"/>
    </row>
    <row r="204" spans="2:9">
      <c r="B204" s="19">
        <v>39360</v>
      </c>
      <c r="C204" s="63">
        <v>697.25</v>
      </c>
      <c r="D204" s="63">
        <v>737</v>
      </c>
      <c r="E204" s="63">
        <v>1343.5</v>
      </c>
      <c r="F204" s="63">
        <v>8225</v>
      </c>
      <c r="G204" s="63">
        <v>3067.5</v>
      </c>
      <c r="H204" s="56"/>
      <c r="I204" s="56"/>
    </row>
    <row r="205" spans="2:9">
      <c r="B205" s="19">
        <v>39363</v>
      </c>
      <c r="C205" s="63">
        <v>691.5</v>
      </c>
      <c r="D205" s="63">
        <v>733.8</v>
      </c>
      <c r="E205" s="63">
        <v>1329</v>
      </c>
      <c r="F205" s="63">
        <v>7985</v>
      </c>
      <c r="G205" s="63">
        <v>2930.25</v>
      </c>
      <c r="H205" s="56"/>
      <c r="I205" s="56"/>
    </row>
    <row r="206" spans="2:9">
      <c r="B206" s="19">
        <v>39364</v>
      </c>
      <c r="C206" s="63">
        <v>697.25</v>
      </c>
      <c r="D206" s="63">
        <v>737.8</v>
      </c>
      <c r="E206" s="63">
        <v>1321</v>
      </c>
      <c r="F206" s="63">
        <v>7990.5</v>
      </c>
      <c r="G206" s="63">
        <v>2989.5</v>
      </c>
      <c r="H206" s="56"/>
      <c r="I206" s="56"/>
    </row>
    <row r="207" spans="2:9">
      <c r="B207" s="19">
        <v>39365</v>
      </c>
      <c r="C207" s="63">
        <v>697.5</v>
      </c>
      <c r="D207" s="63">
        <v>742.55</v>
      </c>
      <c r="E207" s="63">
        <v>1362</v>
      </c>
      <c r="F207" s="63">
        <v>8135.25</v>
      </c>
      <c r="G207" s="63">
        <v>3050.75</v>
      </c>
      <c r="H207" s="56"/>
      <c r="I207" s="56"/>
    </row>
    <row r="208" spans="2:9">
      <c r="B208" s="19">
        <v>39366</v>
      </c>
      <c r="C208" s="63">
        <v>716.75</v>
      </c>
      <c r="D208" s="63">
        <v>748.3</v>
      </c>
      <c r="E208" s="63">
        <v>1367</v>
      </c>
      <c r="F208" s="63">
        <v>8225.5</v>
      </c>
      <c r="G208" s="63">
        <v>3095.25</v>
      </c>
      <c r="H208" s="56"/>
      <c r="I208" s="56"/>
    </row>
    <row r="209" spans="2:9">
      <c r="B209" s="19">
        <v>39367</v>
      </c>
      <c r="C209" s="63">
        <v>710.75</v>
      </c>
      <c r="D209" s="63">
        <v>747.9</v>
      </c>
      <c r="E209" s="63">
        <v>1379</v>
      </c>
      <c r="F209" s="63">
        <v>8099.75</v>
      </c>
      <c r="G209" s="63">
        <v>3105.25</v>
      </c>
      <c r="H209" s="56"/>
      <c r="I209" s="56"/>
    </row>
    <row r="210" spans="2:9">
      <c r="B210" s="19">
        <v>39370</v>
      </c>
      <c r="C210" s="63">
        <v>722</v>
      </c>
      <c r="D210" s="63">
        <v>756.25</v>
      </c>
      <c r="E210" s="63">
        <v>1395</v>
      </c>
      <c r="F210" s="63">
        <v>8284.75</v>
      </c>
      <c r="G210" s="63">
        <v>3160.5</v>
      </c>
      <c r="H210" s="56"/>
      <c r="I210" s="56"/>
    </row>
    <row r="211" spans="2:9">
      <c r="B211" s="19">
        <v>39371</v>
      </c>
      <c r="C211" s="63">
        <v>735.25</v>
      </c>
      <c r="D211" s="63">
        <v>758.6</v>
      </c>
      <c r="E211" s="63">
        <v>1366</v>
      </c>
      <c r="F211" s="63">
        <v>8080.75</v>
      </c>
      <c r="G211" s="63">
        <v>3042.5</v>
      </c>
      <c r="H211" s="56"/>
      <c r="I211" s="56"/>
    </row>
    <row r="212" spans="2:9">
      <c r="B212" s="19">
        <v>39372</v>
      </c>
      <c r="C212" s="63">
        <v>740.5</v>
      </c>
      <c r="D212" s="63">
        <v>757.05</v>
      </c>
      <c r="E212" s="63">
        <v>1360</v>
      </c>
      <c r="F212" s="63">
        <v>7990.5</v>
      </c>
      <c r="G212" s="63">
        <v>2962.5</v>
      </c>
      <c r="H212" s="56"/>
      <c r="I212" s="56"/>
    </row>
    <row r="213" spans="2:9">
      <c r="B213" s="19">
        <v>39373</v>
      </c>
      <c r="C213" s="63">
        <v>744</v>
      </c>
      <c r="D213" s="63">
        <v>763.35</v>
      </c>
      <c r="E213" s="63">
        <v>1368</v>
      </c>
      <c r="F213" s="63">
        <v>7980.5</v>
      </c>
      <c r="G213" s="63">
        <v>2958.75</v>
      </c>
      <c r="H213" s="56"/>
      <c r="I213" s="56"/>
    </row>
    <row r="214" spans="2:9">
      <c r="B214" s="19">
        <v>39374</v>
      </c>
      <c r="C214" s="63">
        <v>742.5</v>
      </c>
      <c r="D214" s="63">
        <v>761.75</v>
      </c>
      <c r="E214" s="63">
        <v>1383</v>
      </c>
      <c r="F214" s="63">
        <v>7909.25</v>
      </c>
      <c r="G214" s="63">
        <v>2970.25</v>
      </c>
      <c r="H214" s="56"/>
      <c r="I214" s="56"/>
    </row>
    <row r="215" spans="2:9">
      <c r="B215" s="19">
        <v>39377</v>
      </c>
      <c r="C215" s="63">
        <v>727.25</v>
      </c>
      <c r="D215" s="63">
        <v>749.9</v>
      </c>
      <c r="E215" s="63">
        <v>1335</v>
      </c>
      <c r="F215" s="63">
        <v>7724.5</v>
      </c>
      <c r="G215" s="63">
        <v>2817.5</v>
      </c>
      <c r="H215" s="56"/>
      <c r="I215" s="56"/>
    </row>
    <row r="216" spans="2:9">
      <c r="B216" s="19">
        <v>39378</v>
      </c>
      <c r="C216" s="63">
        <v>720</v>
      </c>
      <c r="D216" s="63">
        <v>757</v>
      </c>
      <c r="E216" s="63">
        <v>1357</v>
      </c>
      <c r="F216" s="63">
        <v>7899.5</v>
      </c>
      <c r="G216" s="63">
        <v>2929.75</v>
      </c>
      <c r="H216" s="56"/>
      <c r="I216" s="56"/>
    </row>
    <row r="217" spans="2:9">
      <c r="B217" s="19">
        <v>39379</v>
      </c>
      <c r="C217" s="63">
        <v>736.25</v>
      </c>
      <c r="D217" s="63">
        <v>758.1</v>
      </c>
      <c r="E217" s="63">
        <v>1344</v>
      </c>
      <c r="F217" s="63">
        <v>7735.5</v>
      </c>
      <c r="G217" s="63">
        <v>2855.25</v>
      </c>
      <c r="H217" s="56"/>
      <c r="I217" s="56"/>
    </row>
    <row r="218" spans="2:9">
      <c r="B218" s="19">
        <v>39380</v>
      </c>
      <c r="C218" s="63">
        <v>749.25</v>
      </c>
      <c r="D218" s="63">
        <v>767.05</v>
      </c>
      <c r="E218" s="63">
        <v>1372.5</v>
      </c>
      <c r="F218" s="63">
        <v>7792</v>
      </c>
      <c r="G218" s="63">
        <v>2852.5</v>
      </c>
      <c r="H218" s="56"/>
      <c r="I218" s="56"/>
    </row>
    <row r="219" spans="2:9">
      <c r="B219" s="19">
        <v>39381</v>
      </c>
      <c r="C219" s="63">
        <v>762.5</v>
      </c>
      <c r="D219" s="63">
        <v>778.35</v>
      </c>
      <c r="E219" s="63">
        <v>1407</v>
      </c>
      <c r="F219" s="63">
        <v>7860.25</v>
      </c>
      <c r="G219" s="63">
        <v>2875.5</v>
      </c>
      <c r="H219" s="56"/>
      <c r="I219" s="56"/>
    </row>
    <row r="220" spans="2:9">
      <c r="B220" s="19">
        <v>39384</v>
      </c>
      <c r="C220" s="63">
        <v>777</v>
      </c>
      <c r="D220" s="63">
        <v>788.1</v>
      </c>
      <c r="E220" s="63">
        <v>1441</v>
      </c>
      <c r="F220" s="63">
        <v>7860.25</v>
      </c>
      <c r="G220" s="63">
        <v>2875.5</v>
      </c>
      <c r="H220" s="56"/>
      <c r="I220" s="56"/>
    </row>
    <row r="221" spans="2:9">
      <c r="B221" s="19">
        <v>39385</v>
      </c>
      <c r="C221" s="63">
        <v>776.5</v>
      </c>
      <c r="D221" s="63">
        <v>784.35</v>
      </c>
      <c r="E221" s="63">
        <v>1417.5</v>
      </c>
      <c r="F221" s="63">
        <v>7694.75</v>
      </c>
      <c r="G221" s="63">
        <v>2815.5</v>
      </c>
      <c r="H221" s="56"/>
      <c r="I221" s="56"/>
    </row>
    <row r="222" spans="2:9">
      <c r="B222" s="19">
        <v>39386</v>
      </c>
      <c r="C222" s="63">
        <v>790.75</v>
      </c>
      <c r="D222" s="63">
        <v>790.6</v>
      </c>
      <c r="E222" s="63">
        <v>1432</v>
      </c>
      <c r="F222" s="63">
        <v>7760.5</v>
      </c>
      <c r="G222" s="63">
        <v>2795.25</v>
      </c>
      <c r="H222" s="56"/>
      <c r="I222" s="56"/>
    </row>
    <row r="223" spans="2:9">
      <c r="B223" s="19">
        <v>39387</v>
      </c>
      <c r="C223" s="63">
        <v>793.25</v>
      </c>
      <c r="D223" s="63">
        <v>791.5</v>
      </c>
      <c r="E223" s="63">
        <v>1436</v>
      </c>
      <c r="F223" s="63">
        <v>7660.5</v>
      </c>
      <c r="G223" s="63">
        <v>2729.5</v>
      </c>
      <c r="H223" s="56"/>
      <c r="I223" s="56"/>
    </row>
    <row r="224" spans="2:9">
      <c r="B224" s="19">
        <v>39388</v>
      </c>
      <c r="C224" s="63">
        <v>806.75</v>
      </c>
      <c r="D224" s="63">
        <v>796.7</v>
      </c>
      <c r="E224" s="63">
        <v>1432</v>
      </c>
      <c r="F224" s="63">
        <v>7532.5</v>
      </c>
      <c r="G224" s="63">
        <v>2782.5</v>
      </c>
      <c r="H224" s="56"/>
      <c r="I224" s="56"/>
    </row>
    <row r="225" spans="2:9">
      <c r="B225" s="19">
        <v>39391</v>
      </c>
      <c r="C225" s="63">
        <v>808.5</v>
      </c>
      <c r="D225" s="63">
        <v>805.05</v>
      </c>
      <c r="E225" s="63">
        <v>1449</v>
      </c>
      <c r="F225" s="63">
        <v>7411.5</v>
      </c>
      <c r="G225" s="63">
        <v>2730.25</v>
      </c>
      <c r="H225" s="56"/>
      <c r="I225" s="56"/>
    </row>
    <row r="226" spans="2:9">
      <c r="B226" s="19">
        <v>39392</v>
      </c>
      <c r="C226" s="63">
        <v>834</v>
      </c>
      <c r="D226" s="63">
        <v>823.3</v>
      </c>
      <c r="E226" s="63">
        <v>1496</v>
      </c>
      <c r="F226" s="63">
        <v>7469</v>
      </c>
      <c r="G226" s="63">
        <v>2767.25</v>
      </c>
      <c r="H226" s="56"/>
      <c r="I226" s="56"/>
    </row>
    <row r="227" spans="2:9">
      <c r="B227" s="19">
        <v>39393</v>
      </c>
      <c r="C227" s="63">
        <v>838</v>
      </c>
      <c r="D227" s="63">
        <v>837.8</v>
      </c>
      <c r="E227" s="63">
        <v>1582</v>
      </c>
      <c r="F227" s="63">
        <v>7450</v>
      </c>
      <c r="G227" s="63">
        <v>2792.5</v>
      </c>
      <c r="H227" s="56"/>
      <c r="I227" s="56"/>
    </row>
    <row r="228" spans="2:9">
      <c r="B228" s="19">
        <v>39394</v>
      </c>
      <c r="C228" s="63">
        <v>844.5</v>
      </c>
      <c r="D228" s="63">
        <v>845</v>
      </c>
      <c r="E228" s="63">
        <v>1536</v>
      </c>
      <c r="F228" s="63">
        <v>7221.5</v>
      </c>
      <c r="G228" s="63">
        <v>2775.25</v>
      </c>
      <c r="H228" s="56"/>
      <c r="I228" s="56"/>
    </row>
    <row r="229" spans="2:9">
      <c r="B229" s="19">
        <v>39395</v>
      </c>
      <c r="C229" s="63">
        <v>837.25</v>
      </c>
      <c r="D229" s="63">
        <v>831.6</v>
      </c>
      <c r="E229" s="63">
        <v>1515</v>
      </c>
      <c r="F229" s="63">
        <v>7020.5</v>
      </c>
      <c r="G229" s="63">
        <v>2719.25</v>
      </c>
      <c r="H229" s="56"/>
      <c r="I229" s="56"/>
    </row>
    <row r="230" spans="2:9">
      <c r="B230" s="19">
        <v>39398</v>
      </c>
      <c r="C230" s="63">
        <v>827.75</v>
      </c>
      <c r="D230" s="63">
        <v>805</v>
      </c>
      <c r="E230" s="63">
        <v>1514</v>
      </c>
      <c r="F230" s="63">
        <v>6778.75</v>
      </c>
      <c r="G230" s="63">
        <v>2639.75</v>
      </c>
      <c r="H230" s="56"/>
      <c r="I230" s="56"/>
    </row>
    <row r="231" spans="2:9">
      <c r="B231" s="19">
        <v>39399</v>
      </c>
      <c r="C231" s="63">
        <v>793.75</v>
      </c>
      <c r="D231" s="63">
        <v>799.6</v>
      </c>
      <c r="E231" s="63">
        <v>1467.5</v>
      </c>
      <c r="F231" s="63">
        <v>6979.75</v>
      </c>
      <c r="G231" s="63">
        <v>2665</v>
      </c>
      <c r="H231" s="56"/>
      <c r="I231" s="56"/>
    </row>
    <row r="232" spans="2:9">
      <c r="B232" s="19">
        <v>39400</v>
      </c>
      <c r="C232" s="63">
        <v>810</v>
      </c>
      <c r="D232" s="63">
        <v>808.4</v>
      </c>
      <c r="E232" s="63">
        <v>1497</v>
      </c>
      <c r="F232" s="63">
        <v>7020.5</v>
      </c>
      <c r="G232" s="63">
        <v>2681.25</v>
      </c>
      <c r="H232" s="56"/>
      <c r="I232" s="56"/>
    </row>
    <row r="233" spans="2:9">
      <c r="B233" s="19">
        <v>39401</v>
      </c>
      <c r="C233" s="63">
        <v>810.5</v>
      </c>
      <c r="D233" s="63">
        <v>793.5</v>
      </c>
      <c r="E233" s="63">
        <v>1482</v>
      </c>
      <c r="F233" s="63">
        <v>7050.5</v>
      </c>
      <c r="G233" s="63">
        <v>2595</v>
      </c>
      <c r="H233" s="56"/>
      <c r="I233" s="56"/>
    </row>
    <row r="234" spans="2:9">
      <c r="B234" s="19">
        <v>39402</v>
      </c>
      <c r="C234" s="63">
        <v>822.25</v>
      </c>
      <c r="D234" s="63">
        <v>790.1</v>
      </c>
      <c r="E234" s="63">
        <v>1445</v>
      </c>
      <c r="F234" s="63">
        <v>6825.25</v>
      </c>
      <c r="G234" s="63">
        <v>2505</v>
      </c>
      <c r="H234" s="56"/>
      <c r="I234" s="56"/>
    </row>
    <row r="235" spans="2:9">
      <c r="B235" s="19">
        <v>39405</v>
      </c>
      <c r="C235" s="63">
        <v>824.25</v>
      </c>
      <c r="D235" s="63">
        <v>776.5</v>
      </c>
      <c r="E235" s="63">
        <v>1452</v>
      </c>
      <c r="F235" s="63">
        <v>6882.5</v>
      </c>
      <c r="G235" s="63">
        <v>2421.25</v>
      </c>
      <c r="H235" s="56"/>
      <c r="I235" s="56"/>
    </row>
    <row r="236" spans="2:9">
      <c r="B236" s="19">
        <v>39406</v>
      </c>
      <c r="C236" s="63">
        <v>848.75</v>
      </c>
      <c r="D236" s="63">
        <v>793.25</v>
      </c>
      <c r="E236" s="63">
        <v>1436</v>
      </c>
      <c r="F236" s="63">
        <v>6615.25</v>
      </c>
      <c r="G236" s="63">
        <v>2320.5</v>
      </c>
      <c r="H236" s="56"/>
      <c r="I236" s="56"/>
    </row>
    <row r="237" spans="2:9">
      <c r="B237" s="19">
        <v>39407</v>
      </c>
      <c r="C237" s="63">
        <v>847.25</v>
      </c>
      <c r="D237" s="63">
        <v>798.2</v>
      </c>
      <c r="E237" s="63">
        <v>1455</v>
      </c>
      <c r="F237" s="63">
        <v>6535.25</v>
      </c>
      <c r="G237" s="63">
        <v>2244.75</v>
      </c>
      <c r="H237" s="56"/>
      <c r="I237" s="56"/>
    </row>
    <row r="238" spans="2:9">
      <c r="B238" s="19">
        <v>39408</v>
      </c>
      <c r="C238" s="63">
        <v>847.75</v>
      </c>
      <c r="D238" s="63">
        <v>803.1</v>
      </c>
      <c r="E238" s="63">
        <v>1452</v>
      </c>
      <c r="F238" s="63">
        <v>6491.5</v>
      </c>
      <c r="G238" s="63">
        <v>2213.5</v>
      </c>
      <c r="H238" s="56"/>
      <c r="I238" s="56"/>
    </row>
    <row r="239" spans="2:9">
      <c r="B239" s="19">
        <v>39409</v>
      </c>
      <c r="C239" s="63">
        <v>863.25</v>
      </c>
      <c r="D239" s="63">
        <v>816.4</v>
      </c>
      <c r="E239" s="63">
        <v>1455</v>
      </c>
      <c r="F239" s="63">
        <v>6631.5</v>
      </c>
      <c r="G239" s="63">
        <v>2235.25</v>
      </c>
      <c r="H239" s="56"/>
      <c r="I239" s="56"/>
    </row>
    <row r="240" spans="2:9">
      <c r="B240" s="19">
        <v>39412</v>
      </c>
      <c r="C240" s="63">
        <v>858</v>
      </c>
      <c r="D240" s="63">
        <v>823.95</v>
      </c>
      <c r="E240" s="63">
        <v>1488.5</v>
      </c>
      <c r="F240" s="63">
        <v>6739.75</v>
      </c>
      <c r="G240" s="63">
        <v>2319.75</v>
      </c>
      <c r="H240" s="56"/>
      <c r="I240" s="56"/>
    </row>
    <row r="241" spans="2:9">
      <c r="B241" s="19">
        <v>39413</v>
      </c>
      <c r="C241" s="63">
        <v>850.5</v>
      </c>
      <c r="D241" s="63">
        <v>812.75</v>
      </c>
      <c r="E241" s="63">
        <v>1465</v>
      </c>
      <c r="F241" s="63">
        <v>6619.75</v>
      </c>
      <c r="G241" s="63">
        <v>2365.25</v>
      </c>
      <c r="H241" s="56"/>
      <c r="I241" s="56"/>
    </row>
    <row r="242" spans="2:9">
      <c r="B242" s="19">
        <v>39414</v>
      </c>
      <c r="C242" s="63">
        <v>829</v>
      </c>
      <c r="D242" s="63">
        <v>797.7</v>
      </c>
      <c r="E242" s="63">
        <v>1427.5</v>
      </c>
      <c r="F242" s="63">
        <v>6537.5</v>
      </c>
      <c r="G242" s="63">
        <v>2366.5</v>
      </c>
      <c r="H242" s="56"/>
      <c r="I242" s="56"/>
    </row>
    <row r="243" spans="2:9">
      <c r="B243" s="19">
        <v>39415</v>
      </c>
      <c r="C243" s="63">
        <v>836.25</v>
      </c>
      <c r="D243" s="63">
        <v>799.15</v>
      </c>
      <c r="E243" s="63">
        <v>1438</v>
      </c>
      <c r="F243" s="63">
        <v>6822.5</v>
      </c>
      <c r="G243" s="63">
        <v>2494.75</v>
      </c>
      <c r="H243" s="56"/>
      <c r="I243" s="56"/>
    </row>
    <row r="244" spans="2:9">
      <c r="B244" s="19">
        <v>39416</v>
      </c>
      <c r="C244" s="63">
        <v>798.75</v>
      </c>
      <c r="D244" s="63">
        <v>782.65</v>
      </c>
      <c r="E244" s="63">
        <v>1423</v>
      </c>
      <c r="F244" s="63">
        <v>6955.5</v>
      </c>
      <c r="G244" s="63">
        <v>2530.25</v>
      </c>
      <c r="H244" s="56"/>
      <c r="I244" s="56"/>
    </row>
    <row r="245" spans="2:9">
      <c r="B245" s="19">
        <v>39419</v>
      </c>
      <c r="C245" s="63">
        <v>788.75</v>
      </c>
      <c r="D245" s="63">
        <v>787.55</v>
      </c>
      <c r="E245" s="63">
        <v>1386</v>
      </c>
      <c r="F245" s="63">
        <v>6806</v>
      </c>
      <c r="G245" s="63">
        <v>2540.25</v>
      </c>
      <c r="H245" s="56"/>
      <c r="I245" s="56"/>
    </row>
    <row r="246" spans="2:9">
      <c r="B246" s="19">
        <v>39420</v>
      </c>
      <c r="C246" s="63">
        <v>793.75</v>
      </c>
      <c r="D246" s="63">
        <v>798.95</v>
      </c>
      <c r="E246" s="63">
        <v>1425</v>
      </c>
      <c r="F246" s="63">
        <v>6500.5</v>
      </c>
      <c r="G246" s="63">
        <v>2359.25</v>
      </c>
      <c r="H246" s="56"/>
      <c r="I246" s="56"/>
    </row>
    <row r="247" spans="2:9">
      <c r="B247" s="19">
        <v>39421</v>
      </c>
      <c r="C247" s="63">
        <v>801.5</v>
      </c>
      <c r="D247" s="63">
        <v>795.45</v>
      </c>
      <c r="E247" s="63">
        <v>1434</v>
      </c>
      <c r="F247" s="63">
        <v>6550.5</v>
      </c>
      <c r="G247" s="63">
        <v>2371.25</v>
      </c>
      <c r="H247" s="56"/>
      <c r="I247" s="56"/>
    </row>
    <row r="248" spans="2:9">
      <c r="B248" s="19">
        <v>39422</v>
      </c>
      <c r="C248" s="63">
        <v>791</v>
      </c>
      <c r="D248" s="63">
        <v>799.55</v>
      </c>
      <c r="E248" s="63">
        <v>1406</v>
      </c>
      <c r="F248" s="63">
        <v>6609.75</v>
      </c>
      <c r="G248" s="63">
        <v>2340.25</v>
      </c>
      <c r="H248" s="56"/>
      <c r="I248" s="56"/>
    </row>
    <row r="249" spans="2:9">
      <c r="B249" s="19">
        <v>39423</v>
      </c>
      <c r="C249" s="63">
        <v>787.75</v>
      </c>
      <c r="D249" s="63">
        <v>797.25</v>
      </c>
      <c r="E249" s="63">
        <v>1444</v>
      </c>
      <c r="F249" s="63">
        <v>6811.75</v>
      </c>
      <c r="G249" s="63">
        <v>2370.75</v>
      </c>
      <c r="H249" s="56"/>
      <c r="I249" s="56"/>
    </row>
    <row r="250" spans="2:9">
      <c r="B250" s="19">
        <v>39426</v>
      </c>
      <c r="C250" s="63">
        <v>783.5</v>
      </c>
      <c r="D250" s="63">
        <v>809.5</v>
      </c>
      <c r="E250" s="63">
        <v>1438</v>
      </c>
      <c r="F250" s="63">
        <v>6705</v>
      </c>
      <c r="G250" s="63">
        <v>2360.25</v>
      </c>
      <c r="H250" s="56"/>
      <c r="I250" s="56"/>
    </row>
    <row r="251" spans="2:9">
      <c r="B251" s="19">
        <v>39427</v>
      </c>
      <c r="C251" s="63">
        <v>779.5</v>
      </c>
      <c r="D251" s="63">
        <v>808.65</v>
      </c>
      <c r="E251" s="63">
        <v>1461.5</v>
      </c>
      <c r="F251" s="63">
        <v>6635</v>
      </c>
      <c r="G251" s="63">
        <v>2381.5</v>
      </c>
      <c r="H251" s="56"/>
      <c r="I251" s="56"/>
    </row>
    <row r="252" spans="2:9">
      <c r="B252" s="19">
        <v>39428</v>
      </c>
      <c r="C252" s="63">
        <v>811.75</v>
      </c>
      <c r="D252" s="63">
        <v>812.05</v>
      </c>
      <c r="E252" s="63">
        <v>1463.5</v>
      </c>
      <c r="F252" s="63">
        <v>6557.5</v>
      </c>
      <c r="G252" s="63">
        <v>2400.25</v>
      </c>
      <c r="H252" s="56"/>
      <c r="I252" s="56"/>
    </row>
    <row r="253" spans="2:9">
      <c r="B253" s="19">
        <v>39429</v>
      </c>
      <c r="C253" s="63">
        <v>839.25</v>
      </c>
      <c r="D253" s="63">
        <v>795.95</v>
      </c>
      <c r="E253" s="63">
        <v>1461</v>
      </c>
      <c r="F253" s="63">
        <v>6495</v>
      </c>
      <c r="G253" s="63">
        <v>2382.5</v>
      </c>
      <c r="H253" s="56"/>
      <c r="I253" s="56"/>
    </row>
    <row r="254" spans="2:9">
      <c r="B254" s="19">
        <v>39430</v>
      </c>
      <c r="C254" s="63">
        <v>837.5</v>
      </c>
      <c r="D254" s="63">
        <v>790.65</v>
      </c>
      <c r="E254" s="63">
        <v>1401</v>
      </c>
      <c r="F254" s="63">
        <v>6419.5</v>
      </c>
      <c r="G254" s="63">
        <v>2325</v>
      </c>
      <c r="H254" s="56"/>
      <c r="I254" s="56"/>
    </row>
    <row r="255" spans="2:9">
      <c r="B255" s="19">
        <v>39433</v>
      </c>
      <c r="C255" s="63">
        <v>828.75</v>
      </c>
      <c r="D255" s="63">
        <v>794.15</v>
      </c>
      <c r="E255" s="63">
        <v>1374.5</v>
      </c>
      <c r="F255" s="63">
        <v>6364.75</v>
      </c>
      <c r="G255" s="63">
        <v>2240.25</v>
      </c>
      <c r="H255" s="56"/>
      <c r="I255" s="56"/>
    </row>
    <row r="256" spans="2:9">
      <c r="B256" s="19">
        <v>39434</v>
      </c>
      <c r="C256" s="63">
        <v>829.75</v>
      </c>
      <c r="D256" s="63">
        <v>801.1</v>
      </c>
      <c r="E256" s="63">
        <v>1397</v>
      </c>
      <c r="F256" s="63">
        <v>6272.25</v>
      </c>
      <c r="G256" s="63">
        <v>2275.5</v>
      </c>
      <c r="H256" s="56"/>
      <c r="I256" s="56"/>
    </row>
    <row r="257" spans="2:9">
      <c r="B257" s="19">
        <v>39435</v>
      </c>
      <c r="C257" s="63">
        <v>834</v>
      </c>
      <c r="D257" s="63">
        <v>803.25</v>
      </c>
      <c r="E257" s="63">
        <v>1398</v>
      </c>
      <c r="F257" s="63">
        <v>6380.5</v>
      </c>
      <c r="G257" s="63">
        <v>2264.75</v>
      </c>
      <c r="H257" s="56"/>
      <c r="I257" s="56"/>
    </row>
    <row r="258" spans="2:9">
      <c r="B258" s="19">
        <v>39436</v>
      </c>
      <c r="C258" s="63">
        <v>843</v>
      </c>
      <c r="D258" s="63">
        <v>796.15</v>
      </c>
      <c r="E258" s="63">
        <v>1397</v>
      </c>
      <c r="F258" s="63">
        <v>6561</v>
      </c>
      <c r="G258" s="63">
        <v>2280.25</v>
      </c>
      <c r="H258" s="56"/>
      <c r="I258" s="56"/>
    </row>
    <row r="259" spans="2:9">
      <c r="B259" s="19">
        <v>39437</v>
      </c>
      <c r="C259" s="63">
        <v>839.75</v>
      </c>
      <c r="D259" s="63">
        <v>811.15</v>
      </c>
      <c r="E259" s="63">
        <v>1428</v>
      </c>
      <c r="F259" s="63">
        <v>6629.5</v>
      </c>
      <c r="G259" s="63">
        <v>2356.25</v>
      </c>
      <c r="H259" s="56"/>
      <c r="I259" s="56"/>
    </row>
    <row r="260" spans="2:9">
      <c r="B260" s="19">
        <v>39440</v>
      </c>
      <c r="C260" s="63">
        <v>852.5</v>
      </c>
      <c r="D260" s="63">
        <v>811.15</v>
      </c>
      <c r="E260" s="63">
        <v>1435</v>
      </c>
      <c r="F260" s="63">
        <v>6629.5</v>
      </c>
      <c r="G260" s="63">
        <v>2356.25</v>
      </c>
      <c r="H260" s="56"/>
      <c r="I260" s="56"/>
    </row>
    <row r="261" spans="2:9">
      <c r="B261" s="19">
        <v>39441</v>
      </c>
      <c r="C261" s="63">
        <v>852.5</v>
      </c>
      <c r="D261" s="63">
        <v>811.15</v>
      </c>
      <c r="E261" s="63">
        <v>1435</v>
      </c>
      <c r="F261" s="63">
        <v>6629.5</v>
      </c>
      <c r="G261" s="63">
        <v>2356.25</v>
      </c>
      <c r="H261" s="56"/>
      <c r="I261" s="56"/>
    </row>
    <row r="262" spans="2:9">
      <c r="B262" s="19">
        <v>39442</v>
      </c>
      <c r="C262" s="63">
        <v>865.5</v>
      </c>
      <c r="D262" s="63">
        <v>811.15</v>
      </c>
      <c r="E262" s="63">
        <v>1435</v>
      </c>
      <c r="F262" s="63">
        <v>6629.5</v>
      </c>
      <c r="G262" s="63">
        <v>2356.25</v>
      </c>
      <c r="H262" s="56"/>
      <c r="I262" s="56"/>
    </row>
    <row r="263" spans="2:9">
      <c r="B263" s="19">
        <v>39443</v>
      </c>
      <c r="C263" s="63">
        <v>865.5</v>
      </c>
      <c r="D263" s="63">
        <v>829.4</v>
      </c>
      <c r="E263" s="63">
        <v>1467</v>
      </c>
      <c r="F263" s="63">
        <v>6870.5</v>
      </c>
      <c r="G263" s="63">
        <v>2420.25</v>
      </c>
      <c r="H263" s="56"/>
      <c r="I263" s="56"/>
    </row>
    <row r="264" spans="2:9">
      <c r="B264" s="19">
        <v>39444</v>
      </c>
      <c r="C264" s="63">
        <v>867.5</v>
      </c>
      <c r="D264" s="63">
        <v>836.65</v>
      </c>
      <c r="E264" s="63">
        <v>1475</v>
      </c>
      <c r="F264" s="63">
        <v>6714.5</v>
      </c>
      <c r="G264" s="63">
        <v>2385.25</v>
      </c>
      <c r="H264" s="56"/>
      <c r="I264" s="56"/>
    </row>
    <row r="265" spans="2:9">
      <c r="B265" s="19">
        <v>39447</v>
      </c>
      <c r="C265" s="63">
        <v>864.625</v>
      </c>
      <c r="D265" s="63">
        <v>836.15</v>
      </c>
      <c r="E265" s="63">
        <v>1476</v>
      </c>
      <c r="F265" s="63">
        <v>6714.5</v>
      </c>
      <c r="G265" s="63">
        <v>2385.25</v>
      </c>
      <c r="H265" s="56"/>
      <c r="I265" s="56"/>
    </row>
    <row r="266" spans="2:9">
      <c r="B266" s="19">
        <v>39448</v>
      </c>
      <c r="C266" s="63">
        <v>864.625</v>
      </c>
      <c r="D266" s="63">
        <v>836.15</v>
      </c>
      <c r="E266" s="63">
        <v>1476</v>
      </c>
      <c r="F266" s="63">
        <v>6714.5</v>
      </c>
      <c r="G266" s="63">
        <v>2385.25</v>
      </c>
      <c r="H266" s="56"/>
      <c r="I266" s="56"/>
    </row>
    <row r="267" spans="2:9">
      <c r="B267" s="19">
        <v>39449</v>
      </c>
      <c r="C267" s="63">
        <v>877</v>
      </c>
      <c r="D267" s="63">
        <v>856.35</v>
      </c>
      <c r="E267" s="63">
        <v>1493</v>
      </c>
      <c r="F267" s="63">
        <v>6665.75</v>
      </c>
      <c r="G267" s="63">
        <v>2383.75</v>
      </c>
      <c r="H267" s="56"/>
      <c r="I267" s="56"/>
    </row>
    <row r="268" spans="2:9">
      <c r="B268" s="19">
        <v>39450</v>
      </c>
      <c r="C268" s="63">
        <v>867</v>
      </c>
      <c r="D268" s="63">
        <v>861.95</v>
      </c>
      <c r="E268" s="63">
        <v>1538</v>
      </c>
      <c r="F268" s="63">
        <v>6762.5</v>
      </c>
      <c r="G268" s="63">
        <v>2465.5</v>
      </c>
      <c r="H268" s="56"/>
      <c r="I268" s="56"/>
    </row>
    <row r="269" spans="2:9">
      <c r="B269" s="19">
        <v>39451</v>
      </c>
      <c r="C269" s="63">
        <v>851.25</v>
      </c>
      <c r="D269" s="63">
        <v>857.95</v>
      </c>
      <c r="E269" s="63">
        <v>1527.5</v>
      </c>
      <c r="F269" s="63">
        <v>6990.25</v>
      </c>
      <c r="G269" s="63">
        <v>2562.5</v>
      </c>
      <c r="H269" s="56"/>
      <c r="I269" s="56"/>
    </row>
    <row r="270" spans="2:9">
      <c r="B270" s="19">
        <v>39454</v>
      </c>
      <c r="C270" s="63">
        <v>816.25</v>
      </c>
      <c r="D270" s="63">
        <v>859</v>
      </c>
      <c r="E270" s="63">
        <v>1524</v>
      </c>
      <c r="F270" s="63">
        <v>6990.25</v>
      </c>
      <c r="G270" s="63">
        <v>2562.5</v>
      </c>
      <c r="H270" s="56"/>
      <c r="I270" s="56"/>
    </row>
    <row r="271" spans="2:9">
      <c r="B271" s="19">
        <v>39455</v>
      </c>
      <c r="C271" s="63">
        <v>840.5</v>
      </c>
      <c r="D271" s="63">
        <v>874.55</v>
      </c>
      <c r="E271" s="63">
        <v>1548.5</v>
      </c>
      <c r="F271" s="63">
        <v>7105.5</v>
      </c>
      <c r="G271" s="63">
        <v>2533.75</v>
      </c>
      <c r="H271" s="56"/>
      <c r="I271" s="56"/>
    </row>
    <row r="272" spans="2:9">
      <c r="B272" s="19">
        <v>39456</v>
      </c>
      <c r="C272" s="63">
        <v>844.25</v>
      </c>
      <c r="D272" s="63">
        <v>880.3</v>
      </c>
      <c r="E272" s="63">
        <v>1600</v>
      </c>
      <c r="F272" s="63">
        <v>7350.5</v>
      </c>
      <c r="G272" s="63">
        <v>2526.5</v>
      </c>
      <c r="H272" s="56"/>
      <c r="I272" s="56"/>
    </row>
    <row r="273" spans="2:9">
      <c r="B273" s="19">
        <v>39457</v>
      </c>
      <c r="C273" s="63">
        <v>818.5</v>
      </c>
      <c r="D273" s="63">
        <v>882.25</v>
      </c>
      <c r="E273" s="63">
        <v>1562</v>
      </c>
      <c r="F273" s="63">
        <v>7120.25</v>
      </c>
      <c r="G273" s="63">
        <v>2409.25</v>
      </c>
      <c r="H273" s="56"/>
      <c r="I273" s="56"/>
    </row>
    <row r="274" spans="2:9">
      <c r="B274" s="19">
        <v>39458</v>
      </c>
      <c r="C274" s="63">
        <v>810</v>
      </c>
      <c r="D274" s="63">
        <v>896.15</v>
      </c>
      <c r="E274" s="63">
        <v>1606</v>
      </c>
      <c r="F274" s="63">
        <v>7195</v>
      </c>
      <c r="G274" s="63">
        <v>2320.5</v>
      </c>
      <c r="H274" s="56"/>
      <c r="I274" s="56"/>
    </row>
    <row r="275" spans="2:9">
      <c r="B275" s="19">
        <v>39461</v>
      </c>
      <c r="C275" s="63">
        <v>821</v>
      </c>
      <c r="D275" s="63">
        <v>908.15</v>
      </c>
      <c r="E275" s="63">
        <v>1650</v>
      </c>
      <c r="F275" s="63">
        <v>7360.5</v>
      </c>
      <c r="G275" s="63">
        <v>2375.25</v>
      </c>
      <c r="H275" s="56"/>
      <c r="I275" s="56"/>
    </row>
    <row r="276" spans="2:9">
      <c r="B276" s="19">
        <v>39462</v>
      </c>
      <c r="C276" s="63">
        <v>811</v>
      </c>
      <c r="D276" s="63">
        <v>909.75</v>
      </c>
      <c r="E276" s="63">
        <v>1624</v>
      </c>
      <c r="F276" s="63">
        <v>7225.25</v>
      </c>
      <c r="G276" s="63">
        <v>2295.25</v>
      </c>
      <c r="H276" s="56"/>
      <c r="I276" s="56"/>
    </row>
    <row r="277" spans="2:9">
      <c r="B277" s="19">
        <v>39463</v>
      </c>
      <c r="C277" s="63">
        <v>790.5</v>
      </c>
      <c r="D277" s="63">
        <v>874.55</v>
      </c>
      <c r="E277" s="63">
        <v>1585</v>
      </c>
      <c r="F277" s="63">
        <v>7019.5</v>
      </c>
      <c r="G277" s="63">
        <v>2261.75</v>
      </c>
      <c r="H277" s="56"/>
      <c r="I277" s="56"/>
    </row>
    <row r="278" spans="2:9">
      <c r="B278" s="19">
        <v>39464</v>
      </c>
      <c r="C278" s="63">
        <v>794</v>
      </c>
      <c r="D278" s="63">
        <v>886.7</v>
      </c>
      <c r="E278" s="63">
        <v>1588</v>
      </c>
      <c r="F278" s="63">
        <v>7121.25</v>
      </c>
      <c r="G278" s="63">
        <v>2270.25</v>
      </c>
      <c r="H278" s="56"/>
      <c r="I278" s="56"/>
    </row>
    <row r="279" spans="2:9">
      <c r="B279" s="19">
        <v>39465</v>
      </c>
      <c r="C279" s="63">
        <v>799.5</v>
      </c>
      <c r="D279" s="63">
        <v>882.45</v>
      </c>
      <c r="E279" s="63">
        <v>1582.5</v>
      </c>
      <c r="F279" s="63">
        <v>7061.75</v>
      </c>
      <c r="G279" s="63">
        <v>2240.25</v>
      </c>
      <c r="H279" s="56"/>
      <c r="I279" s="56"/>
    </row>
    <row r="280" spans="2:9">
      <c r="B280" s="19">
        <v>39468</v>
      </c>
      <c r="C280" s="63">
        <v>787.5</v>
      </c>
      <c r="D280" s="63">
        <v>882.45</v>
      </c>
      <c r="E280" s="63">
        <v>1577</v>
      </c>
      <c r="F280" s="63">
        <v>6905</v>
      </c>
      <c r="G280" s="63">
        <v>2260.25</v>
      </c>
      <c r="H280" s="56"/>
      <c r="I280" s="56"/>
    </row>
    <row r="281" spans="2:9">
      <c r="B281" s="19">
        <v>39469</v>
      </c>
      <c r="C281" s="63">
        <v>784.75</v>
      </c>
      <c r="D281" s="63">
        <v>892.6</v>
      </c>
      <c r="E281" s="63">
        <v>1557</v>
      </c>
      <c r="F281" s="63">
        <v>6915</v>
      </c>
      <c r="G281" s="63">
        <v>2179.75</v>
      </c>
      <c r="H281" s="56"/>
      <c r="I281" s="56"/>
    </row>
    <row r="282" spans="2:9">
      <c r="B282" s="19">
        <v>39470</v>
      </c>
      <c r="C282" s="63">
        <v>778.75</v>
      </c>
      <c r="D282" s="63">
        <v>888.9</v>
      </c>
      <c r="E282" s="63">
        <v>1595</v>
      </c>
      <c r="F282" s="63">
        <v>7000.25</v>
      </c>
      <c r="G282" s="63">
        <v>2215.75</v>
      </c>
      <c r="H282" s="56"/>
      <c r="I282" s="56"/>
    </row>
    <row r="283" spans="2:9">
      <c r="B283" s="19">
        <v>39471</v>
      </c>
      <c r="C283" s="63">
        <v>782.75</v>
      </c>
      <c r="D283" s="63">
        <v>905.85</v>
      </c>
      <c r="E283" s="63">
        <v>1635</v>
      </c>
      <c r="F283" s="63">
        <v>7091.5</v>
      </c>
      <c r="G283" s="63">
        <v>2235.25</v>
      </c>
      <c r="H283" s="56"/>
      <c r="I283" s="56"/>
    </row>
    <row r="284" spans="2:9">
      <c r="B284" s="19">
        <v>39472</v>
      </c>
      <c r="C284" s="63">
        <v>810.25</v>
      </c>
      <c r="D284" s="63">
        <v>912.45</v>
      </c>
      <c r="E284" s="63">
        <v>1653</v>
      </c>
      <c r="F284" s="63">
        <v>7119.5</v>
      </c>
      <c r="G284" s="63">
        <v>2241.25</v>
      </c>
      <c r="H284" s="56"/>
      <c r="I284" s="56"/>
    </row>
    <row r="285" spans="2:9">
      <c r="B285" s="19">
        <v>39475</v>
      </c>
      <c r="C285" s="63">
        <v>808.25</v>
      </c>
      <c r="D285" s="63">
        <v>923.95</v>
      </c>
      <c r="E285" s="63">
        <v>1644</v>
      </c>
      <c r="F285" s="63">
        <v>6892.5</v>
      </c>
      <c r="G285" s="63">
        <v>2209.75</v>
      </c>
      <c r="H285" s="56"/>
      <c r="I285" s="56"/>
    </row>
    <row r="286" spans="2:9">
      <c r="B286" s="19">
        <v>39476</v>
      </c>
      <c r="C286" s="63">
        <v>818.5</v>
      </c>
      <c r="D286" s="63">
        <v>926.75</v>
      </c>
      <c r="E286" s="63">
        <v>1675</v>
      </c>
      <c r="F286" s="63">
        <v>7170.5</v>
      </c>
      <c r="G286" s="63">
        <v>2310.25</v>
      </c>
      <c r="H286" s="56"/>
      <c r="I286" s="56"/>
    </row>
    <row r="287" spans="2:9">
      <c r="B287" s="19">
        <v>39477</v>
      </c>
      <c r="C287" s="63">
        <v>821.25</v>
      </c>
      <c r="D287" s="63">
        <v>921.45</v>
      </c>
      <c r="E287" s="63">
        <v>1676</v>
      </c>
      <c r="F287" s="63">
        <v>7164.75</v>
      </c>
      <c r="G287" s="63">
        <v>2312.25</v>
      </c>
      <c r="H287" s="56"/>
      <c r="I287" s="56"/>
    </row>
    <row r="288" spans="2:9">
      <c r="B288" s="19">
        <v>39478</v>
      </c>
      <c r="C288" s="63">
        <v>808</v>
      </c>
      <c r="D288" s="63">
        <v>923.05</v>
      </c>
      <c r="E288" s="63">
        <v>1674</v>
      </c>
      <c r="F288" s="63">
        <v>7170</v>
      </c>
      <c r="G288" s="63">
        <v>2391.5</v>
      </c>
      <c r="H288" s="56"/>
      <c r="I288" s="56"/>
    </row>
    <row r="289" spans="2:9">
      <c r="B289" s="19">
        <v>39479</v>
      </c>
      <c r="C289" s="63">
        <v>798</v>
      </c>
      <c r="D289" s="63">
        <v>910.45</v>
      </c>
      <c r="E289" s="63">
        <v>1719</v>
      </c>
      <c r="F289" s="63">
        <v>7344.75</v>
      </c>
      <c r="G289" s="63">
        <v>2505.75</v>
      </c>
      <c r="H289" s="56"/>
      <c r="I289" s="56"/>
    </row>
    <row r="290" spans="2:9">
      <c r="B290" s="19">
        <v>39482</v>
      </c>
      <c r="C290" s="63">
        <v>797.5</v>
      </c>
      <c r="D290" s="63">
        <v>896.3</v>
      </c>
      <c r="E290" s="63">
        <v>1670</v>
      </c>
      <c r="F290" s="63">
        <v>7294.5</v>
      </c>
      <c r="G290" s="63">
        <v>2462.5</v>
      </c>
      <c r="H290" s="56"/>
      <c r="I290" s="56"/>
    </row>
    <row r="291" spans="2:9">
      <c r="B291" s="19">
        <v>39483</v>
      </c>
      <c r="C291" s="63">
        <v>783.5</v>
      </c>
      <c r="D291" s="63">
        <v>890.45</v>
      </c>
      <c r="E291" s="63">
        <v>1651</v>
      </c>
      <c r="F291" s="63">
        <v>7201.5</v>
      </c>
      <c r="G291" s="63">
        <v>2401.75</v>
      </c>
      <c r="H291" s="56"/>
      <c r="I291" s="56"/>
    </row>
    <row r="292" spans="2:9">
      <c r="B292" s="19">
        <v>39484</v>
      </c>
      <c r="C292" s="63">
        <v>781.5</v>
      </c>
      <c r="D292" s="63">
        <v>904.55</v>
      </c>
      <c r="E292" s="63">
        <v>1648</v>
      </c>
      <c r="F292" s="63">
        <v>7180.5</v>
      </c>
      <c r="G292" s="63">
        <v>2383.75</v>
      </c>
      <c r="H292" s="56"/>
      <c r="I292" s="56"/>
    </row>
    <row r="293" spans="2:9">
      <c r="B293" s="19">
        <v>39485</v>
      </c>
      <c r="C293" s="63">
        <v>796.75</v>
      </c>
      <c r="D293" s="63">
        <v>905.25</v>
      </c>
      <c r="E293" s="63">
        <v>1670</v>
      </c>
      <c r="F293" s="63">
        <v>7347.5</v>
      </c>
      <c r="G293" s="63">
        <v>2332.5</v>
      </c>
      <c r="H293" s="56"/>
      <c r="I293" s="56"/>
    </row>
    <row r="294" spans="2:9">
      <c r="B294" s="19">
        <v>39486</v>
      </c>
      <c r="C294" s="63">
        <v>827.75</v>
      </c>
      <c r="D294" s="63">
        <v>919.35</v>
      </c>
      <c r="E294" s="63">
        <v>1695</v>
      </c>
      <c r="F294" s="63">
        <v>7611.5</v>
      </c>
      <c r="G294" s="63">
        <v>2342.5</v>
      </c>
      <c r="H294" s="56"/>
      <c r="I294" s="56"/>
    </row>
    <row r="295" spans="2:9">
      <c r="B295" s="19">
        <v>39489</v>
      </c>
      <c r="C295" s="63">
        <v>859</v>
      </c>
      <c r="D295" s="63">
        <v>920.8</v>
      </c>
      <c r="E295" s="63">
        <v>1737</v>
      </c>
      <c r="F295" s="63">
        <v>7820.25</v>
      </c>
      <c r="G295" s="63">
        <v>2428.5</v>
      </c>
      <c r="H295" s="56"/>
      <c r="I295" s="56"/>
    </row>
    <row r="296" spans="2:9">
      <c r="B296" s="19">
        <v>39490</v>
      </c>
      <c r="C296" s="63">
        <v>838.75</v>
      </c>
      <c r="D296" s="63">
        <v>915.75</v>
      </c>
      <c r="E296" s="63">
        <v>1746</v>
      </c>
      <c r="F296" s="63">
        <v>7802.5</v>
      </c>
      <c r="G296" s="63">
        <v>2415.5</v>
      </c>
      <c r="H296" s="56"/>
      <c r="I296" s="56"/>
    </row>
    <row r="297" spans="2:9">
      <c r="B297" s="19">
        <v>39491</v>
      </c>
      <c r="C297" s="63">
        <v>852.15</v>
      </c>
      <c r="D297" s="63">
        <v>903.15</v>
      </c>
      <c r="E297" s="63">
        <v>1698</v>
      </c>
      <c r="F297" s="63">
        <v>7680</v>
      </c>
      <c r="G297" s="63">
        <v>2366.25</v>
      </c>
      <c r="H297" s="56"/>
      <c r="I297" s="56"/>
    </row>
    <row r="298" spans="2:9">
      <c r="B298" s="19">
        <v>39492</v>
      </c>
      <c r="C298" s="63">
        <v>870.25</v>
      </c>
      <c r="D298" s="63">
        <v>911.55</v>
      </c>
      <c r="E298" s="63">
        <v>1726</v>
      </c>
      <c r="F298" s="63">
        <v>7775.5</v>
      </c>
      <c r="G298" s="63">
        <v>2340.5</v>
      </c>
      <c r="H298" s="56"/>
      <c r="I298" s="56"/>
    </row>
    <row r="299" spans="2:9">
      <c r="B299" s="19">
        <v>39493</v>
      </c>
      <c r="C299" s="63">
        <v>876</v>
      </c>
      <c r="D299" s="63">
        <v>908.45</v>
      </c>
      <c r="E299" s="63">
        <v>1738</v>
      </c>
      <c r="F299" s="63">
        <v>7800.5</v>
      </c>
      <c r="G299" s="63">
        <v>2354.75</v>
      </c>
      <c r="H299" s="56"/>
      <c r="I299" s="56"/>
    </row>
    <row r="300" spans="2:9">
      <c r="B300" s="19">
        <v>39496</v>
      </c>
      <c r="C300" s="63">
        <v>881.25</v>
      </c>
      <c r="D300" s="63">
        <v>903.4</v>
      </c>
      <c r="E300" s="63">
        <v>1701</v>
      </c>
      <c r="F300" s="63">
        <v>7944.75</v>
      </c>
      <c r="G300" s="63">
        <v>2320.75</v>
      </c>
      <c r="H300" s="56"/>
      <c r="I300" s="56"/>
    </row>
    <row r="301" spans="2:9">
      <c r="B301" s="19">
        <v>39497</v>
      </c>
      <c r="C301" s="63">
        <v>901.75</v>
      </c>
      <c r="D301" s="63">
        <v>927.95</v>
      </c>
      <c r="E301" s="63">
        <v>1725</v>
      </c>
      <c r="F301" s="63">
        <v>8079.5</v>
      </c>
      <c r="G301" s="63">
        <v>2370.25</v>
      </c>
      <c r="H301" s="56"/>
      <c r="I301" s="56"/>
    </row>
    <row r="302" spans="2:9">
      <c r="B302" s="19">
        <v>39498</v>
      </c>
      <c r="C302" s="63">
        <v>915</v>
      </c>
      <c r="D302" s="63">
        <v>924.95</v>
      </c>
      <c r="E302" s="63">
        <v>1742</v>
      </c>
      <c r="F302" s="63">
        <v>8100.75</v>
      </c>
      <c r="G302" s="63">
        <v>2340.25</v>
      </c>
      <c r="H302" s="56"/>
      <c r="I302" s="56"/>
    </row>
    <row r="303" spans="2:9">
      <c r="B303" s="19">
        <v>39499</v>
      </c>
      <c r="C303" s="63">
        <v>913.5</v>
      </c>
      <c r="D303" s="63">
        <v>950.95</v>
      </c>
      <c r="E303" s="63">
        <v>1798</v>
      </c>
      <c r="F303" s="63">
        <v>8280.5</v>
      </c>
      <c r="G303" s="63">
        <v>2470.25</v>
      </c>
      <c r="H303" s="56"/>
      <c r="I303" s="56"/>
    </row>
    <row r="304" spans="2:9">
      <c r="B304" s="19">
        <v>39500</v>
      </c>
      <c r="C304" s="63">
        <v>910.5</v>
      </c>
      <c r="D304" s="63">
        <v>943.65</v>
      </c>
      <c r="E304" s="63">
        <v>1794</v>
      </c>
      <c r="F304" s="63">
        <v>8321.5</v>
      </c>
      <c r="G304" s="63">
        <v>2450.5</v>
      </c>
      <c r="H304" s="56"/>
      <c r="I304" s="56"/>
    </row>
    <row r="305" spans="2:9">
      <c r="B305" s="19">
        <v>39503</v>
      </c>
      <c r="C305" s="63">
        <v>922</v>
      </c>
      <c r="D305" s="63">
        <v>934.85</v>
      </c>
      <c r="E305" s="63">
        <v>1806</v>
      </c>
      <c r="F305" s="63">
        <v>8246.5</v>
      </c>
      <c r="G305" s="63">
        <v>2465.25</v>
      </c>
      <c r="H305" s="56"/>
      <c r="I305" s="56"/>
    </row>
    <row r="306" spans="2:9">
      <c r="B306" s="19">
        <v>39504</v>
      </c>
      <c r="C306" s="63">
        <v>911.25</v>
      </c>
      <c r="D306" s="63">
        <v>942.95</v>
      </c>
      <c r="E306" s="63">
        <v>1812</v>
      </c>
      <c r="F306" s="63">
        <v>8270.5</v>
      </c>
      <c r="G306" s="63">
        <v>2451.75</v>
      </c>
      <c r="H306" s="56"/>
      <c r="I306" s="56"/>
    </row>
    <row r="307" spans="2:9">
      <c r="B307" s="19">
        <v>39505</v>
      </c>
      <c r="C307" s="63">
        <v>903.75</v>
      </c>
      <c r="D307" s="63">
        <v>956.6</v>
      </c>
      <c r="E307" s="63">
        <v>1933</v>
      </c>
      <c r="F307" s="63">
        <v>8515.5</v>
      </c>
      <c r="G307" s="63">
        <v>2600.5</v>
      </c>
      <c r="H307" s="56"/>
      <c r="I307" s="56"/>
    </row>
    <row r="308" spans="2:9">
      <c r="B308" s="19">
        <v>39506</v>
      </c>
      <c r="C308" s="63">
        <v>919.5</v>
      </c>
      <c r="D308" s="63">
        <v>966.55</v>
      </c>
      <c r="E308" s="63">
        <v>1924</v>
      </c>
      <c r="F308" s="63">
        <v>8467.5</v>
      </c>
      <c r="G308" s="63">
        <v>2665.25</v>
      </c>
      <c r="H308" s="56"/>
      <c r="I308" s="56"/>
    </row>
    <row r="309" spans="2:9">
      <c r="B309" s="19">
        <v>39507</v>
      </c>
      <c r="C309" s="63">
        <v>922.5</v>
      </c>
      <c r="D309" s="63">
        <v>970.77</v>
      </c>
      <c r="E309" s="63">
        <v>1962</v>
      </c>
      <c r="F309" s="63">
        <v>8540.25</v>
      </c>
      <c r="G309" s="63">
        <v>2720.5</v>
      </c>
      <c r="H309" s="56"/>
      <c r="I309" s="56"/>
    </row>
    <row r="310" spans="2:9">
      <c r="B310" s="19">
        <v>39510</v>
      </c>
      <c r="C310" s="63">
        <v>946</v>
      </c>
      <c r="D310" s="63">
        <v>981.35</v>
      </c>
      <c r="E310" s="63">
        <v>2016</v>
      </c>
      <c r="F310" s="63">
        <v>8562.5</v>
      </c>
      <c r="G310" s="63">
        <v>2774.75</v>
      </c>
      <c r="H310" s="56"/>
      <c r="I310" s="56"/>
    </row>
    <row r="311" spans="2:9">
      <c r="B311" s="19">
        <v>39511</v>
      </c>
      <c r="C311" s="63">
        <v>923.25</v>
      </c>
      <c r="D311" s="63">
        <v>965.55</v>
      </c>
      <c r="E311" s="63">
        <v>2032</v>
      </c>
      <c r="F311" s="63">
        <v>8682.5</v>
      </c>
      <c r="G311" s="63">
        <v>2805.25</v>
      </c>
      <c r="H311" s="56"/>
      <c r="I311" s="56"/>
    </row>
    <row r="312" spans="2:9">
      <c r="B312" s="19">
        <v>39512</v>
      </c>
      <c r="C312" s="63">
        <v>970</v>
      </c>
      <c r="D312" s="63">
        <v>984.05</v>
      </c>
      <c r="E312" s="63">
        <v>1948</v>
      </c>
      <c r="F312" s="63">
        <v>8415.5</v>
      </c>
      <c r="G312" s="63">
        <v>2678.75</v>
      </c>
      <c r="H312" s="56"/>
      <c r="I312" s="56"/>
    </row>
    <row r="313" spans="2:9">
      <c r="B313" s="19">
        <v>39513</v>
      </c>
      <c r="C313" s="63">
        <v>977.5</v>
      </c>
      <c r="D313" s="63">
        <v>983.15</v>
      </c>
      <c r="E313" s="63">
        <v>2080</v>
      </c>
      <c r="F313" s="63">
        <v>8880.5</v>
      </c>
      <c r="G313" s="63">
        <v>2825.25</v>
      </c>
      <c r="H313" s="56"/>
      <c r="I313" s="56"/>
    </row>
    <row r="314" spans="2:9">
      <c r="B314" s="19">
        <v>39514</v>
      </c>
      <c r="C314" s="63">
        <v>955.75</v>
      </c>
      <c r="D314" s="63">
        <v>975.85</v>
      </c>
      <c r="E314" s="63">
        <v>2022</v>
      </c>
      <c r="F314" s="63">
        <v>8659.5</v>
      </c>
      <c r="G314" s="63">
        <v>2640.25</v>
      </c>
      <c r="H314" s="56"/>
      <c r="I314" s="56"/>
    </row>
    <row r="315" spans="2:9">
      <c r="B315" s="19">
        <v>39517</v>
      </c>
      <c r="C315" s="63">
        <v>959</v>
      </c>
      <c r="D315" s="63">
        <v>968.75</v>
      </c>
      <c r="E315" s="63">
        <v>1957</v>
      </c>
      <c r="F315" s="63">
        <v>8400.25</v>
      </c>
      <c r="G315" s="63">
        <v>2539.75</v>
      </c>
      <c r="H315" s="56"/>
      <c r="I315" s="56"/>
    </row>
    <row r="316" spans="2:9">
      <c r="B316" s="19">
        <v>39518</v>
      </c>
      <c r="C316" s="63">
        <v>962.25</v>
      </c>
      <c r="D316" s="63">
        <v>974.9</v>
      </c>
      <c r="E316" s="63">
        <v>2025</v>
      </c>
      <c r="F316" s="63">
        <v>8560.25</v>
      </c>
      <c r="G316" s="63">
        <v>2564.5</v>
      </c>
      <c r="H316" s="56"/>
      <c r="I316" s="56"/>
    </row>
    <row r="317" spans="2:9">
      <c r="B317" s="19">
        <v>39519</v>
      </c>
      <c r="C317" s="63">
        <v>956</v>
      </c>
      <c r="D317" s="63">
        <v>979.85</v>
      </c>
      <c r="E317" s="63">
        <v>1970</v>
      </c>
      <c r="F317" s="63">
        <v>8355.5</v>
      </c>
      <c r="G317" s="63">
        <v>2543.5</v>
      </c>
      <c r="H317" s="56"/>
      <c r="I317" s="56"/>
    </row>
    <row r="318" spans="2:9">
      <c r="B318" s="19">
        <v>39520</v>
      </c>
      <c r="C318" s="63">
        <v>997.75</v>
      </c>
      <c r="D318" s="63">
        <v>993.35</v>
      </c>
      <c r="E318" s="63">
        <v>2079</v>
      </c>
      <c r="F318" s="63">
        <v>8547.5</v>
      </c>
      <c r="G318" s="63">
        <v>2635.75</v>
      </c>
      <c r="H318" s="56"/>
      <c r="I318" s="56"/>
    </row>
    <row r="319" spans="2:9">
      <c r="B319" s="19">
        <v>39521</v>
      </c>
      <c r="C319" s="63">
        <v>1016.25</v>
      </c>
      <c r="D319" s="63">
        <v>999.35</v>
      </c>
      <c r="E319" s="63">
        <v>2041</v>
      </c>
      <c r="F319" s="63">
        <v>8610.5</v>
      </c>
      <c r="G319" s="63">
        <v>2584.75</v>
      </c>
      <c r="H319" s="56"/>
      <c r="I319" s="56"/>
    </row>
    <row r="320" spans="2:9">
      <c r="B320" s="19">
        <v>39524</v>
      </c>
      <c r="C320" s="63">
        <v>974</v>
      </c>
      <c r="D320" s="63">
        <v>1011.6</v>
      </c>
      <c r="E320" s="63">
        <v>2092</v>
      </c>
      <c r="F320" s="63">
        <v>8359.5</v>
      </c>
      <c r="G320" s="63">
        <v>2480.25</v>
      </c>
      <c r="H320" s="56"/>
      <c r="I320" s="56"/>
    </row>
    <row r="321" spans="2:9">
      <c r="B321" s="19">
        <v>39525</v>
      </c>
      <c r="C321" s="63">
        <v>983.75</v>
      </c>
      <c r="D321" s="63">
        <v>1004.85</v>
      </c>
      <c r="E321" s="63">
        <v>2038</v>
      </c>
      <c r="F321" s="63">
        <v>8282.5</v>
      </c>
      <c r="G321" s="63">
        <v>2472.5</v>
      </c>
      <c r="H321" s="56"/>
      <c r="I321" s="56"/>
    </row>
    <row r="322" spans="2:9">
      <c r="B322" s="19">
        <v>39526</v>
      </c>
      <c r="C322" s="63">
        <v>964.5</v>
      </c>
      <c r="D322" s="63">
        <v>943.65</v>
      </c>
      <c r="E322" s="63">
        <v>1988</v>
      </c>
      <c r="F322" s="63">
        <v>8210.25</v>
      </c>
      <c r="G322" s="63">
        <v>2390.25</v>
      </c>
      <c r="H322" s="56"/>
      <c r="I322" s="56"/>
    </row>
    <row r="323" spans="2:9">
      <c r="B323" s="19">
        <v>39527</v>
      </c>
      <c r="C323" s="63">
        <v>954.5</v>
      </c>
      <c r="D323" s="63">
        <v>923.15</v>
      </c>
      <c r="E323" s="63">
        <v>1753</v>
      </c>
      <c r="F323" s="63">
        <v>7788.5</v>
      </c>
      <c r="G323" s="63">
        <v>2259.5</v>
      </c>
      <c r="H323" s="56"/>
      <c r="I323" s="56"/>
    </row>
    <row r="324" spans="2:9">
      <c r="B324" s="19">
        <v>39528</v>
      </c>
      <c r="C324" s="63">
        <v>954.5</v>
      </c>
      <c r="D324" s="63">
        <v>923.15</v>
      </c>
      <c r="E324" s="63">
        <v>1753</v>
      </c>
      <c r="F324" s="63">
        <v>7788.5</v>
      </c>
      <c r="G324" s="63">
        <v>2259.5</v>
      </c>
      <c r="H324" s="56"/>
      <c r="I324" s="56"/>
    </row>
    <row r="325" spans="2:9">
      <c r="B325" s="19">
        <v>39531</v>
      </c>
      <c r="C325" s="63">
        <v>954.5</v>
      </c>
      <c r="D325" s="63">
        <v>923.15</v>
      </c>
      <c r="E325" s="63">
        <v>1753</v>
      </c>
      <c r="F325" s="63">
        <v>7788.5</v>
      </c>
      <c r="G325" s="63">
        <v>2259.5</v>
      </c>
      <c r="H325" s="56"/>
      <c r="I325" s="56"/>
    </row>
    <row r="326" spans="2:9">
      <c r="B326" s="19">
        <v>39532</v>
      </c>
      <c r="C326" s="63">
        <v>941.75</v>
      </c>
      <c r="D326" s="63">
        <v>923.15</v>
      </c>
      <c r="E326" s="63">
        <v>1757.5</v>
      </c>
      <c r="F326" s="63">
        <v>8239.5</v>
      </c>
      <c r="G326" s="63">
        <v>2316.5</v>
      </c>
      <c r="H326" s="56"/>
      <c r="I326" s="56"/>
    </row>
    <row r="327" spans="2:9">
      <c r="B327" s="19">
        <v>39533</v>
      </c>
      <c r="C327" s="63">
        <v>984.75</v>
      </c>
      <c r="D327" s="63">
        <v>950.85</v>
      </c>
      <c r="E327" s="63">
        <v>1807</v>
      </c>
      <c r="F327" s="63">
        <v>8257.5</v>
      </c>
      <c r="G327" s="63">
        <v>2290.5</v>
      </c>
      <c r="H327" s="56"/>
      <c r="I327" s="56"/>
    </row>
    <row r="328" spans="2:9">
      <c r="B328" s="19">
        <v>39534</v>
      </c>
      <c r="C328" s="63">
        <v>997.25</v>
      </c>
      <c r="D328" s="63">
        <v>945.15</v>
      </c>
      <c r="E328" s="63">
        <v>1820</v>
      </c>
      <c r="F328" s="63">
        <v>8456.5</v>
      </c>
      <c r="G328" s="63">
        <v>2279.5</v>
      </c>
      <c r="H328" s="56"/>
      <c r="I328" s="56"/>
    </row>
    <row r="329" spans="2:9">
      <c r="B329" s="19">
        <v>39535</v>
      </c>
      <c r="C329" s="63">
        <v>997.875</v>
      </c>
      <c r="D329" s="63">
        <v>927.85</v>
      </c>
      <c r="E329" s="63">
        <v>1836</v>
      </c>
      <c r="F329" s="63">
        <v>8537.5</v>
      </c>
      <c r="G329" s="63">
        <v>2325.25</v>
      </c>
      <c r="H329" s="56"/>
      <c r="I329" s="56"/>
    </row>
    <row r="330" spans="2:9">
      <c r="B330" s="19">
        <v>39538</v>
      </c>
      <c r="C330" s="63">
        <v>1006.5</v>
      </c>
      <c r="D330" s="63">
        <v>932.4</v>
      </c>
      <c r="E330" s="63">
        <v>1799</v>
      </c>
      <c r="F330" s="63">
        <v>8519.75</v>
      </c>
      <c r="G330" s="63">
        <v>2302.5</v>
      </c>
      <c r="H330" s="56"/>
      <c r="I330" s="56"/>
    </row>
    <row r="331" spans="2:9">
      <c r="B331" s="19">
        <v>39539</v>
      </c>
      <c r="C331" s="63">
        <v>964.5</v>
      </c>
      <c r="D331" s="63">
        <v>879.55</v>
      </c>
      <c r="E331" s="63">
        <v>1674</v>
      </c>
      <c r="F331" s="63">
        <v>8325.25</v>
      </c>
      <c r="G331" s="63">
        <v>2263.75</v>
      </c>
      <c r="H331" s="56"/>
      <c r="I331" s="56"/>
    </row>
    <row r="332" spans="2:9">
      <c r="B332" s="19">
        <v>39540</v>
      </c>
      <c r="C332" s="63">
        <v>961.25</v>
      </c>
      <c r="D332" s="63">
        <v>891.05</v>
      </c>
      <c r="E332" s="63">
        <v>1689</v>
      </c>
      <c r="F332" s="63">
        <v>8463.5</v>
      </c>
      <c r="G332" s="63">
        <v>2280.5</v>
      </c>
      <c r="H332" s="56"/>
      <c r="I332" s="56"/>
    </row>
    <row r="333" spans="2:9">
      <c r="B333" s="19">
        <v>39541</v>
      </c>
      <c r="C333" s="63">
        <v>994.25</v>
      </c>
      <c r="D333" s="63">
        <v>906.75</v>
      </c>
      <c r="E333" s="63">
        <v>1715</v>
      </c>
      <c r="F333" s="63">
        <v>8590.5</v>
      </c>
      <c r="G333" s="63">
        <v>2290.25</v>
      </c>
      <c r="H333" s="56"/>
      <c r="I333" s="56"/>
    </row>
    <row r="334" spans="2:9">
      <c r="B334" s="19">
        <v>39542</v>
      </c>
      <c r="C334" s="63">
        <v>1000.75</v>
      </c>
      <c r="D334" s="63">
        <v>905.85</v>
      </c>
      <c r="E334" s="63">
        <v>1745</v>
      </c>
      <c r="F334" s="63">
        <v>8644.5</v>
      </c>
      <c r="G334" s="63">
        <v>2281.5</v>
      </c>
      <c r="H334" s="56"/>
      <c r="I334" s="56"/>
    </row>
    <row r="335" spans="2:9">
      <c r="B335" s="19">
        <v>39545</v>
      </c>
      <c r="C335" s="63">
        <v>1041.5</v>
      </c>
      <c r="D335" s="63">
        <v>928.35</v>
      </c>
      <c r="E335" s="63">
        <v>1796</v>
      </c>
      <c r="F335" s="63">
        <v>8735</v>
      </c>
      <c r="G335" s="63">
        <v>2362.25</v>
      </c>
      <c r="H335" s="56"/>
      <c r="I335" s="56"/>
    </row>
    <row r="336" spans="2:9">
      <c r="B336" s="19">
        <v>39546</v>
      </c>
      <c r="C336" s="63">
        <v>1036.5</v>
      </c>
      <c r="D336" s="63">
        <v>928.35</v>
      </c>
      <c r="E336" s="63">
        <v>1800</v>
      </c>
      <c r="F336" s="63">
        <v>8681.5</v>
      </c>
      <c r="G336" s="63">
        <v>2302.5</v>
      </c>
      <c r="H336" s="56"/>
      <c r="I336" s="56"/>
    </row>
    <row r="337" spans="2:9">
      <c r="B337" s="19">
        <v>39547</v>
      </c>
      <c r="C337" s="63">
        <v>1062.25</v>
      </c>
      <c r="D337" s="63">
        <v>925.45</v>
      </c>
      <c r="E337" s="63">
        <v>1749</v>
      </c>
      <c r="F337" s="63">
        <v>8649.5</v>
      </c>
      <c r="G337" s="63">
        <v>2305.25</v>
      </c>
      <c r="H337" s="56"/>
      <c r="I337" s="56"/>
    </row>
    <row r="338" spans="2:9">
      <c r="B338" s="19">
        <v>39548</v>
      </c>
      <c r="C338" s="63">
        <v>1069.25</v>
      </c>
      <c r="D338" s="63">
        <v>926.75</v>
      </c>
      <c r="E338" s="63">
        <v>1832</v>
      </c>
      <c r="F338" s="63">
        <v>8884.25</v>
      </c>
      <c r="G338" s="63">
        <v>2330.25</v>
      </c>
      <c r="H338" s="56"/>
      <c r="I338" s="56"/>
    </row>
    <row r="339" spans="2:9">
      <c r="B339" s="19">
        <v>39549</v>
      </c>
      <c r="C339" s="63">
        <v>1050.5</v>
      </c>
      <c r="D339" s="63">
        <v>922.9</v>
      </c>
      <c r="E339" s="63">
        <v>1795</v>
      </c>
      <c r="F339" s="63">
        <v>8809.5</v>
      </c>
      <c r="G339" s="63">
        <v>2287.5</v>
      </c>
      <c r="H339" s="56"/>
      <c r="I339" s="56"/>
    </row>
    <row r="340" spans="2:9">
      <c r="B340" s="19">
        <v>39552</v>
      </c>
      <c r="C340" s="63">
        <v>1041.75</v>
      </c>
      <c r="D340" s="63">
        <v>929.2</v>
      </c>
      <c r="E340" s="63">
        <v>1745</v>
      </c>
      <c r="F340" s="63">
        <v>8679.25</v>
      </c>
      <c r="G340" s="63">
        <v>2235</v>
      </c>
      <c r="H340" s="56"/>
      <c r="I340" s="56"/>
    </row>
    <row r="341" spans="2:9">
      <c r="B341" s="19">
        <v>39553</v>
      </c>
      <c r="C341" s="63">
        <v>1053.75</v>
      </c>
      <c r="D341" s="63">
        <v>927.8</v>
      </c>
      <c r="E341" s="63">
        <v>1786</v>
      </c>
      <c r="F341" s="63">
        <v>8719.5</v>
      </c>
      <c r="G341" s="63">
        <v>2270.25</v>
      </c>
      <c r="H341" s="56"/>
      <c r="I341" s="56"/>
    </row>
    <row r="342" spans="2:9">
      <c r="B342" s="19">
        <v>39554</v>
      </c>
      <c r="C342" s="63">
        <v>1059.75</v>
      </c>
      <c r="D342" s="63">
        <v>947.45</v>
      </c>
      <c r="E342" s="63">
        <v>1807</v>
      </c>
      <c r="F342" s="63">
        <v>8736.25</v>
      </c>
      <c r="G342" s="63">
        <v>2285.5</v>
      </c>
      <c r="H342" s="56"/>
      <c r="I342" s="56"/>
    </row>
    <row r="343" spans="2:9">
      <c r="B343" s="19">
        <v>39555</v>
      </c>
      <c r="C343" s="63">
        <v>1047.75</v>
      </c>
      <c r="D343" s="63">
        <v>942.95</v>
      </c>
      <c r="E343" s="63">
        <v>1856</v>
      </c>
      <c r="F343" s="63">
        <v>8861.25</v>
      </c>
      <c r="G343" s="63">
        <v>2285.25</v>
      </c>
      <c r="H343" s="56"/>
      <c r="I343" s="56"/>
    </row>
    <row r="344" spans="2:9">
      <c r="B344" s="19">
        <v>39556</v>
      </c>
      <c r="C344" s="63">
        <v>1062</v>
      </c>
      <c r="D344" s="63">
        <v>914.4</v>
      </c>
      <c r="E344" s="63">
        <v>1818</v>
      </c>
      <c r="F344" s="63">
        <v>8629.5</v>
      </c>
      <c r="G344" s="63">
        <v>2240.25</v>
      </c>
      <c r="H344" s="56"/>
      <c r="I344" s="56"/>
    </row>
    <row r="345" spans="2:9">
      <c r="B345" s="19">
        <v>39559</v>
      </c>
      <c r="C345" s="63">
        <v>1067</v>
      </c>
      <c r="D345" s="63">
        <v>915</v>
      </c>
      <c r="E345" s="63">
        <v>1786</v>
      </c>
      <c r="F345" s="63">
        <v>8641.25</v>
      </c>
      <c r="G345" s="63">
        <v>2219.25</v>
      </c>
      <c r="H345" s="56"/>
      <c r="I345" s="56"/>
    </row>
    <row r="346" spans="2:9">
      <c r="B346" s="19">
        <v>39560</v>
      </c>
      <c r="C346" s="63">
        <v>1077.5</v>
      </c>
      <c r="D346" s="63">
        <v>918.9</v>
      </c>
      <c r="E346" s="63">
        <v>1756</v>
      </c>
      <c r="F346" s="63">
        <v>8769.5</v>
      </c>
      <c r="G346" s="63">
        <v>2234.5</v>
      </c>
      <c r="H346" s="56"/>
      <c r="I346" s="56"/>
    </row>
    <row r="347" spans="2:9">
      <c r="B347" s="19">
        <v>39561</v>
      </c>
      <c r="C347" s="63">
        <v>1071.25</v>
      </c>
      <c r="D347" s="63">
        <v>901.3</v>
      </c>
      <c r="E347" s="63">
        <v>1755</v>
      </c>
      <c r="F347" s="63">
        <v>8795.5</v>
      </c>
      <c r="G347" s="63">
        <v>2184.75</v>
      </c>
      <c r="H347" s="56"/>
      <c r="I347" s="56"/>
    </row>
    <row r="348" spans="2:9">
      <c r="B348" s="19">
        <v>39562</v>
      </c>
      <c r="C348" s="63">
        <v>1077.25</v>
      </c>
      <c r="D348" s="63">
        <v>891.65</v>
      </c>
      <c r="E348" s="63">
        <v>1709</v>
      </c>
      <c r="F348" s="63">
        <v>8700.25</v>
      </c>
      <c r="G348" s="63">
        <v>2219.75</v>
      </c>
      <c r="H348" s="56"/>
      <c r="I348" s="56"/>
    </row>
    <row r="349" spans="2:9">
      <c r="B349" s="19">
        <v>39563</v>
      </c>
      <c r="C349" s="63">
        <v>1086.75</v>
      </c>
      <c r="D349" s="63">
        <v>891.8</v>
      </c>
      <c r="E349" s="63">
        <v>1668</v>
      </c>
      <c r="F349" s="63">
        <v>8599.5</v>
      </c>
      <c r="G349" s="63">
        <v>2210.25</v>
      </c>
      <c r="H349" s="56"/>
      <c r="I349" s="56"/>
    </row>
    <row r="350" spans="2:9">
      <c r="B350" s="19">
        <v>39566</v>
      </c>
      <c r="C350" s="63">
        <v>1090.75</v>
      </c>
      <c r="D350" s="63">
        <v>895.4</v>
      </c>
      <c r="E350" s="63">
        <v>1694</v>
      </c>
      <c r="F350" s="63">
        <v>8743</v>
      </c>
      <c r="G350" s="63">
        <v>2275.5</v>
      </c>
      <c r="H350" s="56"/>
      <c r="I350" s="56"/>
    </row>
    <row r="351" spans="2:9">
      <c r="B351" s="19">
        <v>39567</v>
      </c>
      <c r="C351" s="63">
        <v>1091</v>
      </c>
      <c r="D351" s="63">
        <v>877.9</v>
      </c>
      <c r="E351" s="63">
        <v>1678</v>
      </c>
      <c r="F351" s="63">
        <v>8737.5</v>
      </c>
      <c r="G351" s="63">
        <v>2230.25</v>
      </c>
      <c r="H351" s="56"/>
      <c r="I351" s="56"/>
    </row>
    <row r="352" spans="2:9">
      <c r="B352" s="19">
        <v>39568</v>
      </c>
      <c r="C352" s="63">
        <v>1080.75</v>
      </c>
      <c r="D352" s="63">
        <v>869.85</v>
      </c>
      <c r="E352" s="63">
        <v>1647</v>
      </c>
      <c r="F352" s="63">
        <v>8652.5</v>
      </c>
      <c r="G352" s="63">
        <v>2195.25</v>
      </c>
      <c r="H352" s="56"/>
      <c r="I352" s="56"/>
    </row>
    <row r="353" spans="2:9">
      <c r="B353" s="19">
        <v>39569</v>
      </c>
      <c r="C353" s="63">
        <v>1044.25</v>
      </c>
      <c r="D353" s="63">
        <v>850.15</v>
      </c>
      <c r="E353" s="63">
        <v>1664</v>
      </c>
      <c r="F353" s="63">
        <v>8685.5</v>
      </c>
      <c r="G353" s="63">
        <v>2195.25</v>
      </c>
      <c r="H353" s="56"/>
      <c r="I353" s="56"/>
    </row>
    <row r="354" spans="2:9">
      <c r="B354" s="19">
        <v>39570</v>
      </c>
      <c r="C354" s="63">
        <v>1075</v>
      </c>
      <c r="D354" s="63">
        <v>856.3</v>
      </c>
      <c r="E354" s="63">
        <v>1619</v>
      </c>
      <c r="F354" s="63">
        <v>8389.5</v>
      </c>
      <c r="G354" s="63">
        <v>2145.5</v>
      </c>
      <c r="H354" s="56"/>
      <c r="I354" s="56"/>
    </row>
    <row r="355" spans="2:9">
      <c r="B355" s="19">
        <v>39573</v>
      </c>
      <c r="C355" s="63">
        <v>1075</v>
      </c>
      <c r="D355" s="63">
        <v>856.3</v>
      </c>
      <c r="E355" s="63">
        <v>1619</v>
      </c>
      <c r="F355" s="63">
        <v>8389.5</v>
      </c>
      <c r="G355" s="63">
        <v>2145.5</v>
      </c>
      <c r="H355" s="56"/>
      <c r="I355" s="56"/>
    </row>
    <row r="356" spans="2:9">
      <c r="B356" s="19">
        <v>39574</v>
      </c>
      <c r="C356" s="63">
        <v>1114.5</v>
      </c>
      <c r="D356" s="63">
        <v>879.6</v>
      </c>
      <c r="E356" s="63">
        <v>1670</v>
      </c>
      <c r="F356" s="63">
        <v>8620</v>
      </c>
      <c r="G356" s="63">
        <v>2214</v>
      </c>
      <c r="H356" s="56"/>
      <c r="I356" s="56"/>
    </row>
    <row r="357" spans="2:9">
      <c r="B357" s="19">
        <v>39575</v>
      </c>
      <c r="C357" s="63">
        <v>1112.5</v>
      </c>
      <c r="D357" s="63">
        <v>867.75</v>
      </c>
      <c r="E357" s="63">
        <v>1669</v>
      </c>
      <c r="F357" s="63">
        <v>8640.5</v>
      </c>
      <c r="G357" s="63">
        <v>2235.25</v>
      </c>
      <c r="H357" s="56"/>
      <c r="I357" s="56"/>
    </row>
    <row r="358" spans="2:9">
      <c r="B358" s="19">
        <v>39576</v>
      </c>
      <c r="C358" s="63">
        <v>1151.75</v>
      </c>
      <c r="D358" s="63">
        <v>884.55</v>
      </c>
      <c r="E358" s="63">
        <v>1658</v>
      </c>
      <c r="F358" s="63">
        <v>8455</v>
      </c>
      <c r="G358" s="63">
        <v>2190.25</v>
      </c>
      <c r="H358" s="56"/>
      <c r="I358" s="56"/>
    </row>
    <row r="359" spans="2:9">
      <c r="B359" s="19">
        <v>39577</v>
      </c>
      <c r="C359" s="63">
        <v>1190.5</v>
      </c>
      <c r="D359" s="63">
        <v>876.3</v>
      </c>
      <c r="E359" s="63">
        <v>1697</v>
      </c>
      <c r="F359" s="63">
        <v>8399.5</v>
      </c>
      <c r="G359" s="63">
        <v>2165.25</v>
      </c>
      <c r="H359" s="56"/>
      <c r="I359" s="56"/>
    </row>
    <row r="360" spans="2:9">
      <c r="B360" s="19">
        <v>39580</v>
      </c>
      <c r="C360" s="63">
        <v>1180.5</v>
      </c>
      <c r="D360" s="63">
        <v>885.7</v>
      </c>
      <c r="E360" s="63">
        <v>1674</v>
      </c>
      <c r="F360" s="63">
        <v>8275.5</v>
      </c>
      <c r="G360" s="63">
        <v>2158.75</v>
      </c>
      <c r="H360" s="56"/>
      <c r="I360" s="56"/>
    </row>
    <row r="361" spans="2:9">
      <c r="B361" s="19">
        <v>39581</v>
      </c>
      <c r="C361" s="63">
        <v>1206.5</v>
      </c>
      <c r="D361" s="63">
        <v>868.5</v>
      </c>
      <c r="E361" s="63">
        <v>1708</v>
      </c>
      <c r="F361" s="63">
        <v>8409.75</v>
      </c>
      <c r="G361" s="63">
        <v>2289.25</v>
      </c>
      <c r="H361" s="56"/>
      <c r="I361" s="56"/>
    </row>
    <row r="362" spans="2:9">
      <c r="B362" s="19">
        <v>39582</v>
      </c>
      <c r="C362" s="63">
        <v>1199.75</v>
      </c>
      <c r="D362" s="63">
        <v>868.7</v>
      </c>
      <c r="E362" s="63">
        <v>1669</v>
      </c>
      <c r="F362" s="63">
        <v>8179.5</v>
      </c>
      <c r="G362" s="63">
        <v>2267.5</v>
      </c>
      <c r="H362" s="56"/>
      <c r="I362" s="56"/>
    </row>
    <row r="363" spans="2:9">
      <c r="B363" s="19">
        <v>39583</v>
      </c>
      <c r="C363" s="63">
        <v>1201.75</v>
      </c>
      <c r="D363" s="63">
        <v>886.8</v>
      </c>
      <c r="E363" s="63">
        <v>1660</v>
      </c>
      <c r="F363" s="63">
        <v>8355</v>
      </c>
      <c r="G363" s="63">
        <v>2260.5</v>
      </c>
      <c r="H363" s="56"/>
      <c r="I363" s="56"/>
    </row>
    <row r="364" spans="2:9">
      <c r="B364" s="19">
        <v>39584</v>
      </c>
      <c r="C364" s="63">
        <v>1205</v>
      </c>
      <c r="D364" s="63">
        <v>904.8</v>
      </c>
      <c r="E364" s="63">
        <v>1683</v>
      </c>
      <c r="F364" s="63">
        <v>8467.5</v>
      </c>
      <c r="G364" s="63">
        <v>2322.5</v>
      </c>
      <c r="H364" s="56"/>
      <c r="I364" s="56"/>
    </row>
    <row r="365" spans="2:9">
      <c r="B365" s="19">
        <v>39587</v>
      </c>
      <c r="C365" s="63">
        <v>1201.75</v>
      </c>
      <c r="D365" s="63">
        <v>903.6</v>
      </c>
      <c r="E365" s="63">
        <v>1718</v>
      </c>
      <c r="F365" s="63">
        <v>8737.5</v>
      </c>
      <c r="G365" s="63">
        <v>2230.25</v>
      </c>
      <c r="H365" s="56"/>
      <c r="I365" s="56"/>
    </row>
    <row r="366" spans="2:9">
      <c r="B366" s="19">
        <v>39588</v>
      </c>
      <c r="C366" s="63">
        <v>1233.5</v>
      </c>
      <c r="D366" s="63">
        <v>916.95</v>
      </c>
      <c r="E366" s="63">
        <v>1703</v>
      </c>
      <c r="F366" s="63">
        <v>8359.5</v>
      </c>
      <c r="G366" s="63">
        <v>2219.5</v>
      </c>
      <c r="H366" s="56"/>
      <c r="I366" s="56"/>
    </row>
    <row r="367" spans="2:9">
      <c r="B367" s="19">
        <v>39589</v>
      </c>
      <c r="C367" s="63">
        <v>1256.5</v>
      </c>
      <c r="D367" s="63">
        <v>927.05</v>
      </c>
      <c r="E367" s="63">
        <v>1777</v>
      </c>
      <c r="F367" s="63">
        <v>8394.5</v>
      </c>
      <c r="G367" s="63">
        <v>2215.5</v>
      </c>
      <c r="H367" s="56"/>
      <c r="I367" s="56"/>
    </row>
    <row r="368" spans="2:9">
      <c r="B368" s="19">
        <v>39590</v>
      </c>
      <c r="C368" s="63">
        <v>1277</v>
      </c>
      <c r="D368" s="63">
        <v>921.2</v>
      </c>
      <c r="E368" s="63">
        <v>1782</v>
      </c>
      <c r="F368" s="63">
        <v>8419.5</v>
      </c>
      <c r="G368" s="63">
        <v>2168.5</v>
      </c>
      <c r="H368" s="56"/>
      <c r="I368" s="56"/>
    </row>
    <row r="369" spans="2:9">
      <c r="B369" s="19">
        <v>39591</v>
      </c>
      <c r="C369" s="63">
        <v>1286.75</v>
      </c>
      <c r="D369" s="63">
        <v>926.65</v>
      </c>
      <c r="E369" s="63">
        <v>1810</v>
      </c>
      <c r="F369" s="63">
        <v>8277.5</v>
      </c>
      <c r="G369" s="63">
        <v>2111.25</v>
      </c>
      <c r="H369" s="56"/>
      <c r="I369" s="56"/>
    </row>
    <row r="370" spans="2:9">
      <c r="B370" s="19">
        <v>39594</v>
      </c>
      <c r="C370" s="63">
        <v>1286.75</v>
      </c>
      <c r="D370" s="63">
        <v>926.65</v>
      </c>
      <c r="E370" s="63">
        <v>1810</v>
      </c>
      <c r="F370" s="63">
        <v>8277.5</v>
      </c>
      <c r="G370" s="63">
        <v>2111.25</v>
      </c>
      <c r="H370" s="56"/>
      <c r="I370" s="56"/>
    </row>
    <row r="371" spans="2:9">
      <c r="B371" s="19">
        <v>39595</v>
      </c>
      <c r="C371" s="63">
        <v>1261.75</v>
      </c>
      <c r="D371" s="63">
        <v>909.7</v>
      </c>
      <c r="E371" s="63">
        <v>1814</v>
      </c>
      <c r="F371" s="63">
        <v>8375.5</v>
      </c>
      <c r="G371" s="63">
        <v>2139.25</v>
      </c>
      <c r="H371" s="56"/>
      <c r="I371" s="56"/>
    </row>
    <row r="372" spans="2:9">
      <c r="B372" s="19">
        <v>39596</v>
      </c>
      <c r="C372" s="63">
        <v>1248</v>
      </c>
      <c r="D372" s="63">
        <v>898.4</v>
      </c>
      <c r="E372" s="63">
        <v>1726</v>
      </c>
      <c r="F372" s="63">
        <v>8175.5</v>
      </c>
      <c r="G372" s="63">
        <v>2075.25</v>
      </c>
      <c r="H372" s="56"/>
      <c r="I372" s="56"/>
    </row>
    <row r="373" spans="2:9">
      <c r="B373" s="19">
        <v>39597</v>
      </c>
      <c r="C373" s="63">
        <v>1231.5</v>
      </c>
      <c r="D373" s="63">
        <v>883.5</v>
      </c>
      <c r="E373" s="63">
        <v>1717</v>
      </c>
      <c r="F373" s="63">
        <v>8109.5</v>
      </c>
      <c r="G373" s="63">
        <v>2014.75</v>
      </c>
      <c r="H373" s="56"/>
      <c r="I373" s="56"/>
    </row>
    <row r="374" spans="2:9">
      <c r="B374" s="19">
        <v>39598</v>
      </c>
      <c r="C374" s="63">
        <v>1190.75</v>
      </c>
      <c r="D374" s="63">
        <v>888.3</v>
      </c>
      <c r="E374" s="63">
        <v>1685</v>
      </c>
      <c r="F374" s="63">
        <v>8104.5</v>
      </c>
      <c r="G374" s="63">
        <v>1979.25</v>
      </c>
      <c r="H374" s="56"/>
      <c r="I374" s="56"/>
    </row>
    <row r="375" spans="2:9">
      <c r="B375" s="19">
        <v>39601</v>
      </c>
      <c r="C375" s="63">
        <v>1212</v>
      </c>
      <c r="D375" s="63">
        <v>896.7</v>
      </c>
      <c r="E375" s="63">
        <v>1686</v>
      </c>
      <c r="F375" s="63">
        <v>7979.5</v>
      </c>
      <c r="G375" s="63">
        <v>1934.75</v>
      </c>
      <c r="H375" s="56"/>
      <c r="I375" s="56"/>
    </row>
    <row r="376" spans="2:9">
      <c r="B376" s="19">
        <v>39602</v>
      </c>
      <c r="C376" s="63">
        <v>1186.25</v>
      </c>
      <c r="D376" s="63">
        <v>881.5</v>
      </c>
      <c r="E376" s="63">
        <v>1682</v>
      </c>
      <c r="F376" s="63">
        <v>8059.5</v>
      </c>
      <c r="G376" s="63">
        <v>1943.5</v>
      </c>
      <c r="H376" s="56"/>
      <c r="I376" s="56"/>
    </row>
    <row r="377" spans="2:9">
      <c r="B377" s="19">
        <v>39603</v>
      </c>
      <c r="C377" s="63">
        <v>1150</v>
      </c>
      <c r="D377" s="63">
        <v>880.6</v>
      </c>
      <c r="E377" s="63">
        <v>1667</v>
      </c>
      <c r="F377" s="63">
        <v>8005.5</v>
      </c>
      <c r="G377" s="63">
        <v>1948</v>
      </c>
      <c r="H377" s="56"/>
      <c r="I377" s="56"/>
    </row>
    <row r="378" spans="2:9">
      <c r="B378" s="19">
        <v>39604</v>
      </c>
      <c r="C378" s="63">
        <v>1155.75</v>
      </c>
      <c r="D378" s="63">
        <v>870.9</v>
      </c>
      <c r="E378" s="63">
        <v>1665</v>
      </c>
      <c r="F378" s="63">
        <v>7920.5</v>
      </c>
      <c r="G378" s="63">
        <v>1933.5</v>
      </c>
      <c r="H378" s="56"/>
      <c r="I378" s="56"/>
    </row>
    <row r="379" spans="2:9">
      <c r="B379" s="19">
        <v>39605</v>
      </c>
      <c r="C379" s="63">
        <v>1252.5</v>
      </c>
      <c r="D379" s="63">
        <v>896.7</v>
      </c>
      <c r="E379" s="63">
        <v>1719</v>
      </c>
      <c r="F379" s="63">
        <v>8105.75</v>
      </c>
      <c r="G379" s="63">
        <v>1937</v>
      </c>
      <c r="H379" s="56"/>
      <c r="I379" s="56"/>
    </row>
    <row r="380" spans="2:9">
      <c r="B380" s="19">
        <v>39608</v>
      </c>
      <c r="C380" s="63">
        <v>1260.5</v>
      </c>
      <c r="D380" s="63">
        <v>899.2</v>
      </c>
      <c r="E380" s="63">
        <v>1746</v>
      </c>
      <c r="F380" s="63">
        <v>8092.25</v>
      </c>
      <c r="G380" s="63">
        <v>1949.75</v>
      </c>
      <c r="H380" s="56"/>
      <c r="I380" s="56"/>
    </row>
    <row r="381" spans="2:9">
      <c r="B381" s="19">
        <v>39609</v>
      </c>
      <c r="C381" s="63">
        <v>1263</v>
      </c>
      <c r="D381" s="63">
        <v>871.75</v>
      </c>
      <c r="E381" s="63">
        <v>1694</v>
      </c>
      <c r="F381" s="63">
        <v>8049.5</v>
      </c>
      <c r="G381" s="63">
        <v>1901.5</v>
      </c>
      <c r="H381" s="56"/>
      <c r="I381" s="56"/>
    </row>
    <row r="382" spans="2:9">
      <c r="B382" s="19">
        <v>39610</v>
      </c>
      <c r="C382" s="63">
        <v>1256.25</v>
      </c>
      <c r="D382" s="63">
        <v>880.1</v>
      </c>
      <c r="E382" s="63">
        <v>1658</v>
      </c>
      <c r="F382" s="63">
        <v>7988.5</v>
      </c>
      <c r="G382" s="63">
        <v>1862.25</v>
      </c>
      <c r="H382" s="56"/>
      <c r="I382" s="56"/>
    </row>
    <row r="383" spans="2:9">
      <c r="B383" s="19">
        <v>39611</v>
      </c>
      <c r="C383" s="63">
        <v>1239.25</v>
      </c>
      <c r="D383" s="63">
        <v>861.8</v>
      </c>
      <c r="E383" s="63">
        <v>1659</v>
      </c>
      <c r="F383" s="63">
        <v>7954.5</v>
      </c>
      <c r="G383" s="63">
        <v>1855.25</v>
      </c>
      <c r="H383" s="56"/>
      <c r="I383" s="56"/>
    </row>
    <row r="384" spans="2:9">
      <c r="B384" s="19">
        <v>39612</v>
      </c>
      <c r="C384" s="63">
        <v>1244.75</v>
      </c>
      <c r="D384" s="63">
        <v>865.15</v>
      </c>
      <c r="E384" s="63">
        <v>1631</v>
      </c>
      <c r="F384" s="63">
        <v>8024.75</v>
      </c>
      <c r="G384" s="63">
        <v>1850.25</v>
      </c>
      <c r="H384" s="56"/>
      <c r="I384" s="56"/>
    </row>
    <row r="385" spans="2:9">
      <c r="B385" s="19">
        <v>39615</v>
      </c>
      <c r="C385" s="63">
        <v>1264</v>
      </c>
      <c r="D385" s="63">
        <v>887.6</v>
      </c>
      <c r="E385" s="63">
        <v>1673</v>
      </c>
      <c r="F385" s="63">
        <v>8252.5</v>
      </c>
      <c r="G385" s="63">
        <v>1811.5</v>
      </c>
      <c r="H385" s="56"/>
      <c r="I385" s="56"/>
    </row>
    <row r="386" spans="2:9">
      <c r="B386" s="19">
        <v>39616</v>
      </c>
      <c r="C386" s="63">
        <v>1245.25</v>
      </c>
      <c r="D386" s="63">
        <v>881.2</v>
      </c>
      <c r="E386" s="63">
        <v>1722</v>
      </c>
      <c r="F386" s="63">
        <v>8180.5</v>
      </c>
      <c r="G386" s="63">
        <v>1841.25</v>
      </c>
      <c r="H386" s="56"/>
      <c r="I386" s="56"/>
    </row>
    <row r="387" spans="2:9">
      <c r="B387" s="19">
        <v>39617</v>
      </c>
      <c r="C387" s="63">
        <v>1217.25</v>
      </c>
      <c r="D387" s="63">
        <v>889.95</v>
      </c>
      <c r="E387" s="63">
        <v>1700</v>
      </c>
      <c r="F387" s="63">
        <v>8295.5</v>
      </c>
      <c r="G387" s="63">
        <v>1891.25</v>
      </c>
      <c r="H387" s="56"/>
      <c r="I387" s="56"/>
    </row>
    <row r="388" spans="2:9">
      <c r="B388" s="19">
        <v>39618</v>
      </c>
      <c r="C388" s="63">
        <v>1227.75</v>
      </c>
      <c r="D388" s="63">
        <v>904.3</v>
      </c>
      <c r="E388" s="63">
        <v>1722</v>
      </c>
      <c r="F388" s="63">
        <v>8385.25</v>
      </c>
      <c r="G388" s="63">
        <v>1885.25</v>
      </c>
      <c r="H388" s="56"/>
      <c r="I388" s="56"/>
    </row>
    <row r="389" spans="2:9">
      <c r="B389" s="19">
        <v>39619</v>
      </c>
      <c r="C389" s="63">
        <v>1239</v>
      </c>
      <c r="D389" s="63">
        <v>905.6</v>
      </c>
      <c r="E389" s="63">
        <v>1744</v>
      </c>
      <c r="F389" s="63">
        <v>8589.75</v>
      </c>
      <c r="G389" s="63">
        <v>1925.25</v>
      </c>
      <c r="H389" s="56"/>
      <c r="I389" s="56"/>
    </row>
    <row r="390" spans="2:9">
      <c r="B390" s="19">
        <v>39622</v>
      </c>
      <c r="C390" s="63">
        <v>1246</v>
      </c>
      <c r="D390" s="63">
        <v>880</v>
      </c>
      <c r="E390" s="63">
        <v>1719</v>
      </c>
      <c r="F390" s="63">
        <v>8540.25</v>
      </c>
      <c r="G390" s="63">
        <v>1898.25</v>
      </c>
      <c r="H390" s="56"/>
      <c r="I390" s="56"/>
    </row>
    <row r="391" spans="2:9">
      <c r="B391" s="19">
        <v>39623</v>
      </c>
      <c r="C391" s="63">
        <v>1242.75</v>
      </c>
      <c r="D391" s="63">
        <v>890</v>
      </c>
      <c r="E391" s="63">
        <v>1685</v>
      </c>
      <c r="F391" s="63">
        <v>8491.25</v>
      </c>
      <c r="G391" s="63">
        <v>1874.5</v>
      </c>
      <c r="H391" s="56"/>
      <c r="I391" s="56"/>
    </row>
    <row r="392" spans="2:9">
      <c r="B392" s="19">
        <v>39624</v>
      </c>
      <c r="C392" s="63">
        <v>1212.25</v>
      </c>
      <c r="D392" s="63">
        <v>879.3</v>
      </c>
      <c r="E392" s="63">
        <v>1670</v>
      </c>
      <c r="F392" s="63">
        <v>8541.75</v>
      </c>
      <c r="G392" s="63">
        <v>1852.25</v>
      </c>
      <c r="H392" s="56"/>
      <c r="I392" s="56"/>
    </row>
    <row r="393" spans="2:9">
      <c r="B393" s="19">
        <v>39625</v>
      </c>
      <c r="C393" s="63">
        <v>1262.75</v>
      </c>
      <c r="D393" s="63">
        <v>913.4</v>
      </c>
      <c r="E393" s="63">
        <v>1688</v>
      </c>
      <c r="F393" s="63">
        <v>8550.5</v>
      </c>
      <c r="G393" s="63">
        <v>1887.5</v>
      </c>
      <c r="H393" s="56"/>
      <c r="I393" s="56"/>
    </row>
    <row r="394" spans="2:9">
      <c r="B394" s="19">
        <v>39626</v>
      </c>
      <c r="C394" s="63">
        <v>1269.25</v>
      </c>
      <c r="D394" s="63">
        <v>925.55</v>
      </c>
      <c r="E394" s="63">
        <v>1740</v>
      </c>
      <c r="F394" s="63">
        <v>8677.5</v>
      </c>
      <c r="G394" s="63">
        <v>1916.5</v>
      </c>
      <c r="H394" s="56"/>
      <c r="I394" s="56"/>
    </row>
    <row r="395" spans="2:9">
      <c r="B395" s="19">
        <v>39629</v>
      </c>
      <c r="C395" s="63">
        <v>1264.5</v>
      </c>
      <c r="D395" s="63">
        <v>922.6</v>
      </c>
      <c r="E395" s="63">
        <v>1765</v>
      </c>
      <c r="F395" s="63">
        <v>8775.25</v>
      </c>
      <c r="G395" s="63">
        <v>1872.5</v>
      </c>
      <c r="H395" s="56"/>
      <c r="I395" s="56"/>
    </row>
    <row r="396" spans="2:9">
      <c r="B396" s="19">
        <v>39630</v>
      </c>
      <c r="C396" s="63">
        <v>1275.25</v>
      </c>
      <c r="D396" s="63">
        <v>942.9</v>
      </c>
      <c r="E396" s="63">
        <v>1756</v>
      </c>
      <c r="F396" s="63">
        <v>8710.75</v>
      </c>
      <c r="G396" s="63">
        <v>1894.25</v>
      </c>
      <c r="H396" s="56"/>
      <c r="I396" s="56"/>
    </row>
    <row r="397" spans="2:9">
      <c r="B397" s="19">
        <v>39631</v>
      </c>
      <c r="C397" s="63">
        <v>1287</v>
      </c>
      <c r="D397" s="63">
        <v>939.7</v>
      </c>
      <c r="E397" s="63">
        <v>1792</v>
      </c>
      <c r="F397" s="63">
        <v>8750</v>
      </c>
      <c r="G397" s="63">
        <v>1860.25</v>
      </c>
      <c r="H397" s="56"/>
      <c r="I397" s="56"/>
    </row>
    <row r="398" spans="2:9">
      <c r="B398" s="19">
        <v>39632</v>
      </c>
      <c r="C398" s="63">
        <v>1307</v>
      </c>
      <c r="D398" s="63">
        <v>938.5</v>
      </c>
      <c r="E398" s="63">
        <v>1831</v>
      </c>
      <c r="F398" s="63">
        <v>8982.5</v>
      </c>
      <c r="G398" s="63">
        <v>1797.75</v>
      </c>
      <c r="H398" s="56"/>
      <c r="I398" s="56"/>
    </row>
    <row r="399" spans="2:9">
      <c r="B399" s="19">
        <v>39633</v>
      </c>
      <c r="C399" s="63">
        <v>1300.5</v>
      </c>
      <c r="D399" s="63">
        <v>932.5</v>
      </c>
      <c r="E399" s="63">
        <v>1801</v>
      </c>
      <c r="F399" s="63">
        <v>8660.5</v>
      </c>
      <c r="G399" s="63">
        <v>1739.75</v>
      </c>
      <c r="H399" s="56"/>
      <c r="I399" s="56"/>
    </row>
    <row r="400" spans="2:9">
      <c r="B400" s="19">
        <v>39636</v>
      </c>
      <c r="C400" s="63">
        <v>1272.75</v>
      </c>
      <c r="D400" s="63">
        <v>922.2</v>
      </c>
      <c r="E400" s="63">
        <v>1785</v>
      </c>
      <c r="F400" s="63">
        <v>8564.75</v>
      </c>
      <c r="G400" s="63">
        <v>1776.5</v>
      </c>
      <c r="H400" s="56"/>
      <c r="I400" s="56"/>
    </row>
    <row r="401" spans="2:9">
      <c r="B401" s="19">
        <v>39637</v>
      </c>
      <c r="C401" s="63">
        <v>1221.25</v>
      </c>
      <c r="D401" s="63">
        <v>914.9</v>
      </c>
      <c r="E401" s="63">
        <v>1762</v>
      </c>
      <c r="F401" s="63">
        <v>8537.5</v>
      </c>
      <c r="G401" s="63">
        <v>1802.5</v>
      </c>
      <c r="H401" s="56"/>
      <c r="I401" s="56"/>
    </row>
    <row r="402" spans="2:9">
      <c r="B402" s="19">
        <v>39638</v>
      </c>
      <c r="C402" s="63">
        <v>1236.5</v>
      </c>
      <c r="D402" s="63">
        <v>926.15</v>
      </c>
      <c r="E402" s="63">
        <v>1782</v>
      </c>
      <c r="F402" s="63">
        <v>8352.5</v>
      </c>
      <c r="G402" s="63">
        <v>1798.25</v>
      </c>
      <c r="H402" s="56"/>
      <c r="I402" s="56"/>
    </row>
    <row r="403" spans="2:9">
      <c r="B403" s="19">
        <v>39639</v>
      </c>
      <c r="C403" s="63">
        <v>1274.75</v>
      </c>
      <c r="D403" s="63">
        <v>941.45</v>
      </c>
      <c r="E403" s="63">
        <v>1817</v>
      </c>
      <c r="F403" s="63">
        <v>8422.5</v>
      </c>
      <c r="G403" s="63">
        <v>1920.5</v>
      </c>
      <c r="H403" s="56"/>
      <c r="I403" s="56"/>
    </row>
    <row r="404" spans="2:9">
      <c r="B404" s="19">
        <v>39640</v>
      </c>
      <c r="C404" s="63">
        <v>1352.75</v>
      </c>
      <c r="D404" s="63">
        <v>963.8</v>
      </c>
      <c r="E404" s="63">
        <v>1838</v>
      </c>
      <c r="F404" s="63">
        <v>8498.5</v>
      </c>
      <c r="G404" s="63">
        <v>2023.5</v>
      </c>
      <c r="H404" s="56"/>
      <c r="I404" s="56"/>
    </row>
    <row r="405" spans="2:9">
      <c r="B405" s="19">
        <v>39643</v>
      </c>
      <c r="C405" s="63">
        <v>1311.5</v>
      </c>
      <c r="D405" s="63">
        <v>967.95</v>
      </c>
      <c r="E405" s="63">
        <v>1869</v>
      </c>
      <c r="F405" s="63">
        <v>8479.5</v>
      </c>
      <c r="G405" s="63">
        <v>1975.25</v>
      </c>
      <c r="H405" s="56"/>
      <c r="I405" s="56"/>
    </row>
    <row r="406" spans="2:9">
      <c r="B406" s="19">
        <v>39644</v>
      </c>
      <c r="C406" s="63">
        <v>1255</v>
      </c>
      <c r="D406" s="63">
        <v>986</v>
      </c>
      <c r="E406" s="63">
        <v>1930</v>
      </c>
      <c r="F406" s="63">
        <v>8475.25</v>
      </c>
      <c r="G406" s="63">
        <v>1907.75</v>
      </c>
      <c r="H406" s="56"/>
      <c r="I406" s="56"/>
    </row>
    <row r="407" spans="2:9">
      <c r="B407" s="19">
        <v>39645</v>
      </c>
      <c r="C407" s="63">
        <v>1239.75</v>
      </c>
      <c r="D407" s="63">
        <v>961.6</v>
      </c>
      <c r="E407" s="63">
        <v>1883</v>
      </c>
      <c r="F407" s="63">
        <v>8290.5</v>
      </c>
      <c r="G407" s="63">
        <v>1760.25</v>
      </c>
      <c r="H407" s="56"/>
      <c r="I407" s="56"/>
    </row>
    <row r="408" spans="2:9">
      <c r="B408" s="19">
        <v>39646</v>
      </c>
      <c r="C408" s="63">
        <v>1254</v>
      </c>
      <c r="D408" s="63">
        <v>971.9</v>
      </c>
      <c r="E408" s="63">
        <v>1867</v>
      </c>
      <c r="F408" s="63">
        <v>8300.5</v>
      </c>
      <c r="G408" s="63">
        <v>1791.5</v>
      </c>
      <c r="H408" s="56"/>
      <c r="I408" s="56"/>
    </row>
    <row r="409" spans="2:9">
      <c r="B409" s="19">
        <v>39647</v>
      </c>
      <c r="C409" s="63">
        <v>1215.25</v>
      </c>
      <c r="D409" s="63">
        <v>957.2</v>
      </c>
      <c r="E409" s="63">
        <v>1855</v>
      </c>
      <c r="F409" s="63">
        <v>8322</v>
      </c>
      <c r="G409" s="63">
        <v>1790.25</v>
      </c>
      <c r="H409" s="56"/>
      <c r="I409" s="56"/>
    </row>
    <row r="410" spans="2:9">
      <c r="B410" s="19">
        <v>39650</v>
      </c>
      <c r="C410" s="63">
        <v>1218.5</v>
      </c>
      <c r="D410" s="63">
        <v>963.9</v>
      </c>
      <c r="E410" s="63">
        <v>1835</v>
      </c>
      <c r="F410" s="63">
        <v>8389.75</v>
      </c>
      <c r="G410" s="63">
        <v>1821.25</v>
      </c>
      <c r="H410" s="56"/>
      <c r="I410" s="56"/>
    </row>
    <row r="411" spans="2:9">
      <c r="B411" s="19">
        <v>39651</v>
      </c>
      <c r="C411" s="63">
        <v>1195.5</v>
      </c>
      <c r="D411" s="63">
        <v>957.8</v>
      </c>
      <c r="E411" s="63">
        <v>1860</v>
      </c>
      <c r="F411" s="63">
        <v>8440.5</v>
      </c>
      <c r="G411" s="63">
        <v>1885.25</v>
      </c>
      <c r="H411" s="56"/>
      <c r="I411" s="56"/>
    </row>
    <row r="412" spans="2:9">
      <c r="B412" s="19">
        <v>39652</v>
      </c>
      <c r="C412" s="63">
        <v>1177.25</v>
      </c>
      <c r="D412" s="63">
        <v>927.4</v>
      </c>
      <c r="E412" s="63">
        <v>1759</v>
      </c>
      <c r="F412" s="63">
        <v>8309.5</v>
      </c>
      <c r="G412" s="63">
        <v>1885.25</v>
      </c>
      <c r="H412" s="56"/>
      <c r="I412" s="56"/>
    </row>
    <row r="413" spans="2:9">
      <c r="B413" s="19">
        <v>39653</v>
      </c>
      <c r="C413" s="63">
        <v>1181</v>
      </c>
      <c r="D413" s="63">
        <v>920.8</v>
      </c>
      <c r="E413" s="63">
        <v>1752</v>
      </c>
      <c r="F413" s="63">
        <v>8259</v>
      </c>
      <c r="G413" s="63">
        <v>1891.25</v>
      </c>
      <c r="H413" s="56"/>
      <c r="I413" s="56"/>
    </row>
    <row r="414" spans="2:9">
      <c r="B414" s="19">
        <v>39654</v>
      </c>
      <c r="C414" s="63">
        <v>1173.75</v>
      </c>
      <c r="D414" s="63">
        <v>921.65</v>
      </c>
      <c r="E414" s="63">
        <v>1755</v>
      </c>
      <c r="F414" s="63">
        <v>8159.5</v>
      </c>
      <c r="G414" s="63">
        <v>1825.25</v>
      </c>
      <c r="H414" s="56"/>
      <c r="I414" s="56"/>
    </row>
    <row r="415" spans="2:9">
      <c r="B415" s="19">
        <v>39657</v>
      </c>
      <c r="C415" s="63">
        <v>1169.25</v>
      </c>
      <c r="D415" s="63">
        <v>930.8</v>
      </c>
      <c r="E415" s="63">
        <v>1747</v>
      </c>
      <c r="F415" s="63">
        <v>8189.75</v>
      </c>
      <c r="G415" s="63">
        <v>1815.25</v>
      </c>
      <c r="H415" s="56"/>
      <c r="I415" s="56"/>
    </row>
    <row r="416" spans="2:9">
      <c r="B416" s="19">
        <v>39658</v>
      </c>
      <c r="C416" s="63">
        <v>1144.5</v>
      </c>
      <c r="D416" s="63">
        <v>918.2</v>
      </c>
      <c r="E416" s="63">
        <v>1742</v>
      </c>
      <c r="F416" s="63">
        <v>8095.5</v>
      </c>
      <c r="G416" s="63">
        <v>1862.5</v>
      </c>
      <c r="H416" s="56"/>
      <c r="I416" s="56"/>
    </row>
    <row r="417" spans="2:9">
      <c r="B417" s="19">
        <v>39659</v>
      </c>
      <c r="C417" s="63">
        <v>1138.75</v>
      </c>
      <c r="D417" s="63">
        <v>898.3</v>
      </c>
      <c r="E417" s="63">
        <v>1712</v>
      </c>
      <c r="F417" s="63">
        <v>8052.5</v>
      </c>
      <c r="G417" s="63">
        <v>1862.75</v>
      </c>
      <c r="H417" s="56"/>
      <c r="I417" s="56"/>
    </row>
    <row r="418" spans="2:9">
      <c r="B418" s="19">
        <v>39660</v>
      </c>
      <c r="C418" s="63">
        <v>1132.75</v>
      </c>
      <c r="D418" s="63">
        <v>917.1</v>
      </c>
      <c r="E418" s="63">
        <v>1748</v>
      </c>
      <c r="F418" s="63">
        <v>8260.25</v>
      </c>
      <c r="G418" s="63">
        <v>1906.25</v>
      </c>
      <c r="H418" s="56"/>
      <c r="I418" s="56"/>
    </row>
    <row r="419" spans="2:9">
      <c r="B419" s="19">
        <v>39661</v>
      </c>
      <c r="C419" s="63">
        <v>1126.5</v>
      </c>
      <c r="D419" s="63">
        <v>914.4</v>
      </c>
      <c r="E419" s="63">
        <v>1759</v>
      </c>
      <c r="F419" s="63">
        <v>8095.5</v>
      </c>
      <c r="G419" s="63">
        <v>1850.75</v>
      </c>
      <c r="H419" s="56"/>
      <c r="I419" s="56"/>
    </row>
    <row r="420" spans="2:9">
      <c r="B420" s="19">
        <v>39664</v>
      </c>
      <c r="C420" s="63">
        <v>1111</v>
      </c>
      <c r="D420" s="63">
        <v>906.2</v>
      </c>
      <c r="E420" s="63">
        <v>1737</v>
      </c>
      <c r="F420" s="63">
        <v>7902.5</v>
      </c>
      <c r="G420" s="63">
        <v>1796.5</v>
      </c>
      <c r="H420" s="56"/>
      <c r="I420" s="56"/>
    </row>
    <row r="421" spans="2:9">
      <c r="B421" s="19">
        <v>39665</v>
      </c>
      <c r="C421" s="63">
        <v>1072.5</v>
      </c>
      <c r="D421" s="63">
        <v>880.4</v>
      </c>
      <c r="E421" s="63">
        <v>1667</v>
      </c>
      <c r="F421" s="63">
        <v>7809</v>
      </c>
      <c r="G421" s="63">
        <v>1749.5</v>
      </c>
      <c r="H421" s="56"/>
      <c r="I421" s="56"/>
    </row>
    <row r="422" spans="2:9">
      <c r="B422" s="19">
        <v>39666</v>
      </c>
      <c r="C422" s="63">
        <v>1055</v>
      </c>
      <c r="D422" s="63">
        <v>878.4</v>
      </c>
      <c r="E422" s="63">
        <v>1674</v>
      </c>
      <c r="F422" s="63">
        <v>7870.5</v>
      </c>
      <c r="G422" s="63">
        <v>1735.5</v>
      </c>
      <c r="H422" s="56"/>
      <c r="I422" s="56"/>
    </row>
    <row r="423" spans="2:9">
      <c r="B423" s="19">
        <v>39667</v>
      </c>
      <c r="C423" s="63">
        <v>1064</v>
      </c>
      <c r="D423" s="63">
        <v>872.85</v>
      </c>
      <c r="E423" s="63">
        <v>1659</v>
      </c>
      <c r="F423" s="63">
        <v>7825.5</v>
      </c>
      <c r="G423" s="63">
        <v>1745.5</v>
      </c>
      <c r="H423" s="56"/>
      <c r="I423" s="56"/>
    </row>
    <row r="424" spans="2:9">
      <c r="B424" s="19">
        <v>39668</v>
      </c>
      <c r="C424" s="63">
        <v>1032</v>
      </c>
      <c r="D424" s="63">
        <v>852.4</v>
      </c>
      <c r="E424" s="63">
        <v>1576</v>
      </c>
      <c r="F424" s="63">
        <v>7547.5</v>
      </c>
      <c r="G424" s="63">
        <v>1689.5</v>
      </c>
      <c r="H424" s="56"/>
      <c r="I424" s="56"/>
    </row>
    <row r="425" spans="2:9">
      <c r="B425" s="19">
        <v>39671</v>
      </c>
      <c r="C425" s="63">
        <v>1032.25</v>
      </c>
      <c r="D425" s="63">
        <v>853.6</v>
      </c>
      <c r="E425" s="63">
        <v>1533.5</v>
      </c>
      <c r="F425" s="63">
        <v>7460.25</v>
      </c>
      <c r="G425" s="63">
        <v>1670.25</v>
      </c>
      <c r="H425" s="56"/>
      <c r="I425" s="56"/>
    </row>
    <row r="426" spans="2:9">
      <c r="B426" s="19">
        <v>39672</v>
      </c>
      <c r="C426" s="63">
        <v>1019.5</v>
      </c>
      <c r="D426" s="63">
        <v>815</v>
      </c>
      <c r="E426" s="63">
        <v>1445</v>
      </c>
      <c r="F426" s="63">
        <v>7260.5</v>
      </c>
      <c r="G426" s="63">
        <v>1658.25</v>
      </c>
      <c r="H426" s="56"/>
      <c r="I426" s="56"/>
    </row>
    <row r="427" spans="2:9">
      <c r="B427" s="19">
        <v>39673</v>
      </c>
      <c r="C427" s="63">
        <v>1026</v>
      </c>
      <c r="D427" s="63">
        <v>823.55</v>
      </c>
      <c r="E427" s="63">
        <v>1468</v>
      </c>
      <c r="F427" s="63">
        <v>7317.5</v>
      </c>
      <c r="G427" s="63">
        <v>1633</v>
      </c>
      <c r="H427" s="56"/>
      <c r="I427" s="56"/>
    </row>
    <row r="428" spans="2:9">
      <c r="B428" s="19">
        <v>39674</v>
      </c>
      <c r="C428" s="63">
        <v>1018.75</v>
      </c>
      <c r="D428" s="63">
        <v>816.6</v>
      </c>
      <c r="E428" s="63">
        <v>1486</v>
      </c>
      <c r="F428" s="63">
        <v>7637.5</v>
      </c>
      <c r="G428" s="63">
        <v>1627.5</v>
      </c>
      <c r="H428" s="56"/>
      <c r="I428" s="56"/>
    </row>
    <row r="429" spans="2:9">
      <c r="B429" s="19">
        <v>39675</v>
      </c>
      <c r="C429" s="63">
        <v>993.75</v>
      </c>
      <c r="D429" s="63">
        <v>786.5</v>
      </c>
      <c r="E429" s="63">
        <v>1282</v>
      </c>
      <c r="F429" s="63">
        <v>7307.5</v>
      </c>
      <c r="G429" s="63">
        <v>1641.25</v>
      </c>
      <c r="H429" s="56"/>
      <c r="I429" s="56"/>
    </row>
    <row r="430" spans="2:9">
      <c r="B430" s="19">
        <v>39678</v>
      </c>
      <c r="C430" s="63">
        <v>1005.75</v>
      </c>
      <c r="D430" s="63">
        <v>792.15</v>
      </c>
      <c r="E430" s="63">
        <v>1301</v>
      </c>
      <c r="F430" s="63">
        <v>7431.5</v>
      </c>
      <c r="G430" s="63">
        <v>1630.5</v>
      </c>
      <c r="H430" s="56"/>
      <c r="I430" s="56"/>
    </row>
    <row r="431" spans="2:9">
      <c r="B431" s="19">
        <v>39679</v>
      </c>
      <c r="C431" s="63">
        <v>1012.5</v>
      </c>
      <c r="D431" s="63">
        <v>799.4</v>
      </c>
      <c r="E431" s="63">
        <v>1301</v>
      </c>
      <c r="F431" s="63">
        <v>7476.5</v>
      </c>
      <c r="G431" s="63">
        <v>1692.75</v>
      </c>
      <c r="H431" s="56"/>
      <c r="I431" s="56"/>
    </row>
    <row r="432" spans="2:9">
      <c r="B432" s="19">
        <v>39680</v>
      </c>
      <c r="C432" s="63">
        <v>1007.5</v>
      </c>
      <c r="D432" s="63">
        <v>802.15</v>
      </c>
      <c r="E432" s="63">
        <v>1327</v>
      </c>
      <c r="F432" s="63">
        <v>7669.5</v>
      </c>
      <c r="G432" s="63">
        <v>1694</v>
      </c>
      <c r="H432" s="56"/>
      <c r="I432" s="56"/>
    </row>
    <row r="433" spans="2:9">
      <c r="B433" s="19">
        <v>39681</v>
      </c>
      <c r="C433" s="63">
        <v>1065.5</v>
      </c>
      <c r="D433" s="63">
        <v>835.4</v>
      </c>
      <c r="E433" s="63">
        <v>1359</v>
      </c>
      <c r="F433" s="63">
        <v>7841.5</v>
      </c>
      <c r="G433" s="63">
        <v>1804.5</v>
      </c>
      <c r="H433" s="56"/>
      <c r="I433" s="56"/>
    </row>
    <row r="434" spans="2:9">
      <c r="B434" s="19">
        <v>39682</v>
      </c>
      <c r="C434" s="63">
        <v>1026.5</v>
      </c>
      <c r="D434" s="63">
        <v>825.05</v>
      </c>
      <c r="E434" s="63">
        <v>1362</v>
      </c>
      <c r="F434" s="63">
        <v>7860.5</v>
      </c>
      <c r="G434" s="63">
        <v>1805.25</v>
      </c>
      <c r="H434" s="56"/>
      <c r="I434" s="56"/>
    </row>
    <row r="435" spans="2:9">
      <c r="B435" s="19">
        <v>39685</v>
      </c>
      <c r="C435" s="63">
        <v>1026.5</v>
      </c>
      <c r="D435" s="63">
        <v>825.05</v>
      </c>
      <c r="E435" s="63">
        <v>1362</v>
      </c>
      <c r="F435" s="63">
        <v>7860.5</v>
      </c>
      <c r="G435" s="63">
        <v>1805.25</v>
      </c>
      <c r="H435" s="56"/>
      <c r="I435" s="56"/>
    </row>
    <row r="436" spans="2:9">
      <c r="B436" s="19">
        <v>39686</v>
      </c>
      <c r="C436" s="63">
        <v>1034.25</v>
      </c>
      <c r="D436" s="63">
        <v>827.5</v>
      </c>
      <c r="E436" s="63">
        <v>1305</v>
      </c>
      <c r="F436" s="63">
        <v>7580.5</v>
      </c>
      <c r="G436" s="63">
        <v>1731.75</v>
      </c>
      <c r="H436" s="56"/>
      <c r="I436" s="56"/>
    </row>
    <row r="437" spans="2:9">
      <c r="B437" s="19">
        <v>39687</v>
      </c>
      <c r="C437" s="63">
        <v>1035.5</v>
      </c>
      <c r="D437" s="63">
        <v>828.95</v>
      </c>
      <c r="E437" s="63">
        <v>1376</v>
      </c>
      <c r="F437" s="63">
        <v>7625.5</v>
      </c>
      <c r="G437" s="63">
        <v>1778.5</v>
      </c>
      <c r="H437" s="56"/>
      <c r="I437" s="56"/>
    </row>
    <row r="438" spans="2:9">
      <c r="B438" s="19">
        <v>39688</v>
      </c>
      <c r="C438" s="63">
        <v>1034.25</v>
      </c>
      <c r="D438" s="63">
        <v>833.35</v>
      </c>
      <c r="E438" s="63">
        <v>1378</v>
      </c>
      <c r="F438" s="63">
        <v>7647.5</v>
      </c>
      <c r="G438" s="63">
        <v>1799</v>
      </c>
      <c r="H438" s="56"/>
      <c r="I438" s="56"/>
    </row>
    <row r="439" spans="2:9">
      <c r="B439" s="19">
        <v>39689</v>
      </c>
      <c r="C439" s="63">
        <v>1031.25</v>
      </c>
      <c r="D439" s="63">
        <v>834.6</v>
      </c>
      <c r="E439" s="63">
        <v>1376</v>
      </c>
      <c r="F439" s="63">
        <v>7509.5</v>
      </c>
      <c r="G439" s="63">
        <v>1720.25</v>
      </c>
      <c r="H439" s="56"/>
      <c r="I439" s="56"/>
    </row>
    <row r="440" spans="2:9">
      <c r="B440" s="19">
        <v>39692</v>
      </c>
      <c r="C440" s="63">
        <v>1002</v>
      </c>
      <c r="D440" s="63">
        <v>817.95</v>
      </c>
      <c r="E440" s="63">
        <v>1358</v>
      </c>
      <c r="F440" s="63">
        <v>7370.5</v>
      </c>
      <c r="G440" s="63">
        <v>1773.75</v>
      </c>
      <c r="H440" s="56"/>
      <c r="I440" s="56"/>
    </row>
    <row r="441" spans="2:9">
      <c r="B441" s="19">
        <v>39693</v>
      </c>
      <c r="C441" s="63">
        <v>997.25</v>
      </c>
      <c r="D441" s="63">
        <v>797.45</v>
      </c>
      <c r="E441" s="63">
        <v>1318</v>
      </c>
      <c r="F441" s="63">
        <v>7223</v>
      </c>
      <c r="G441" s="63">
        <v>1730.25</v>
      </c>
      <c r="H441" s="56"/>
      <c r="I441" s="56"/>
    </row>
    <row r="442" spans="2:9">
      <c r="B442" s="19">
        <v>39694</v>
      </c>
      <c r="C442" s="63">
        <v>992</v>
      </c>
      <c r="D442" s="63">
        <v>799.6</v>
      </c>
      <c r="E442" s="63">
        <v>1279</v>
      </c>
      <c r="F442" s="63">
        <v>7359.5</v>
      </c>
      <c r="G442" s="63">
        <v>1730.25</v>
      </c>
      <c r="H442" s="56"/>
      <c r="I442" s="56"/>
    </row>
    <row r="443" spans="2:9">
      <c r="B443" s="19">
        <v>39695</v>
      </c>
      <c r="C443" s="63">
        <v>995.75</v>
      </c>
      <c r="D443" s="63">
        <v>796.6</v>
      </c>
      <c r="E443" s="63">
        <v>1302</v>
      </c>
      <c r="F443" s="63">
        <v>7419.5</v>
      </c>
      <c r="G443" s="63">
        <v>1815.25</v>
      </c>
      <c r="H443" s="56"/>
      <c r="I443" s="56"/>
    </row>
    <row r="444" spans="2:9">
      <c r="B444" s="19">
        <v>39696</v>
      </c>
      <c r="C444" s="63">
        <v>973.25</v>
      </c>
      <c r="D444" s="63">
        <v>811</v>
      </c>
      <c r="E444" s="63">
        <v>1272</v>
      </c>
      <c r="F444" s="63">
        <v>7072.5</v>
      </c>
      <c r="G444" s="63">
        <v>1735.25</v>
      </c>
      <c r="H444" s="56"/>
      <c r="I444" s="56"/>
    </row>
    <row r="445" spans="2:9">
      <c r="B445" s="19">
        <v>39699</v>
      </c>
      <c r="C445" s="63">
        <v>969.5</v>
      </c>
      <c r="D445" s="63">
        <v>811.4</v>
      </c>
      <c r="E445" s="63">
        <v>1238</v>
      </c>
      <c r="F445" s="63">
        <v>6987.5</v>
      </c>
      <c r="G445" s="63">
        <v>1734.5</v>
      </c>
      <c r="H445" s="56"/>
      <c r="I445" s="56"/>
    </row>
    <row r="446" spans="2:9">
      <c r="B446" s="19">
        <v>39700</v>
      </c>
      <c r="C446" s="63">
        <v>955.75</v>
      </c>
      <c r="D446" s="63">
        <v>783.75</v>
      </c>
      <c r="E446" s="63">
        <v>1204</v>
      </c>
      <c r="F446" s="63">
        <v>6925.5</v>
      </c>
      <c r="G446" s="63">
        <v>1704.5</v>
      </c>
      <c r="H446" s="56"/>
      <c r="I446" s="56"/>
    </row>
    <row r="447" spans="2:9">
      <c r="B447" s="19">
        <v>39701</v>
      </c>
      <c r="C447" s="63">
        <v>947.25</v>
      </c>
      <c r="D447" s="63">
        <v>764.95</v>
      </c>
      <c r="E447" s="63">
        <v>1127</v>
      </c>
      <c r="F447" s="63">
        <v>6860.5</v>
      </c>
      <c r="G447" s="63">
        <v>1695.75</v>
      </c>
      <c r="H447" s="56"/>
      <c r="I447" s="56"/>
    </row>
    <row r="448" spans="2:9">
      <c r="B448" s="19">
        <v>39702</v>
      </c>
      <c r="C448" s="63">
        <v>944.75</v>
      </c>
      <c r="D448" s="63">
        <v>741.2</v>
      </c>
      <c r="E448" s="63">
        <v>1066</v>
      </c>
      <c r="F448" s="63">
        <v>6899.75</v>
      </c>
      <c r="G448" s="63">
        <v>1712.25</v>
      </c>
      <c r="H448" s="56"/>
      <c r="I448" s="56"/>
    </row>
    <row r="449" spans="2:9">
      <c r="B449" s="19">
        <v>39703</v>
      </c>
      <c r="C449" s="63">
        <v>956.75</v>
      </c>
      <c r="D449" s="63">
        <v>754.9</v>
      </c>
      <c r="E449" s="63">
        <v>1080</v>
      </c>
      <c r="F449" s="63">
        <v>7095.5</v>
      </c>
      <c r="G449" s="63">
        <v>1802</v>
      </c>
      <c r="H449" s="56"/>
      <c r="I449" s="56"/>
    </row>
    <row r="450" spans="2:9">
      <c r="B450" s="19">
        <v>39706</v>
      </c>
      <c r="C450" s="63">
        <v>919</v>
      </c>
      <c r="D450" s="63">
        <v>776.85</v>
      </c>
      <c r="E450" s="63">
        <v>1084</v>
      </c>
      <c r="F450" s="63">
        <v>6878.5</v>
      </c>
      <c r="G450" s="63">
        <v>1715.5</v>
      </c>
      <c r="H450" s="56"/>
      <c r="I450" s="56"/>
    </row>
    <row r="451" spans="2:9">
      <c r="B451" s="19">
        <v>39707</v>
      </c>
      <c r="C451" s="63">
        <v>902</v>
      </c>
      <c r="D451" s="63">
        <v>777.4</v>
      </c>
      <c r="E451" s="63">
        <v>1088</v>
      </c>
      <c r="F451" s="63">
        <v>6840.5</v>
      </c>
      <c r="G451" s="63">
        <v>1701.25</v>
      </c>
      <c r="H451" s="56"/>
      <c r="I451" s="56"/>
    </row>
    <row r="452" spans="2:9">
      <c r="B452" s="19">
        <v>39708</v>
      </c>
      <c r="C452" s="63">
        <v>900.75</v>
      </c>
      <c r="D452" s="63">
        <v>832.1</v>
      </c>
      <c r="E452" s="63">
        <v>1077</v>
      </c>
      <c r="F452" s="63">
        <v>6931.5</v>
      </c>
      <c r="G452" s="63">
        <v>1718.75</v>
      </c>
      <c r="H452" s="56"/>
      <c r="I452" s="56"/>
    </row>
    <row r="453" spans="2:9">
      <c r="B453" s="19">
        <v>39709</v>
      </c>
      <c r="C453" s="63">
        <v>916</v>
      </c>
      <c r="D453" s="63">
        <v>832.1</v>
      </c>
      <c r="E453" s="63">
        <v>1293</v>
      </c>
      <c r="F453" s="63">
        <v>6931.5</v>
      </c>
      <c r="G453" s="63">
        <v>1704</v>
      </c>
      <c r="H453" s="56"/>
      <c r="I453" s="56"/>
    </row>
    <row r="454" spans="2:9">
      <c r="B454" s="19">
        <v>39710</v>
      </c>
      <c r="C454" s="63">
        <v>925.5</v>
      </c>
      <c r="D454" s="63">
        <v>856.3</v>
      </c>
      <c r="E454" s="63">
        <v>1215</v>
      </c>
      <c r="F454" s="63">
        <v>6897.5</v>
      </c>
      <c r="G454" s="63">
        <v>1711.5</v>
      </c>
      <c r="H454" s="56"/>
      <c r="I454" s="56"/>
    </row>
    <row r="455" spans="2:9">
      <c r="B455" s="19">
        <v>39713</v>
      </c>
      <c r="C455" s="63">
        <v>988.25</v>
      </c>
      <c r="D455" s="63">
        <v>894.7</v>
      </c>
      <c r="E455" s="63">
        <v>1298.5</v>
      </c>
      <c r="F455" s="63">
        <v>7165.5</v>
      </c>
      <c r="G455" s="63">
        <v>1792.75</v>
      </c>
      <c r="H455" s="56"/>
      <c r="I455" s="56"/>
    </row>
    <row r="456" spans="2:9">
      <c r="B456" s="19">
        <v>39714</v>
      </c>
      <c r="C456" s="63">
        <v>991.75</v>
      </c>
      <c r="D456" s="63">
        <v>901.15</v>
      </c>
      <c r="E456" s="63">
        <v>1338</v>
      </c>
      <c r="F456" s="63">
        <v>7089.5</v>
      </c>
      <c r="G456" s="63">
        <v>1763.25</v>
      </c>
      <c r="H456" s="56"/>
      <c r="I456" s="56"/>
    </row>
    <row r="457" spans="2:9">
      <c r="B457" s="19">
        <v>39715</v>
      </c>
      <c r="C457" s="63">
        <v>1008.75</v>
      </c>
      <c r="D457" s="63">
        <v>889</v>
      </c>
      <c r="E457" s="63">
        <v>1329</v>
      </c>
      <c r="F457" s="63">
        <v>6992.5</v>
      </c>
      <c r="G457" s="63">
        <v>1763.5</v>
      </c>
      <c r="H457" s="56"/>
      <c r="I457" s="56"/>
    </row>
    <row r="458" spans="2:9">
      <c r="B458" s="19">
        <v>39716</v>
      </c>
      <c r="C458" s="63">
        <v>988.5</v>
      </c>
      <c r="D458" s="63">
        <v>872.5</v>
      </c>
      <c r="E458" s="63">
        <v>1334</v>
      </c>
      <c r="F458" s="63">
        <v>6902.5</v>
      </c>
      <c r="G458" s="63">
        <v>1755.25</v>
      </c>
      <c r="H458" s="56"/>
      <c r="I458" s="56"/>
    </row>
    <row r="459" spans="2:9">
      <c r="B459" s="19">
        <v>39717</v>
      </c>
      <c r="C459" s="63">
        <v>985.25</v>
      </c>
      <c r="D459" s="63">
        <v>889.2</v>
      </c>
      <c r="E459" s="63">
        <v>1318</v>
      </c>
      <c r="F459" s="63">
        <v>6925.5</v>
      </c>
      <c r="G459" s="63">
        <v>1780.25</v>
      </c>
      <c r="H459" s="56"/>
      <c r="I459" s="56"/>
    </row>
    <row r="460" spans="2:9">
      <c r="B460" s="19">
        <v>39720</v>
      </c>
      <c r="C460" s="63">
        <v>931.25</v>
      </c>
      <c r="D460" s="63">
        <v>898.3</v>
      </c>
      <c r="E460" s="63">
        <v>1306</v>
      </c>
      <c r="F460" s="63">
        <v>6585</v>
      </c>
      <c r="G460" s="63">
        <v>1682.25</v>
      </c>
      <c r="H460" s="56"/>
      <c r="I460" s="56"/>
    </row>
    <row r="461" spans="2:9">
      <c r="B461" s="19">
        <v>39721</v>
      </c>
      <c r="C461" s="63">
        <v>922.5</v>
      </c>
      <c r="D461" s="63">
        <v>877.6</v>
      </c>
      <c r="E461" s="63">
        <v>1296</v>
      </c>
      <c r="F461" s="63">
        <v>6418.5</v>
      </c>
      <c r="G461" s="63">
        <v>1649</v>
      </c>
      <c r="H461" s="56"/>
      <c r="I461" s="56"/>
    </row>
    <row r="462" spans="2:9">
      <c r="B462" s="20"/>
      <c r="C462" s="56"/>
      <c r="D462" s="56"/>
      <c r="E462" s="56"/>
      <c r="F462" s="56"/>
      <c r="G462" s="56"/>
      <c r="H462" s="56"/>
      <c r="I462" s="56"/>
    </row>
    <row r="463" spans="2:9">
      <c r="B463" s="20"/>
      <c r="C463" s="56"/>
      <c r="D463" s="56"/>
      <c r="E463" s="56"/>
      <c r="F463" s="56"/>
      <c r="G463" s="56"/>
      <c r="H463" s="56"/>
      <c r="I463" s="56"/>
    </row>
    <row r="464" spans="2:9">
      <c r="B464" s="20"/>
      <c r="C464" s="56"/>
      <c r="D464" s="56"/>
      <c r="E464" s="56"/>
      <c r="F464" s="56"/>
      <c r="G464" s="56"/>
      <c r="H464" s="56"/>
      <c r="I464" s="56"/>
    </row>
    <row r="465" spans="2:9">
      <c r="B465" s="20"/>
      <c r="C465" s="56"/>
      <c r="D465" s="56"/>
      <c r="E465" s="56"/>
      <c r="F465" s="56"/>
      <c r="G465" s="56"/>
      <c r="H465" s="56"/>
      <c r="I465" s="56"/>
    </row>
    <row r="466" spans="2:9">
      <c r="B466" s="20"/>
      <c r="C466" s="56"/>
      <c r="D466" s="56"/>
      <c r="E466" s="56"/>
      <c r="F466" s="56"/>
      <c r="G466" s="56"/>
      <c r="H466" s="56"/>
      <c r="I466" s="56"/>
    </row>
    <row r="467" spans="2:9">
      <c r="B467" s="20"/>
      <c r="C467" s="56"/>
      <c r="D467" s="56"/>
      <c r="E467" s="56"/>
      <c r="F467" s="56"/>
      <c r="G467" s="56"/>
      <c r="H467" s="56"/>
      <c r="I467" s="56"/>
    </row>
    <row r="468" spans="2:9">
      <c r="B468" s="20"/>
      <c r="C468" s="56"/>
      <c r="D468" s="56"/>
      <c r="E468" s="56"/>
      <c r="F468" s="56"/>
      <c r="G468" s="56"/>
      <c r="H468" s="56"/>
      <c r="I468" s="56"/>
    </row>
    <row r="469" spans="2:9">
      <c r="B469" s="20"/>
      <c r="C469" s="56"/>
      <c r="D469" s="56"/>
      <c r="E469" s="56"/>
      <c r="F469" s="56"/>
      <c r="G469" s="56"/>
      <c r="H469" s="56"/>
      <c r="I469" s="56"/>
    </row>
    <row r="470" spans="2:9">
      <c r="B470" s="20"/>
      <c r="C470" s="56"/>
      <c r="D470" s="56"/>
      <c r="E470" s="56"/>
      <c r="F470" s="56"/>
      <c r="G470" s="56"/>
      <c r="H470" s="56"/>
      <c r="I470" s="56"/>
    </row>
    <row r="471" spans="2:9">
      <c r="B471" s="20"/>
      <c r="C471" s="56"/>
      <c r="D471" s="56"/>
      <c r="E471" s="56"/>
      <c r="F471" s="56"/>
      <c r="G471" s="56"/>
      <c r="H471" s="56"/>
      <c r="I471" s="56"/>
    </row>
    <row r="472" spans="2:9">
      <c r="B472" s="20"/>
      <c r="C472" s="56"/>
      <c r="D472" s="56"/>
      <c r="E472" s="56"/>
      <c r="F472" s="56"/>
      <c r="G472" s="56"/>
      <c r="H472" s="56"/>
      <c r="I472" s="56"/>
    </row>
    <row r="473" spans="2:9">
      <c r="B473" s="20"/>
      <c r="C473" s="56"/>
      <c r="D473" s="56"/>
      <c r="E473" s="56"/>
      <c r="F473" s="56"/>
      <c r="G473" s="56"/>
      <c r="H473" s="56"/>
      <c r="I473" s="56"/>
    </row>
    <row r="474" spans="2:9">
      <c r="B474" s="20"/>
      <c r="C474" s="56"/>
      <c r="D474" s="56"/>
      <c r="E474" s="56"/>
      <c r="F474" s="56"/>
      <c r="G474" s="56"/>
      <c r="H474" s="56"/>
      <c r="I474" s="56"/>
    </row>
    <row r="475" spans="2:9">
      <c r="B475" s="20"/>
      <c r="C475" s="56"/>
      <c r="D475" s="56"/>
      <c r="E475" s="56"/>
      <c r="F475" s="56"/>
      <c r="G475" s="56"/>
      <c r="H475" s="56"/>
      <c r="I475" s="56"/>
    </row>
    <row r="476" spans="2:9">
      <c r="B476" s="20"/>
      <c r="C476" s="56"/>
      <c r="D476" s="56"/>
      <c r="E476" s="56"/>
      <c r="F476" s="56"/>
      <c r="G476" s="56"/>
      <c r="H476" s="56"/>
      <c r="I476" s="56"/>
    </row>
    <row r="477" spans="2:9">
      <c r="B477" s="20"/>
      <c r="C477" s="56"/>
      <c r="D477" s="56"/>
      <c r="E477" s="56"/>
      <c r="F477" s="56"/>
      <c r="G477" s="56"/>
      <c r="H477" s="56"/>
      <c r="I477" s="56"/>
    </row>
    <row r="478" spans="2:9">
      <c r="B478" s="20"/>
      <c r="C478" s="56"/>
      <c r="D478" s="56"/>
      <c r="E478" s="56"/>
      <c r="F478" s="56"/>
      <c r="G478" s="56"/>
      <c r="H478" s="56"/>
      <c r="I478" s="56"/>
    </row>
    <row r="479" spans="2:9">
      <c r="B479" s="20"/>
      <c r="C479" s="56"/>
      <c r="D479" s="56"/>
      <c r="E479" s="56"/>
      <c r="F479" s="56"/>
      <c r="G479" s="56"/>
      <c r="H479" s="56"/>
      <c r="I479" s="56"/>
    </row>
    <row r="480" spans="2:9">
      <c r="B480" s="20"/>
      <c r="C480" s="56"/>
      <c r="D480" s="56"/>
      <c r="E480" s="56"/>
      <c r="F480" s="56"/>
      <c r="G480" s="56"/>
      <c r="H480" s="56"/>
      <c r="I480" s="56"/>
    </row>
    <row r="481" spans="8:9">
      <c r="H481" s="56"/>
      <c r="I481" s="56"/>
    </row>
    <row r="482" spans="8:9">
      <c r="H482" s="56"/>
      <c r="I482" s="56"/>
    </row>
    <row r="483" spans="8:9">
      <c r="H483" s="56"/>
      <c r="I483" s="56"/>
    </row>
    <row r="484" spans="8:9">
      <c r="H484" s="56"/>
      <c r="I484" s="56"/>
    </row>
    <row r="485" spans="8:9">
      <c r="H485" s="56"/>
      <c r="I485" s="56"/>
    </row>
    <row r="486" spans="8:9">
      <c r="H486" s="56"/>
      <c r="I486" s="56"/>
    </row>
    <row r="487" spans="8:9">
      <c r="H487" s="56"/>
      <c r="I487" s="56"/>
    </row>
    <row r="488" spans="8:9">
      <c r="H488" s="56"/>
      <c r="I488" s="56"/>
    </row>
    <row r="489" spans="8:9">
      <c r="H489" s="56"/>
      <c r="I489" s="56"/>
    </row>
    <row r="490" spans="8:9">
      <c r="H490" s="56"/>
      <c r="I490" s="56"/>
    </row>
    <row r="491" spans="8:9">
      <c r="H491" s="56"/>
      <c r="I491" s="56"/>
    </row>
    <row r="492" spans="8:9">
      <c r="H492" s="56"/>
      <c r="I492" s="56"/>
    </row>
    <row r="493" spans="8:9">
      <c r="H493" s="56"/>
      <c r="I493" s="56"/>
    </row>
    <row r="494" spans="8:9">
      <c r="H494" s="56"/>
      <c r="I494" s="56"/>
    </row>
    <row r="495" spans="8:9">
      <c r="H495" s="56"/>
      <c r="I495" s="56"/>
    </row>
    <row r="496" spans="8:9">
      <c r="H496" s="56"/>
      <c r="I496" s="56"/>
    </row>
    <row r="497" spans="8:9">
      <c r="H497" s="56"/>
      <c r="I497" s="56"/>
    </row>
    <row r="498" spans="8:9">
      <c r="H498" s="56"/>
      <c r="I498" s="56"/>
    </row>
    <row r="499" spans="8:9">
      <c r="H499" s="56"/>
      <c r="I499" s="56"/>
    </row>
    <row r="500" spans="8:9">
      <c r="H500" s="56"/>
      <c r="I500" s="56"/>
    </row>
    <row r="501" spans="8:9">
      <c r="H501" s="56"/>
      <c r="I501" s="56"/>
    </row>
    <row r="502" spans="8:9">
      <c r="H502" s="56"/>
      <c r="I502" s="56"/>
    </row>
    <row r="503" spans="8:9">
      <c r="H503" s="56"/>
      <c r="I503" s="56"/>
    </row>
    <row r="504" spans="8:9">
      <c r="H504" s="56"/>
      <c r="I504" s="56"/>
    </row>
    <row r="505" spans="8:9">
      <c r="H505" s="56"/>
      <c r="I505" s="56"/>
    </row>
    <row r="506" spans="8:9">
      <c r="H506" s="56"/>
      <c r="I506" s="56"/>
    </row>
    <row r="507" spans="8:9">
      <c r="H507" s="56"/>
      <c r="I507" s="56"/>
    </row>
    <row r="508" spans="8:9">
      <c r="H508" s="56"/>
      <c r="I508" s="56"/>
    </row>
    <row r="509" spans="8:9">
      <c r="H509" s="56"/>
      <c r="I509" s="56"/>
    </row>
    <row r="510" spans="8:9">
      <c r="H510" s="56"/>
      <c r="I510" s="56"/>
    </row>
    <row r="511" spans="8:9">
      <c r="H511" s="56"/>
      <c r="I511" s="56"/>
    </row>
    <row r="512" spans="8:9">
      <c r="H512" s="56"/>
      <c r="I512" s="56"/>
    </row>
    <row r="513" spans="8:9">
      <c r="H513" s="56"/>
      <c r="I513" s="56"/>
    </row>
    <row r="514" spans="8:9">
      <c r="H514" s="56"/>
      <c r="I514" s="56"/>
    </row>
    <row r="515" spans="8:9">
      <c r="H515" s="56"/>
      <c r="I515" s="56"/>
    </row>
    <row r="516" spans="8:9">
      <c r="H516" s="56"/>
      <c r="I516" s="56"/>
    </row>
    <row r="517" spans="8:9">
      <c r="H517" s="56"/>
      <c r="I517" s="56"/>
    </row>
    <row r="518" spans="8:9">
      <c r="H518" s="56"/>
      <c r="I518" s="56"/>
    </row>
    <row r="519" spans="8:9">
      <c r="H519" s="56"/>
      <c r="I519" s="56"/>
    </row>
    <row r="520" spans="8:9">
      <c r="H520" s="56"/>
      <c r="I520" s="56"/>
    </row>
    <row r="521" spans="8:9">
      <c r="H521" s="56"/>
      <c r="I521" s="56"/>
    </row>
    <row r="522" spans="8:9">
      <c r="H522" s="56"/>
      <c r="I522" s="56"/>
    </row>
    <row r="523" spans="8:9">
      <c r="H523" s="56"/>
      <c r="I523" s="56"/>
    </row>
    <row r="524" spans="8:9">
      <c r="H524" s="56"/>
      <c r="I524" s="56"/>
    </row>
    <row r="525" spans="8:9">
      <c r="H525" s="56"/>
      <c r="I525" s="56"/>
    </row>
    <row r="526" spans="8:9">
      <c r="H526" s="56"/>
      <c r="I526" s="56"/>
    </row>
    <row r="527" spans="8:9">
      <c r="H527" s="56"/>
      <c r="I527" s="56"/>
    </row>
    <row r="528" spans="8:9">
      <c r="H528" s="56"/>
      <c r="I528" s="56"/>
    </row>
    <row r="529" spans="8:9">
      <c r="H529" s="56"/>
      <c r="I529" s="56"/>
    </row>
    <row r="530" spans="8:9">
      <c r="H530" s="56"/>
      <c r="I530" s="56"/>
    </row>
    <row r="531" spans="8:9">
      <c r="H531" s="56"/>
      <c r="I531" s="56"/>
    </row>
    <row r="532" spans="8:9">
      <c r="H532" s="56"/>
      <c r="I532" s="56"/>
    </row>
    <row r="533" spans="8:9">
      <c r="H533" s="56"/>
      <c r="I533" s="56"/>
    </row>
    <row r="534" spans="8:9">
      <c r="H534" s="56"/>
      <c r="I534" s="56"/>
    </row>
    <row r="535" spans="8:9">
      <c r="H535" s="56"/>
      <c r="I535" s="56"/>
    </row>
    <row r="536" spans="8:9">
      <c r="H536" s="56"/>
      <c r="I536" s="56"/>
    </row>
    <row r="537" spans="8:9">
      <c r="H537" s="56"/>
      <c r="I537" s="56"/>
    </row>
    <row r="538" spans="8:9">
      <c r="H538" s="56"/>
      <c r="I538" s="56"/>
    </row>
    <row r="539" spans="8:9">
      <c r="H539" s="56"/>
      <c r="I539" s="56"/>
    </row>
    <row r="540" spans="8:9">
      <c r="H540" s="56"/>
      <c r="I540" s="56"/>
    </row>
    <row r="541" spans="8:9">
      <c r="H541" s="56"/>
      <c r="I541" s="56"/>
    </row>
    <row r="542" spans="8:9">
      <c r="H542" s="56"/>
      <c r="I542" s="56"/>
    </row>
    <row r="543" spans="8:9">
      <c r="H543" s="56"/>
      <c r="I543" s="56"/>
    </row>
    <row r="544" spans="8:9">
      <c r="H544" s="56"/>
      <c r="I544" s="56"/>
    </row>
    <row r="545" spans="8:9">
      <c r="H545" s="56"/>
      <c r="I545" s="56"/>
    </row>
    <row r="546" spans="8:9">
      <c r="H546" s="56"/>
      <c r="I546" s="56"/>
    </row>
    <row r="547" spans="8:9">
      <c r="H547" s="56"/>
      <c r="I547" s="56"/>
    </row>
    <row r="548" spans="8:9">
      <c r="H548" s="56"/>
      <c r="I548" s="56"/>
    </row>
    <row r="549" spans="8:9">
      <c r="H549" s="56"/>
      <c r="I549" s="56"/>
    </row>
    <row r="550" spans="8:9">
      <c r="H550" s="56"/>
      <c r="I550" s="56"/>
    </row>
    <row r="551" spans="8:9">
      <c r="H551" s="56"/>
      <c r="I551" s="56"/>
    </row>
    <row r="552" spans="8:9">
      <c r="H552" s="56"/>
      <c r="I552" s="56"/>
    </row>
    <row r="553" spans="8:9">
      <c r="H553" s="56"/>
      <c r="I553" s="56"/>
    </row>
    <row r="554" spans="8:9">
      <c r="H554" s="56"/>
      <c r="I554" s="56"/>
    </row>
    <row r="555" spans="8:9">
      <c r="H555" s="56"/>
      <c r="I555" s="56"/>
    </row>
    <row r="556" spans="8:9">
      <c r="H556" s="56"/>
      <c r="I556" s="56"/>
    </row>
    <row r="557" spans="8:9">
      <c r="H557" s="56"/>
      <c r="I557" s="56"/>
    </row>
    <row r="558" spans="8:9">
      <c r="H558" s="56"/>
      <c r="I558" s="56"/>
    </row>
    <row r="559" spans="8:9">
      <c r="H559" s="56"/>
      <c r="I559" s="56"/>
    </row>
    <row r="560" spans="8:9">
      <c r="H560" s="56"/>
      <c r="I560" s="56"/>
    </row>
    <row r="561" spans="8:9">
      <c r="H561" s="56"/>
      <c r="I561" s="56"/>
    </row>
    <row r="562" spans="8:9">
      <c r="H562" s="56"/>
      <c r="I562" s="56"/>
    </row>
    <row r="563" spans="8:9">
      <c r="H563" s="56"/>
      <c r="I563" s="56"/>
    </row>
    <row r="564" spans="8:9">
      <c r="H564" s="56"/>
      <c r="I564" s="56"/>
    </row>
    <row r="565" spans="8:9">
      <c r="H565" s="56"/>
      <c r="I565" s="56"/>
    </row>
    <row r="566" spans="8:9">
      <c r="H566" s="56"/>
      <c r="I566" s="56"/>
    </row>
    <row r="567" spans="8:9">
      <c r="H567" s="56"/>
      <c r="I567" s="56"/>
    </row>
    <row r="568" spans="8:9">
      <c r="H568" s="56"/>
      <c r="I568" s="56"/>
    </row>
    <row r="569" spans="8:9">
      <c r="H569" s="56"/>
      <c r="I569" s="56"/>
    </row>
    <row r="570" spans="8:9">
      <c r="H570" s="56"/>
      <c r="I570" s="56"/>
    </row>
    <row r="571" spans="8:9">
      <c r="H571" s="56"/>
      <c r="I571" s="56"/>
    </row>
    <row r="572" spans="8:9">
      <c r="H572" s="56"/>
      <c r="I572" s="56"/>
    </row>
    <row r="573" spans="8:9">
      <c r="H573" s="56"/>
      <c r="I573" s="56"/>
    </row>
    <row r="574" spans="8:9">
      <c r="H574" s="56"/>
      <c r="I574" s="56"/>
    </row>
    <row r="575" spans="8:9">
      <c r="H575" s="56"/>
      <c r="I575" s="56"/>
    </row>
    <row r="576" spans="8:9">
      <c r="H576" s="56"/>
      <c r="I576" s="56"/>
    </row>
    <row r="577" spans="8:9">
      <c r="H577" s="56"/>
      <c r="I577" s="56"/>
    </row>
    <row r="578" spans="8:9">
      <c r="H578" s="56"/>
      <c r="I578" s="56"/>
    </row>
    <row r="579" spans="8:9">
      <c r="H579" s="56"/>
      <c r="I579" s="56"/>
    </row>
    <row r="580" spans="8:9">
      <c r="H580" s="56"/>
      <c r="I580" s="56"/>
    </row>
    <row r="581" spans="8:9">
      <c r="H581" s="56"/>
      <c r="I581" s="56"/>
    </row>
    <row r="582" spans="8:9">
      <c r="H582" s="56"/>
      <c r="I582" s="56"/>
    </row>
    <row r="583" spans="8:9">
      <c r="H583" s="56"/>
      <c r="I583" s="56"/>
    </row>
    <row r="584" spans="8:9">
      <c r="H584" s="56"/>
      <c r="I584" s="56"/>
    </row>
    <row r="585" spans="8:9">
      <c r="H585" s="56"/>
      <c r="I585" s="56"/>
    </row>
    <row r="586" spans="8:9">
      <c r="H586" s="56"/>
      <c r="I586" s="56"/>
    </row>
    <row r="587" spans="8:9">
      <c r="H587" s="56"/>
      <c r="I587" s="56"/>
    </row>
    <row r="588" spans="8:9">
      <c r="H588" s="56"/>
      <c r="I588" s="56"/>
    </row>
    <row r="589" spans="8:9">
      <c r="H589" s="56"/>
      <c r="I589" s="56"/>
    </row>
    <row r="590" spans="8:9">
      <c r="H590" s="56"/>
      <c r="I590" s="56"/>
    </row>
    <row r="591" spans="8:9">
      <c r="H591" s="56"/>
      <c r="I591" s="56"/>
    </row>
    <row r="592" spans="8:9">
      <c r="H592" s="56"/>
      <c r="I592" s="56"/>
    </row>
    <row r="593" spans="8:9">
      <c r="H593" s="56"/>
      <c r="I593" s="56"/>
    </row>
    <row r="594" spans="8:9">
      <c r="H594" s="56"/>
      <c r="I594" s="56"/>
    </row>
    <row r="595" spans="8:9">
      <c r="H595" s="56"/>
      <c r="I595" s="56"/>
    </row>
    <row r="596" spans="8:9">
      <c r="H596" s="56"/>
      <c r="I596" s="56"/>
    </row>
    <row r="597" spans="8:9">
      <c r="H597" s="56"/>
      <c r="I597" s="56"/>
    </row>
    <row r="598" spans="8:9">
      <c r="H598" s="56"/>
      <c r="I598" s="56"/>
    </row>
    <row r="599" spans="8:9">
      <c r="H599" s="56"/>
      <c r="I599" s="56"/>
    </row>
    <row r="600" spans="8:9">
      <c r="H600" s="56"/>
      <c r="I600" s="56"/>
    </row>
    <row r="601" spans="8:9">
      <c r="H601" s="56"/>
      <c r="I601" s="56"/>
    </row>
    <row r="602" spans="8:9">
      <c r="H602" s="56"/>
      <c r="I602" s="56"/>
    </row>
    <row r="603" spans="8:9">
      <c r="H603" s="56"/>
      <c r="I603" s="56"/>
    </row>
    <row r="604" spans="8:9">
      <c r="H604" s="56"/>
      <c r="I604" s="56"/>
    </row>
    <row r="605" spans="8:9">
      <c r="H605" s="56"/>
      <c r="I605" s="56"/>
    </row>
    <row r="606" spans="8:9">
      <c r="H606" s="56"/>
      <c r="I606" s="56"/>
    </row>
    <row r="607" spans="8:9">
      <c r="H607" s="56"/>
      <c r="I607" s="56"/>
    </row>
    <row r="608" spans="8:9">
      <c r="H608" s="56"/>
      <c r="I608" s="56"/>
    </row>
    <row r="609" spans="8:9">
      <c r="H609" s="56"/>
      <c r="I609" s="56"/>
    </row>
    <row r="610" spans="8:9">
      <c r="H610" s="56"/>
      <c r="I610" s="56"/>
    </row>
    <row r="611" spans="8:9">
      <c r="H611" s="56"/>
      <c r="I611" s="56"/>
    </row>
    <row r="612" spans="8:9">
      <c r="H612" s="56"/>
      <c r="I612" s="56"/>
    </row>
    <row r="613" spans="8:9">
      <c r="H613" s="56"/>
      <c r="I613" s="56"/>
    </row>
    <row r="614" spans="8:9">
      <c r="H614" s="56"/>
      <c r="I614" s="56"/>
    </row>
    <row r="615" spans="8:9">
      <c r="H615" s="56"/>
      <c r="I615" s="56"/>
    </row>
    <row r="616" spans="8:9">
      <c r="H616" s="56"/>
      <c r="I616" s="56"/>
    </row>
    <row r="617" spans="8:9">
      <c r="H617" s="56"/>
      <c r="I617" s="56"/>
    </row>
    <row r="618" spans="8:9">
      <c r="H618" s="56"/>
      <c r="I618" s="56"/>
    </row>
    <row r="619" spans="8:9">
      <c r="H619" s="56"/>
      <c r="I619" s="56"/>
    </row>
    <row r="620" spans="8:9">
      <c r="H620" s="56"/>
      <c r="I620" s="56"/>
    </row>
    <row r="621" spans="8:9">
      <c r="H621" s="56"/>
      <c r="I621" s="56"/>
    </row>
    <row r="622" spans="8:9">
      <c r="H622" s="56"/>
      <c r="I622" s="56"/>
    </row>
    <row r="623" spans="8:9">
      <c r="H623" s="56"/>
      <c r="I623" s="56"/>
    </row>
    <row r="624" spans="8:9">
      <c r="H624" s="56"/>
      <c r="I624" s="56"/>
    </row>
    <row r="625" spans="8:9">
      <c r="H625" s="56"/>
      <c r="I625" s="56"/>
    </row>
    <row r="626" spans="8:9">
      <c r="H626" s="56"/>
      <c r="I626" s="56"/>
    </row>
    <row r="627" spans="8:9">
      <c r="H627" s="56"/>
      <c r="I627" s="56"/>
    </row>
    <row r="628" spans="8:9">
      <c r="H628" s="56"/>
      <c r="I628" s="56"/>
    </row>
    <row r="629" spans="8:9">
      <c r="H629" s="56"/>
      <c r="I629" s="56"/>
    </row>
    <row r="630" spans="8:9">
      <c r="H630" s="56"/>
      <c r="I630" s="56"/>
    </row>
    <row r="631" spans="8:9">
      <c r="H631" s="56"/>
      <c r="I631" s="56"/>
    </row>
    <row r="632" spans="8:9">
      <c r="H632" s="56"/>
      <c r="I632" s="56"/>
    </row>
    <row r="633" spans="8:9">
      <c r="H633" s="56"/>
      <c r="I633" s="56"/>
    </row>
    <row r="634" spans="8:9">
      <c r="H634" s="56"/>
      <c r="I634" s="56"/>
    </row>
    <row r="635" spans="8:9">
      <c r="H635" s="56"/>
      <c r="I635" s="56"/>
    </row>
    <row r="636" spans="8:9">
      <c r="H636" s="56"/>
      <c r="I636" s="56"/>
    </row>
    <row r="637" spans="8:9">
      <c r="H637" s="56"/>
      <c r="I637" s="56"/>
    </row>
    <row r="638" spans="8:9">
      <c r="H638" s="56"/>
      <c r="I638" s="56"/>
    </row>
    <row r="639" spans="8:9">
      <c r="H639" s="56"/>
      <c r="I639" s="56"/>
    </row>
    <row r="640" spans="8:9">
      <c r="H640" s="56"/>
      <c r="I640" s="56"/>
    </row>
    <row r="641" spans="8:9">
      <c r="H641" s="56"/>
      <c r="I641" s="56"/>
    </row>
    <row r="642" spans="8:9">
      <c r="H642" s="56"/>
      <c r="I642" s="56"/>
    </row>
    <row r="643" spans="8:9">
      <c r="H643" s="56"/>
      <c r="I643" s="56"/>
    </row>
    <row r="644" spans="8:9">
      <c r="H644" s="56"/>
      <c r="I644" s="56"/>
    </row>
    <row r="645" spans="8:9">
      <c r="H645" s="56"/>
      <c r="I645" s="56"/>
    </row>
    <row r="646" spans="8:9">
      <c r="H646" s="56"/>
      <c r="I646" s="56"/>
    </row>
    <row r="647" spans="8:9">
      <c r="H647" s="56"/>
      <c r="I647" s="56"/>
    </row>
    <row r="648" spans="8:9">
      <c r="H648" s="56"/>
      <c r="I648" s="56"/>
    </row>
    <row r="649" spans="8:9">
      <c r="H649" s="56"/>
      <c r="I649" s="56"/>
    </row>
    <row r="650" spans="8:9">
      <c r="H650" s="56"/>
      <c r="I650" s="56"/>
    </row>
    <row r="651" spans="8:9">
      <c r="H651" s="56"/>
      <c r="I651" s="56"/>
    </row>
    <row r="652" spans="8:9">
      <c r="H652" s="56"/>
      <c r="I652" s="56"/>
    </row>
    <row r="653" spans="8:9">
      <c r="H653" s="56"/>
      <c r="I653" s="56"/>
    </row>
    <row r="654" spans="8:9">
      <c r="H654" s="56"/>
      <c r="I654" s="56"/>
    </row>
    <row r="655" spans="8:9">
      <c r="H655" s="56"/>
      <c r="I655" s="56"/>
    </row>
    <row r="656" spans="8:9">
      <c r="H656" s="56"/>
      <c r="I656" s="56"/>
    </row>
    <row r="657" spans="8:9">
      <c r="H657" s="56"/>
      <c r="I657" s="56"/>
    </row>
    <row r="658" spans="8:9">
      <c r="H658" s="56"/>
      <c r="I658" s="56"/>
    </row>
    <row r="659" spans="8:9">
      <c r="H659" s="56"/>
      <c r="I659" s="56"/>
    </row>
    <row r="660" spans="8:9">
      <c r="H660" s="56"/>
      <c r="I660" s="56"/>
    </row>
    <row r="661" spans="8:9">
      <c r="H661" s="56"/>
      <c r="I661" s="56"/>
    </row>
    <row r="662" spans="8:9">
      <c r="H662" s="56"/>
      <c r="I662" s="56"/>
    </row>
    <row r="663" spans="8:9">
      <c r="H663" s="56"/>
      <c r="I663" s="56"/>
    </row>
    <row r="664" spans="8:9">
      <c r="H664" s="56"/>
      <c r="I664" s="56"/>
    </row>
    <row r="665" spans="8:9">
      <c r="H665" s="56"/>
      <c r="I665" s="56"/>
    </row>
    <row r="666" spans="8:9">
      <c r="H666" s="56"/>
      <c r="I666" s="56"/>
    </row>
    <row r="667" spans="8:9">
      <c r="H667" s="56"/>
      <c r="I667" s="56"/>
    </row>
    <row r="668" spans="8:9">
      <c r="H668" s="56"/>
      <c r="I668" s="56"/>
    </row>
    <row r="669" spans="8:9">
      <c r="H669" s="56"/>
      <c r="I669" s="56"/>
    </row>
    <row r="670" spans="8:9">
      <c r="H670" s="56"/>
      <c r="I670" s="56"/>
    </row>
    <row r="671" spans="8:9">
      <c r="H671" s="56"/>
      <c r="I671" s="56"/>
    </row>
    <row r="672" spans="8:9">
      <c r="H672" s="56"/>
      <c r="I672" s="56"/>
    </row>
    <row r="673" spans="8:9">
      <c r="H673" s="56"/>
      <c r="I673" s="56"/>
    </row>
    <row r="674" spans="8:9">
      <c r="H674" s="56"/>
      <c r="I674" s="56"/>
    </row>
    <row r="675" spans="8:9">
      <c r="H675" s="56"/>
      <c r="I675" s="56"/>
    </row>
    <row r="676" spans="8:9">
      <c r="H676" s="56"/>
      <c r="I676" s="56"/>
    </row>
    <row r="677" spans="8:9">
      <c r="H677" s="56"/>
      <c r="I677" s="56"/>
    </row>
    <row r="678" spans="8:9">
      <c r="H678" s="56"/>
      <c r="I678" s="56"/>
    </row>
    <row r="679" spans="8:9">
      <c r="H679" s="56"/>
      <c r="I679" s="56"/>
    </row>
    <row r="680" spans="8:9">
      <c r="H680" s="56"/>
      <c r="I680" s="56"/>
    </row>
    <row r="681" spans="8:9">
      <c r="H681" s="56"/>
      <c r="I681" s="56"/>
    </row>
    <row r="682" spans="8:9">
      <c r="H682" s="56"/>
      <c r="I682" s="56"/>
    </row>
    <row r="683" spans="8:9">
      <c r="H683" s="56"/>
      <c r="I683" s="56"/>
    </row>
    <row r="684" spans="8:9">
      <c r="H684" s="56"/>
      <c r="I684" s="56"/>
    </row>
    <row r="685" spans="8:9">
      <c r="H685" s="56"/>
      <c r="I685" s="56"/>
    </row>
    <row r="686" spans="8:9">
      <c r="H686" s="56"/>
      <c r="I686" s="56"/>
    </row>
    <row r="687" spans="8:9">
      <c r="H687" s="56"/>
      <c r="I687" s="56"/>
    </row>
    <row r="688" spans="8:9">
      <c r="H688" s="56"/>
      <c r="I688" s="56"/>
    </row>
    <row r="689" spans="8:9">
      <c r="H689" s="56"/>
      <c r="I689" s="56"/>
    </row>
    <row r="690" spans="8:9">
      <c r="H690" s="56"/>
      <c r="I690" s="56"/>
    </row>
    <row r="691" spans="8:9">
      <c r="H691" s="56"/>
      <c r="I691" s="56"/>
    </row>
    <row r="692" spans="8:9">
      <c r="H692" s="56"/>
      <c r="I692" s="56"/>
    </row>
    <row r="693" spans="8:9">
      <c r="H693" s="56"/>
      <c r="I693" s="56"/>
    </row>
    <row r="694" spans="8:9">
      <c r="H694" s="56"/>
      <c r="I694" s="56"/>
    </row>
    <row r="695" spans="8:9">
      <c r="H695" s="56"/>
      <c r="I695" s="56"/>
    </row>
    <row r="696" spans="8:9">
      <c r="H696" s="56"/>
      <c r="I696" s="56"/>
    </row>
    <row r="697" spans="8:9">
      <c r="H697" s="56"/>
      <c r="I697" s="56"/>
    </row>
    <row r="698" spans="8:9">
      <c r="H698" s="56"/>
      <c r="I698" s="56"/>
    </row>
    <row r="699" spans="8:9">
      <c r="H699" s="56"/>
      <c r="I699" s="56"/>
    </row>
    <row r="700" spans="8:9">
      <c r="H700" s="56"/>
      <c r="I700" s="56"/>
    </row>
    <row r="701" spans="8:9">
      <c r="H701" s="56"/>
      <c r="I701" s="56"/>
    </row>
    <row r="702" spans="8:9">
      <c r="H702" s="56"/>
      <c r="I702" s="56"/>
    </row>
    <row r="703" spans="8:9">
      <c r="H703" s="56"/>
      <c r="I703" s="56"/>
    </row>
    <row r="704" spans="8:9">
      <c r="H704" s="56"/>
      <c r="I704" s="56"/>
    </row>
    <row r="705" spans="8:9">
      <c r="H705" s="56"/>
      <c r="I705" s="56"/>
    </row>
    <row r="706" spans="8:9">
      <c r="H706" s="56"/>
      <c r="I706" s="56"/>
    </row>
    <row r="707" spans="8:9">
      <c r="H707" s="56"/>
      <c r="I707" s="56"/>
    </row>
    <row r="708" spans="8:9">
      <c r="H708" s="56"/>
      <c r="I708" s="56"/>
    </row>
    <row r="709" spans="8:9">
      <c r="H709" s="56"/>
      <c r="I709" s="56"/>
    </row>
    <row r="710" spans="8:9">
      <c r="H710" s="56"/>
      <c r="I710" s="56"/>
    </row>
    <row r="711" spans="8:9">
      <c r="H711" s="56"/>
      <c r="I711" s="56"/>
    </row>
    <row r="712" spans="8:9">
      <c r="H712" s="56"/>
      <c r="I712" s="56"/>
    </row>
    <row r="713" spans="8:9">
      <c r="H713" s="56"/>
      <c r="I713" s="56"/>
    </row>
    <row r="714" spans="8:9">
      <c r="H714" s="56"/>
      <c r="I714" s="56"/>
    </row>
    <row r="715" spans="8:9">
      <c r="H715" s="56"/>
      <c r="I715" s="56"/>
    </row>
    <row r="716" spans="8:9">
      <c r="H716" s="56"/>
      <c r="I716" s="56"/>
    </row>
    <row r="717" spans="8:9">
      <c r="H717" s="56"/>
      <c r="I717" s="56"/>
    </row>
    <row r="718" spans="8:9">
      <c r="H718" s="56"/>
      <c r="I718" s="56"/>
    </row>
    <row r="719" spans="8:9">
      <c r="H719" s="56"/>
      <c r="I719" s="56"/>
    </row>
    <row r="720" spans="8:9">
      <c r="H720" s="56"/>
      <c r="I720" s="56"/>
    </row>
    <row r="721" spans="8:9">
      <c r="H721" s="56"/>
      <c r="I721" s="56"/>
    </row>
    <row r="722" spans="8:9">
      <c r="H722" s="56"/>
      <c r="I722" s="56"/>
    </row>
    <row r="723" spans="8:9">
      <c r="H723" s="56"/>
      <c r="I723" s="56"/>
    </row>
    <row r="724" spans="8:9">
      <c r="H724" s="56"/>
      <c r="I724" s="56"/>
    </row>
    <row r="725" spans="8:9">
      <c r="H725" s="56"/>
      <c r="I725" s="56"/>
    </row>
    <row r="726" spans="8:9">
      <c r="H726" s="56"/>
      <c r="I726" s="56"/>
    </row>
    <row r="727" spans="8:9">
      <c r="H727" s="56"/>
      <c r="I727" s="56"/>
    </row>
    <row r="728" spans="8:9">
      <c r="H728" s="56"/>
      <c r="I728" s="56"/>
    </row>
    <row r="729" spans="8:9">
      <c r="H729" s="56"/>
      <c r="I729" s="56"/>
    </row>
    <row r="730" spans="8:9">
      <c r="H730" s="56"/>
      <c r="I730" s="56"/>
    </row>
    <row r="731" spans="8:9">
      <c r="H731" s="56"/>
      <c r="I731" s="56"/>
    </row>
    <row r="732" spans="8:9">
      <c r="H732" s="56"/>
      <c r="I732" s="56"/>
    </row>
    <row r="733" spans="8:9">
      <c r="H733" s="56"/>
      <c r="I733" s="56"/>
    </row>
    <row r="734" spans="8:9">
      <c r="H734" s="56"/>
      <c r="I734" s="56"/>
    </row>
    <row r="735" spans="8:9">
      <c r="H735" s="56"/>
      <c r="I735" s="56"/>
    </row>
    <row r="736" spans="8:9">
      <c r="H736" s="56"/>
      <c r="I736" s="56"/>
    </row>
    <row r="737" spans="8:9">
      <c r="H737" s="56"/>
      <c r="I737" s="56"/>
    </row>
    <row r="738" spans="8:9">
      <c r="H738" s="56"/>
      <c r="I738" s="56"/>
    </row>
    <row r="739" spans="8:9">
      <c r="H739" s="56"/>
      <c r="I739" s="56"/>
    </row>
    <row r="740" spans="8:9">
      <c r="H740" s="56"/>
      <c r="I740" s="56"/>
    </row>
    <row r="741" spans="8:9">
      <c r="H741" s="56"/>
      <c r="I741" s="56"/>
    </row>
    <row r="742" spans="8:9">
      <c r="H742" s="56"/>
      <c r="I742" s="56"/>
    </row>
    <row r="743" spans="8:9">
      <c r="H743" s="56"/>
      <c r="I743" s="56"/>
    </row>
    <row r="744" spans="8:9">
      <c r="H744" s="56"/>
      <c r="I744" s="56"/>
    </row>
    <row r="745" spans="8:9">
      <c r="H745" s="56"/>
      <c r="I745" s="56"/>
    </row>
    <row r="746" spans="8:9">
      <c r="H746" s="56"/>
      <c r="I746" s="56"/>
    </row>
    <row r="747" spans="8:9">
      <c r="H747" s="56"/>
      <c r="I747" s="56"/>
    </row>
    <row r="748" spans="8:9">
      <c r="H748" s="56"/>
      <c r="I748" s="56"/>
    </row>
    <row r="749" spans="8:9">
      <c r="H749" s="56"/>
      <c r="I749" s="56"/>
    </row>
    <row r="750" spans="8:9">
      <c r="H750" s="56"/>
      <c r="I750" s="56"/>
    </row>
    <row r="751" spans="8:9">
      <c r="H751" s="56"/>
      <c r="I751" s="56"/>
    </row>
    <row r="752" spans="8:9">
      <c r="H752" s="56"/>
      <c r="I752" s="56"/>
    </row>
    <row r="753" spans="8:9">
      <c r="H753" s="56"/>
      <c r="I753" s="56"/>
    </row>
    <row r="754" spans="8:9">
      <c r="H754" s="56"/>
      <c r="I754" s="56"/>
    </row>
    <row r="755" spans="8:9">
      <c r="H755" s="56"/>
      <c r="I755" s="56"/>
    </row>
    <row r="756" spans="8:9">
      <c r="H756" s="56"/>
      <c r="I756" s="56"/>
    </row>
    <row r="757" spans="8:9">
      <c r="H757" s="56"/>
      <c r="I757" s="56"/>
    </row>
    <row r="758" spans="8:9">
      <c r="H758" s="56"/>
      <c r="I758" s="56"/>
    </row>
    <row r="759" spans="8:9">
      <c r="H759" s="56"/>
      <c r="I759" s="56"/>
    </row>
    <row r="760" spans="8:9">
      <c r="H760" s="56"/>
      <c r="I760" s="56"/>
    </row>
    <row r="761" spans="8:9">
      <c r="H761" s="56"/>
      <c r="I761" s="56"/>
    </row>
    <row r="762" spans="8:9">
      <c r="H762" s="56"/>
      <c r="I762" s="56"/>
    </row>
    <row r="763" spans="8:9">
      <c r="H763" s="56"/>
      <c r="I763" s="56"/>
    </row>
    <row r="764" spans="8:9">
      <c r="H764" s="56"/>
      <c r="I764" s="56"/>
    </row>
    <row r="765" spans="8:9">
      <c r="H765" s="56"/>
      <c r="I765" s="56"/>
    </row>
    <row r="766" spans="8:9">
      <c r="H766" s="56"/>
      <c r="I766" s="56"/>
    </row>
    <row r="767" spans="8:9">
      <c r="H767" s="56"/>
      <c r="I767" s="56"/>
    </row>
    <row r="768" spans="8:9">
      <c r="H768" s="56"/>
      <c r="I768" s="56"/>
    </row>
    <row r="769" spans="8:9">
      <c r="H769" s="56"/>
      <c r="I769" s="56"/>
    </row>
    <row r="770" spans="8:9">
      <c r="H770" s="56"/>
      <c r="I770" s="56"/>
    </row>
    <row r="771" spans="8:9">
      <c r="H771" s="56"/>
      <c r="I771" s="56"/>
    </row>
    <row r="772" spans="8:9">
      <c r="H772" s="56"/>
      <c r="I772" s="56"/>
    </row>
    <row r="773" spans="8:9">
      <c r="H773" s="56"/>
      <c r="I773" s="56"/>
    </row>
    <row r="774" spans="8:9">
      <c r="H774" s="56"/>
      <c r="I774" s="56"/>
    </row>
    <row r="775" spans="8:9">
      <c r="H775" s="56"/>
      <c r="I775" s="56"/>
    </row>
    <row r="776" spans="8:9">
      <c r="H776" s="56"/>
      <c r="I776" s="56"/>
    </row>
    <row r="777" spans="8:9">
      <c r="H777" s="56"/>
      <c r="I777" s="56"/>
    </row>
    <row r="778" spans="8:9">
      <c r="H778" s="56"/>
      <c r="I778" s="56"/>
    </row>
    <row r="779" spans="8:9">
      <c r="H779" s="56"/>
      <c r="I779" s="56"/>
    </row>
    <row r="780" spans="8:9">
      <c r="H780" s="56"/>
      <c r="I780" s="56"/>
    </row>
    <row r="781" spans="8:9">
      <c r="H781" s="56"/>
      <c r="I781" s="56"/>
    </row>
    <row r="782" spans="8:9">
      <c r="H782" s="56"/>
      <c r="I782" s="56"/>
    </row>
    <row r="783" spans="8:9">
      <c r="H783" s="56"/>
      <c r="I783" s="56"/>
    </row>
    <row r="784" spans="8:9">
      <c r="H784" s="56"/>
      <c r="I784" s="56"/>
    </row>
    <row r="785" spans="8:9">
      <c r="H785" s="56"/>
      <c r="I785" s="56"/>
    </row>
    <row r="786" spans="8:9">
      <c r="H786" s="56"/>
      <c r="I786" s="56"/>
    </row>
    <row r="787" spans="8:9">
      <c r="H787" s="56"/>
      <c r="I787" s="56"/>
    </row>
    <row r="788" spans="8:9">
      <c r="H788" s="56"/>
      <c r="I788" s="56"/>
    </row>
    <row r="789" spans="8:9">
      <c r="H789" s="56"/>
      <c r="I789" s="56"/>
    </row>
    <row r="790" spans="8:9">
      <c r="H790" s="56"/>
      <c r="I790" s="56"/>
    </row>
    <row r="791" spans="8:9">
      <c r="H791" s="56"/>
      <c r="I791" s="56"/>
    </row>
    <row r="792" spans="8:9">
      <c r="H792" s="56"/>
      <c r="I792" s="56"/>
    </row>
    <row r="793" spans="8:9">
      <c r="H793" s="56"/>
      <c r="I793" s="56"/>
    </row>
    <row r="794" spans="8:9">
      <c r="H794" s="56"/>
      <c r="I794" s="56"/>
    </row>
    <row r="795" spans="8:9">
      <c r="H795" s="56"/>
      <c r="I795" s="56"/>
    </row>
    <row r="796" spans="8:9">
      <c r="H796" s="56"/>
      <c r="I796" s="56"/>
    </row>
    <row r="797" spans="8:9">
      <c r="H797" s="56"/>
      <c r="I797" s="56"/>
    </row>
    <row r="798" spans="8:9">
      <c r="H798" s="56"/>
      <c r="I798" s="56"/>
    </row>
    <row r="799" spans="8:9">
      <c r="H799" s="56"/>
      <c r="I799" s="56"/>
    </row>
    <row r="800" spans="8:9">
      <c r="H800" s="56"/>
      <c r="I800" s="56"/>
    </row>
    <row r="801" spans="8:9">
      <c r="H801" s="56"/>
      <c r="I801" s="56"/>
    </row>
    <row r="802" spans="8:9">
      <c r="H802" s="56"/>
      <c r="I802" s="56"/>
    </row>
    <row r="803" spans="8:9">
      <c r="H803" s="56"/>
      <c r="I803" s="56"/>
    </row>
    <row r="804" spans="8:9">
      <c r="H804" s="56"/>
      <c r="I804" s="56"/>
    </row>
    <row r="805" spans="8:9">
      <c r="H805" s="56"/>
      <c r="I805" s="56"/>
    </row>
    <row r="806" spans="8:9">
      <c r="H806" s="56"/>
      <c r="I806" s="56"/>
    </row>
    <row r="807" spans="8:9">
      <c r="H807" s="56"/>
      <c r="I807" s="56"/>
    </row>
    <row r="808" spans="8:9">
      <c r="H808" s="56"/>
      <c r="I808" s="56"/>
    </row>
    <row r="809" spans="8:9">
      <c r="H809" s="56"/>
      <c r="I809" s="56"/>
    </row>
    <row r="810" spans="8:9">
      <c r="H810" s="56"/>
      <c r="I810" s="56"/>
    </row>
    <row r="811" spans="8:9">
      <c r="H811" s="56"/>
      <c r="I811" s="56"/>
    </row>
    <row r="812" spans="8:9">
      <c r="H812" s="56"/>
      <c r="I812" s="56"/>
    </row>
    <row r="813" spans="8:9">
      <c r="H813" s="56"/>
      <c r="I813" s="56"/>
    </row>
    <row r="814" spans="8:9">
      <c r="H814" s="56"/>
      <c r="I814" s="56"/>
    </row>
    <row r="815" spans="8:9">
      <c r="H815" s="56"/>
      <c r="I815" s="56"/>
    </row>
    <row r="816" spans="8:9">
      <c r="H816" s="56"/>
      <c r="I816" s="56"/>
    </row>
    <row r="817" spans="8:9">
      <c r="H817" s="56"/>
      <c r="I817" s="56"/>
    </row>
    <row r="818" spans="8:9">
      <c r="H818" s="56"/>
      <c r="I818" s="56"/>
    </row>
    <row r="819" spans="8:9">
      <c r="H819" s="56"/>
      <c r="I819" s="56"/>
    </row>
    <row r="820" spans="8:9">
      <c r="H820" s="56"/>
      <c r="I820" s="56"/>
    </row>
    <row r="821" spans="8:9">
      <c r="H821" s="56"/>
      <c r="I821" s="56"/>
    </row>
    <row r="822" spans="8:9">
      <c r="H822" s="56"/>
      <c r="I822" s="56"/>
    </row>
    <row r="823" spans="8:9">
      <c r="H823" s="56"/>
      <c r="I823" s="56"/>
    </row>
    <row r="824" spans="8:9">
      <c r="H824" s="56"/>
      <c r="I824" s="56"/>
    </row>
    <row r="825" spans="8:9">
      <c r="H825" s="56"/>
      <c r="I825" s="56"/>
    </row>
    <row r="826" spans="8:9">
      <c r="H826" s="56"/>
      <c r="I826" s="56"/>
    </row>
    <row r="827" spans="8:9">
      <c r="H827" s="56"/>
      <c r="I827" s="56"/>
    </row>
    <row r="828" spans="8:9">
      <c r="H828" s="56"/>
      <c r="I828" s="56"/>
    </row>
    <row r="829" spans="8:9">
      <c r="H829" s="56"/>
      <c r="I829" s="56"/>
    </row>
    <row r="830" spans="8:9">
      <c r="H830" s="56"/>
      <c r="I830" s="56"/>
    </row>
    <row r="831" spans="8:9">
      <c r="H831" s="56"/>
      <c r="I831" s="56"/>
    </row>
    <row r="832" spans="8:9">
      <c r="H832" s="56"/>
      <c r="I832" s="56"/>
    </row>
    <row r="833" spans="8:9">
      <c r="H833" s="56"/>
      <c r="I833" s="56"/>
    </row>
    <row r="834" spans="8:9">
      <c r="H834" s="56"/>
      <c r="I834" s="56"/>
    </row>
    <row r="835" spans="8:9">
      <c r="H835" s="56"/>
      <c r="I835" s="56"/>
    </row>
    <row r="836" spans="8:9">
      <c r="H836" s="56"/>
      <c r="I836" s="56"/>
    </row>
    <row r="837" spans="8:9">
      <c r="H837" s="56"/>
      <c r="I837" s="56"/>
    </row>
    <row r="838" spans="8:9">
      <c r="H838" s="56"/>
      <c r="I838" s="56"/>
    </row>
    <row r="839" spans="8:9">
      <c r="H839" s="56"/>
      <c r="I839" s="56"/>
    </row>
    <row r="840" spans="8:9">
      <c r="H840" s="56"/>
      <c r="I840" s="56"/>
    </row>
    <row r="841" spans="8:9">
      <c r="H841" s="56"/>
      <c r="I841" s="56"/>
    </row>
    <row r="842" spans="8:9">
      <c r="H842" s="56"/>
      <c r="I842" s="56"/>
    </row>
    <row r="843" spans="8:9">
      <c r="H843" s="56"/>
      <c r="I843" s="56"/>
    </row>
    <row r="844" spans="8:9">
      <c r="H844" s="56"/>
      <c r="I844" s="56"/>
    </row>
    <row r="845" spans="8:9">
      <c r="H845" s="56"/>
      <c r="I845" s="56"/>
    </row>
    <row r="846" spans="8:9">
      <c r="H846" s="56"/>
      <c r="I846" s="56"/>
    </row>
    <row r="847" spans="8:9">
      <c r="H847" s="56"/>
      <c r="I847" s="56"/>
    </row>
    <row r="848" spans="8:9">
      <c r="H848" s="56"/>
      <c r="I848" s="56"/>
    </row>
    <row r="849" spans="8:9">
      <c r="H849" s="56"/>
      <c r="I849" s="56"/>
    </row>
    <row r="850" spans="8:9">
      <c r="H850" s="56"/>
      <c r="I850" s="56"/>
    </row>
    <row r="851" spans="8:9">
      <c r="H851" s="56"/>
      <c r="I851" s="56"/>
    </row>
    <row r="852" spans="8:9">
      <c r="H852" s="56"/>
      <c r="I852" s="56"/>
    </row>
    <row r="853" spans="8:9">
      <c r="H853" s="56"/>
      <c r="I853" s="56"/>
    </row>
    <row r="854" spans="8:9">
      <c r="H854" s="56"/>
      <c r="I854" s="56"/>
    </row>
    <row r="855" spans="8:9">
      <c r="H855" s="56"/>
      <c r="I855" s="56"/>
    </row>
    <row r="856" spans="8:9">
      <c r="H856" s="56"/>
      <c r="I856" s="56"/>
    </row>
    <row r="857" spans="8:9">
      <c r="H857" s="56"/>
      <c r="I857" s="56"/>
    </row>
    <row r="858" spans="8:9">
      <c r="H858" s="56"/>
      <c r="I858" s="56"/>
    </row>
    <row r="859" spans="8:9">
      <c r="H859" s="56"/>
      <c r="I859" s="56"/>
    </row>
    <row r="860" spans="8:9">
      <c r="H860" s="56"/>
      <c r="I860" s="56"/>
    </row>
    <row r="861" spans="8:9">
      <c r="H861" s="56"/>
      <c r="I861" s="56"/>
    </row>
    <row r="862" spans="8:9">
      <c r="H862" s="56"/>
      <c r="I862" s="56"/>
    </row>
    <row r="863" spans="8:9">
      <c r="H863" s="56"/>
      <c r="I863" s="56"/>
    </row>
    <row r="864" spans="8:9">
      <c r="H864" s="56"/>
      <c r="I864" s="56"/>
    </row>
    <row r="865" spans="8:9">
      <c r="H865" s="56"/>
      <c r="I865" s="56"/>
    </row>
    <row r="866" spans="8:9">
      <c r="H866" s="56"/>
      <c r="I866" s="56"/>
    </row>
    <row r="867" spans="8:9">
      <c r="H867" s="56"/>
      <c r="I867" s="56"/>
    </row>
    <row r="868" spans="8:9">
      <c r="H868" s="56"/>
      <c r="I868" s="56"/>
    </row>
    <row r="869" spans="8:9">
      <c r="H869" s="56"/>
      <c r="I869" s="56"/>
    </row>
    <row r="870" spans="8:9">
      <c r="H870" s="56"/>
      <c r="I870" s="56"/>
    </row>
    <row r="871" spans="8:9">
      <c r="H871" s="56"/>
      <c r="I871" s="56"/>
    </row>
    <row r="872" spans="8:9">
      <c r="H872" s="56"/>
      <c r="I872" s="56"/>
    </row>
    <row r="873" spans="8:9">
      <c r="H873" s="56"/>
      <c r="I873" s="56"/>
    </row>
    <row r="874" spans="8:9">
      <c r="H874" s="56"/>
      <c r="I874" s="56"/>
    </row>
    <row r="875" spans="8:9">
      <c r="H875" s="56"/>
      <c r="I875" s="56"/>
    </row>
    <row r="876" spans="8:9">
      <c r="H876" s="56"/>
      <c r="I876" s="56"/>
    </row>
    <row r="877" spans="8:9">
      <c r="H877" s="56"/>
      <c r="I877" s="56"/>
    </row>
    <row r="878" spans="8:9">
      <c r="H878" s="56"/>
      <c r="I878" s="56"/>
    </row>
    <row r="879" spans="8:9">
      <c r="H879" s="56"/>
      <c r="I879" s="56"/>
    </row>
    <row r="880" spans="8:9">
      <c r="H880" s="56"/>
      <c r="I880" s="56"/>
    </row>
    <row r="881" spans="8:9">
      <c r="H881" s="56"/>
      <c r="I881" s="56"/>
    </row>
    <row r="882" spans="8:9">
      <c r="H882" s="56"/>
      <c r="I882" s="56"/>
    </row>
    <row r="883" spans="8:9">
      <c r="H883" s="56"/>
      <c r="I883" s="56"/>
    </row>
    <row r="884" spans="8:9">
      <c r="H884" s="56"/>
      <c r="I884" s="56"/>
    </row>
    <row r="885" spans="8:9">
      <c r="H885" s="56"/>
      <c r="I885" s="56"/>
    </row>
    <row r="886" spans="8:9">
      <c r="H886" s="56"/>
      <c r="I886" s="56"/>
    </row>
    <row r="887" spans="8:9">
      <c r="H887" s="56"/>
      <c r="I887" s="56"/>
    </row>
    <row r="888" spans="8:9">
      <c r="H888" s="56"/>
      <c r="I888" s="56"/>
    </row>
    <row r="889" spans="8:9">
      <c r="H889" s="56"/>
      <c r="I889" s="56"/>
    </row>
    <row r="890" spans="8:9">
      <c r="H890" s="56"/>
      <c r="I890" s="56"/>
    </row>
    <row r="891" spans="8:9">
      <c r="H891" s="56"/>
      <c r="I891" s="56"/>
    </row>
    <row r="892" spans="8:9">
      <c r="H892" s="56"/>
      <c r="I892" s="56"/>
    </row>
    <row r="893" spans="8:9">
      <c r="H893" s="56"/>
      <c r="I893" s="56"/>
    </row>
    <row r="894" spans="8:9">
      <c r="H894" s="56"/>
      <c r="I894" s="56"/>
    </row>
    <row r="895" spans="8:9">
      <c r="H895" s="56"/>
      <c r="I895" s="56"/>
    </row>
    <row r="896" spans="8:9">
      <c r="H896" s="56"/>
      <c r="I896" s="56"/>
    </row>
    <row r="897" spans="8:9">
      <c r="H897" s="56"/>
      <c r="I897" s="56"/>
    </row>
    <row r="898" spans="8:9">
      <c r="H898" s="56"/>
      <c r="I898" s="56"/>
    </row>
    <row r="899" spans="8:9">
      <c r="H899" s="56"/>
      <c r="I899" s="56"/>
    </row>
    <row r="900" spans="8:9">
      <c r="H900" s="56"/>
      <c r="I900" s="56"/>
    </row>
    <row r="901" spans="8:9">
      <c r="H901" s="56"/>
      <c r="I901" s="56"/>
    </row>
    <row r="902" spans="8:9">
      <c r="H902" s="56"/>
      <c r="I902" s="56"/>
    </row>
    <row r="903" spans="8:9">
      <c r="H903" s="56"/>
      <c r="I903" s="56"/>
    </row>
    <row r="904" spans="8:9">
      <c r="H904" s="56"/>
      <c r="I904" s="56"/>
    </row>
    <row r="905" spans="8:9">
      <c r="H905" s="56"/>
      <c r="I905" s="56"/>
    </row>
    <row r="906" spans="8:9">
      <c r="H906" s="56"/>
      <c r="I906" s="56"/>
    </row>
    <row r="907" spans="8:9">
      <c r="H907" s="56"/>
      <c r="I907" s="56"/>
    </row>
    <row r="908" spans="8:9">
      <c r="H908" s="56"/>
      <c r="I908" s="56"/>
    </row>
    <row r="909" spans="8:9">
      <c r="H909" s="56"/>
      <c r="I909" s="56"/>
    </row>
    <row r="910" spans="8:9">
      <c r="H910" s="56"/>
      <c r="I910" s="56"/>
    </row>
    <row r="911" spans="8:9">
      <c r="H911" s="56"/>
      <c r="I911" s="56"/>
    </row>
    <row r="912" spans="8:9">
      <c r="H912" s="56"/>
      <c r="I912" s="56"/>
    </row>
    <row r="913" spans="8:9">
      <c r="H913" s="56"/>
      <c r="I913" s="56"/>
    </row>
    <row r="914" spans="8:9">
      <c r="H914" s="56"/>
      <c r="I914" s="56"/>
    </row>
    <row r="915" spans="8:9">
      <c r="H915" s="56"/>
      <c r="I915" s="56"/>
    </row>
    <row r="916" spans="8:9">
      <c r="H916" s="56"/>
      <c r="I916" s="56"/>
    </row>
    <row r="917" spans="8:9">
      <c r="H917" s="56"/>
      <c r="I917" s="56"/>
    </row>
    <row r="918" spans="8:9">
      <c r="H918" s="56"/>
      <c r="I918" s="56"/>
    </row>
    <row r="919" spans="8:9">
      <c r="H919" s="56"/>
      <c r="I919" s="56"/>
    </row>
    <row r="920" spans="8:9">
      <c r="H920" s="56"/>
      <c r="I920" s="56"/>
    </row>
    <row r="921" spans="8:9">
      <c r="H921" s="56"/>
      <c r="I921" s="56"/>
    </row>
    <row r="922" spans="8:9">
      <c r="H922" s="56"/>
      <c r="I922" s="56"/>
    </row>
    <row r="923" spans="8:9">
      <c r="H923" s="56"/>
      <c r="I923" s="56"/>
    </row>
    <row r="924" spans="8:9">
      <c r="H924" s="56"/>
      <c r="I924" s="56"/>
    </row>
    <row r="925" spans="8:9">
      <c r="H925" s="56"/>
      <c r="I925" s="56"/>
    </row>
    <row r="926" spans="8:9">
      <c r="H926" s="56"/>
      <c r="I926" s="56"/>
    </row>
    <row r="927" spans="8:9">
      <c r="H927" s="56"/>
      <c r="I927" s="56"/>
    </row>
    <row r="928" spans="8:9">
      <c r="H928" s="56"/>
      <c r="I928" s="56"/>
    </row>
    <row r="929" spans="8:9">
      <c r="H929" s="56"/>
      <c r="I929" s="56"/>
    </row>
    <row r="930" spans="8:9">
      <c r="H930" s="56"/>
      <c r="I930" s="56"/>
    </row>
    <row r="931" spans="8:9">
      <c r="H931" s="56"/>
      <c r="I931" s="56"/>
    </row>
    <row r="932" spans="8:9">
      <c r="H932" s="56"/>
      <c r="I932" s="56"/>
    </row>
    <row r="933" spans="8:9">
      <c r="H933" s="56"/>
      <c r="I933" s="56"/>
    </row>
    <row r="934" spans="8:9">
      <c r="H934" s="56"/>
      <c r="I934" s="56"/>
    </row>
    <row r="935" spans="8:9">
      <c r="H935" s="56"/>
      <c r="I935" s="56"/>
    </row>
    <row r="936" spans="8:9">
      <c r="H936" s="56"/>
      <c r="I936" s="56"/>
    </row>
    <row r="937" spans="8:9">
      <c r="H937" s="56"/>
      <c r="I937" s="56"/>
    </row>
    <row r="938" spans="8:9">
      <c r="H938" s="56"/>
      <c r="I938" s="56"/>
    </row>
    <row r="939" spans="8:9">
      <c r="H939" s="56"/>
      <c r="I939" s="56"/>
    </row>
    <row r="940" spans="8:9">
      <c r="H940" s="56"/>
      <c r="I940" s="56"/>
    </row>
    <row r="941" spans="8:9">
      <c r="H941" s="56"/>
      <c r="I941" s="56"/>
    </row>
    <row r="942" spans="8:9">
      <c r="H942" s="56"/>
      <c r="I942" s="56"/>
    </row>
    <row r="943" spans="8:9">
      <c r="H943" s="56"/>
      <c r="I943" s="56"/>
    </row>
    <row r="944" spans="8:9">
      <c r="H944" s="56"/>
      <c r="I944" s="56"/>
    </row>
    <row r="945" spans="8:9">
      <c r="H945" s="56"/>
      <c r="I945" s="56"/>
    </row>
    <row r="946" spans="8:9">
      <c r="H946" s="56"/>
      <c r="I946" s="56"/>
    </row>
    <row r="947" spans="8:9">
      <c r="H947" s="56"/>
      <c r="I947" s="56"/>
    </row>
    <row r="948" spans="8:9">
      <c r="H948" s="56"/>
      <c r="I948" s="56"/>
    </row>
    <row r="949" spans="8:9">
      <c r="H949" s="56"/>
      <c r="I949" s="56"/>
    </row>
    <row r="950" spans="8:9">
      <c r="H950" s="56"/>
      <c r="I950" s="56"/>
    </row>
    <row r="951" spans="8:9">
      <c r="H951" s="56"/>
      <c r="I951" s="56"/>
    </row>
    <row r="952" spans="8:9">
      <c r="H952" s="56"/>
      <c r="I952" s="56"/>
    </row>
    <row r="953" spans="8:9">
      <c r="H953" s="56"/>
      <c r="I953" s="56"/>
    </row>
    <row r="954" spans="8:9">
      <c r="H954" s="56"/>
      <c r="I954" s="56"/>
    </row>
    <row r="955" spans="8:9">
      <c r="H955" s="56"/>
      <c r="I955" s="56"/>
    </row>
    <row r="956" spans="8:9">
      <c r="H956" s="56"/>
      <c r="I956" s="56"/>
    </row>
    <row r="957" spans="8:9">
      <c r="H957" s="56"/>
      <c r="I957" s="56"/>
    </row>
    <row r="958" spans="8:9">
      <c r="H958" s="56"/>
      <c r="I958" s="56"/>
    </row>
    <row r="959" spans="8:9">
      <c r="H959" s="56"/>
      <c r="I959" s="56"/>
    </row>
    <row r="960" spans="8:9">
      <c r="H960" s="56"/>
      <c r="I960" s="56"/>
    </row>
    <row r="961" spans="8:9">
      <c r="H961" s="56"/>
      <c r="I961" s="56"/>
    </row>
    <row r="962" spans="8:9">
      <c r="H962" s="56"/>
      <c r="I962" s="56"/>
    </row>
    <row r="963" spans="8:9">
      <c r="H963" s="56"/>
      <c r="I963" s="56"/>
    </row>
    <row r="964" spans="8:9">
      <c r="H964" s="56"/>
      <c r="I964" s="56"/>
    </row>
    <row r="965" spans="8:9">
      <c r="H965" s="56"/>
      <c r="I965" s="56"/>
    </row>
    <row r="966" spans="8:9">
      <c r="H966" s="56"/>
      <c r="I966" s="56"/>
    </row>
    <row r="967" spans="8:9">
      <c r="H967" s="56"/>
      <c r="I967" s="56"/>
    </row>
    <row r="968" spans="8:9">
      <c r="H968" s="56"/>
      <c r="I968" s="56"/>
    </row>
    <row r="969" spans="8:9">
      <c r="H969" s="56"/>
      <c r="I969" s="56"/>
    </row>
    <row r="970" spans="8:9">
      <c r="H970" s="56"/>
      <c r="I970" s="56"/>
    </row>
    <row r="971" spans="8:9">
      <c r="H971" s="56"/>
      <c r="I971" s="56"/>
    </row>
    <row r="972" spans="8:9">
      <c r="H972" s="56"/>
      <c r="I972" s="56"/>
    </row>
    <row r="973" spans="8:9">
      <c r="H973" s="56"/>
      <c r="I973" s="56"/>
    </row>
    <row r="974" spans="8:9">
      <c r="H974" s="56"/>
      <c r="I974" s="56"/>
    </row>
    <row r="975" spans="8:9">
      <c r="H975" s="56"/>
      <c r="I975" s="56"/>
    </row>
    <row r="976" spans="8:9">
      <c r="H976" s="56"/>
      <c r="I976" s="56"/>
    </row>
    <row r="977" spans="8:9">
      <c r="H977" s="56"/>
      <c r="I977" s="56"/>
    </row>
    <row r="978" spans="8:9">
      <c r="H978" s="56"/>
      <c r="I978" s="56"/>
    </row>
    <row r="979" spans="8:9">
      <c r="H979" s="56"/>
      <c r="I979" s="56"/>
    </row>
    <row r="980" spans="8:9">
      <c r="H980" s="56"/>
      <c r="I980" s="56"/>
    </row>
    <row r="981" spans="8:9">
      <c r="H981" s="56"/>
      <c r="I981" s="56"/>
    </row>
    <row r="982" spans="8:9">
      <c r="H982" s="56"/>
      <c r="I982" s="56"/>
    </row>
    <row r="983" spans="8:9">
      <c r="H983" s="56"/>
      <c r="I983" s="56"/>
    </row>
    <row r="984" spans="8:9">
      <c r="H984" s="56"/>
      <c r="I984" s="56"/>
    </row>
    <row r="985" spans="8:9">
      <c r="H985" s="56"/>
      <c r="I985" s="56"/>
    </row>
    <row r="986" spans="8:9">
      <c r="H986" s="56"/>
      <c r="I986" s="56"/>
    </row>
    <row r="987" spans="8:9">
      <c r="H987" s="56"/>
      <c r="I987" s="56"/>
    </row>
    <row r="988" spans="8:9">
      <c r="H988" s="56"/>
      <c r="I988" s="56"/>
    </row>
    <row r="989" spans="8:9">
      <c r="H989" s="56"/>
      <c r="I989" s="56"/>
    </row>
    <row r="990" spans="8:9">
      <c r="H990" s="56"/>
      <c r="I990" s="56"/>
    </row>
    <row r="991" spans="8:9">
      <c r="H991" s="56"/>
      <c r="I991" s="56"/>
    </row>
    <row r="992" spans="8:9">
      <c r="H992" s="56"/>
      <c r="I992" s="56"/>
    </row>
    <row r="993" spans="8:9">
      <c r="H993" s="56"/>
      <c r="I993" s="56"/>
    </row>
    <row r="994" spans="8:9">
      <c r="H994" s="56"/>
      <c r="I994" s="56"/>
    </row>
    <row r="995" spans="8:9">
      <c r="H995" s="56"/>
      <c r="I995" s="56"/>
    </row>
    <row r="996" spans="8:9">
      <c r="H996" s="56"/>
      <c r="I996" s="56"/>
    </row>
    <row r="997" spans="8:9">
      <c r="H997" s="56"/>
      <c r="I997" s="56"/>
    </row>
    <row r="998" spans="8:9">
      <c r="H998" s="56"/>
      <c r="I998" s="56"/>
    </row>
    <row r="999" spans="8:9">
      <c r="H999" s="56"/>
      <c r="I999" s="56"/>
    </row>
    <row r="1000" spans="8:9">
      <c r="H1000" s="56"/>
      <c r="I1000" s="56"/>
    </row>
    <row r="1001" spans="8:9">
      <c r="H1001" s="56"/>
      <c r="I1001" s="56"/>
    </row>
    <row r="1002" spans="8:9">
      <c r="H1002" s="56"/>
      <c r="I1002" s="56"/>
    </row>
    <row r="1003" spans="8:9">
      <c r="H1003" s="56"/>
      <c r="I1003" s="56"/>
    </row>
    <row r="1004" spans="8:9">
      <c r="H1004" s="56"/>
      <c r="I1004" s="56"/>
    </row>
    <row r="1005" spans="8:9">
      <c r="H1005" s="56"/>
      <c r="I1005" s="56"/>
    </row>
    <row r="1006" spans="8:9">
      <c r="H1006" s="56"/>
      <c r="I1006" s="56"/>
    </row>
    <row r="1007" spans="8:9">
      <c r="H1007" s="56"/>
      <c r="I1007" s="56"/>
    </row>
    <row r="1008" spans="8:9">
      <c r="H1008" s="56"/>
      <c r="I1008" s="56"/>
    </row>
    <row r="1009" spans="8:9">
      <c r="H1009" s="56"/>
      <c r="I1009" s="56"/>
    </row>
    <row r="1010" spans="8:9">
      <c r="H1010" s="56"/>
      <c r="I1010" s="56"/>
    </row>
    <row r="1011" spans="8:9">
      <c r="H1011" s="56"/>
      <c r="I1011" s="56"/>
    </row>
    <row r="1012" spans="8:9">
      <c r="H1012" s="56"/>
      <c r="I1012" s="56"/>
    </row>
    <row r="1013" spans="8:9">
      <c r="H1013" s="56"/>
      <c r="I1013" s="56"/>
    </row>
    <row r="1014" spans="8:9">
      <c r="H1014" s="56"/>
      <c r="I1014" s="56"/>
    </row>
    <row r="1015" spans="8:9">
      <c r="H1015" s="56"/>
      <c r="I1015" s="56"/>
    </row>
    <row r="1016" spans="8:9">
      <c r="H1016" s="56"/>
      <c r="I1016" s="56"/>
    </row>
    <row r="1017" spans="8:9">
      <c r="H1017" s="56"/>
      <c r="I1017" s="56"/>
    </row>
    <row r="1018" spans="8:9">
      <c r="H1018" s="56"/>
      <c r="I1018" s="56"/>
    </row>
    <row r="1019" spans="8:9">
      <c r="H1019" s="56"/>
      <c r="I1019" s="56"/>
    </row>
    <row r="1020" spans="8:9">
      <c r="H1020" s="56"/>
      <c r="I1020" s="56"/>
    </row>
    <row r="1021" spans="8:9">
      <c r="H1021" s="56"/>
      <c r="I1021" s="56"/>
    </row>
    <row r="1022" spans="8:9">
      <c r="H1022" s="56"/>
      <c r="I1022" s="56"/>
    </row>
    <row r="1023" spans="8:9">
      <c r="H1023" s="56"/>
      <c r="I1023" s="56"/>
    </row>
    <row r="1024" spans="8:9">
      <c r="H1024" s="56"/>
      <c r="I1024" s="56"/>
    </row>
    <row r="1025" spans="8:9">
      <c r="H1025" s="56"/>
      <c r="I1025" s="56"/>
    </row>
    <row r="1026" spans="8:9">
      <c r="H1026" s="56"/>
      <c r="I1026" s="56"/>
    </row>
    <row r="1027" spans="8:9">
      <c r="H1027" s="56"/>
      <c r="I1027" s="56"/>
    </row>
    <row r="1028" spans="8:9">
      <c r="H1028" s="56"/>
      <c r="I1028" s="56"/>
    </row>
    <row r="1029" spans="8:9">
      <c r="H1029" s="56"/>
      <c r="I1029" s="56"/>
    </row>
    <row r="1030" spans="8:9">
      <c r="H1030" s="56"/>
      <c r="I1030" s="56"/>
    </row>
    <row r="1031" spans="8:9">
      <c r="H1031" s="56"/>
      <c r="I1031" s="56"/>
    </row>
    <row r="1032" spans="8:9">
      <c r="H1032" s="56"/>
      <c r="I1032" s="56"/>
    </row>
    <row r="1033" spans="8:9">
      <c r="H1033" s="56"/>
      <c r="I1033" s="56"/>
    </row>
    <row r="1034" spans="8:9">
      <c r="H1034" s="56"/>
      <c r="I1034" s="56"/>
    </row>
    <row r="1035" spans="8:9">
      <c r="H1035" s="56"/>
      <c r="I1035" s="56"/>
    </row>
    <row r="1036" spans="8:9">
      <c r="H1036" s="56"/>
      <c r="I1036" s="56"/>
    </row>
    <row r="1037" spans="8:9">
      <c r="H1037" s="56"/>
      <c r="I1037" s="56"/>
    </row>
    <row r="1038" spans="8:9">
      <c r="H1038" s="56"/>
      <c r="I1038" s="56"/>
    </row>
    <row r="1039" spans="8:9">
      <c r="H1039" s="56"/>
      <c r="I1039" s="56"/>
    </row>
    <row r="1040" spans="8:9">
      <c r="H1040" s="56"/>
      <c r="I1040" s="56"/>
    </row>
    <row r="1041" spans="8:9">
      <c r="H1041" s="56"/>
      <c r="I1041" s="56"/>
    </row>
    <row r="1042" spans="8:9">
      <c r="H1042" s="56"/>
      <c r="I1042" s="56"/>
    </row>
    <row r="1043" spans="8:9">
      <c r="H1043" s="56"/>
      <c r="I1043" s="56"/>
    </row>
    <row r="1044" spans="8:9">
      <c r="H1044" s="56"/>
      <c r="I1044" s="56"/>
    </row>
    <row r="1045" spans="8:9">
      <c r="H1045" s="56"/>
      <c r="I1045" s="56"/>
    </row>
    <row r="1046" spans="8:9">
      <c r="H1046" s="56"/>
      <c r="I1046" s="56"/>
    </row>
    <row r="1047" spans="8:9">
      <c r="H1047" s="56"/>
      <c r="I1047" s="56"/>
    </row>
    <row r="1048" spans="8:9">
      <c r="H1048" s="56"/>
      <c r="I1048" s="56"/>
    </row>
    <row r="1049" spans="8:9">
      <c r="H1049" s="56"/>
      <c r="I1049" s="56"/>
    </row>
    <row r="1050" spans="8:9">
      <c r="H1050" s="56"/>
      <c r="I1050" s="56"/>
    </row>
    <row r="1051" spans="8:9">
      <c r="H1051" s="56"/>
      <c r="I1051" s="56"/>
    </row>
    <row r="1052" spans="8:9">
      <c r="H1052" s="56"/>
      <c r="I1052" s="56"/>
    </row>
    <row r="1053" spans="8:9">
      <c r="H1053" s="56"/>
      <c r="I1053" s="56"/>
    </row>
    <row r="1054" spans="8:9">
      <c r="H1054" s="56"/>
      <c r="I1054" s="56"/>
    </row>
    <row r="1055" spans="8:9">
      <c r="H1055" s="56"/>
      <c r="I1055" s="56"/>
    </row>
    <row r="1056" spans="8:9">
      <c r="H1056" s="56"/>
      <c r="I1056" s="56"/>
    </row>
    <row r="1057" spans="8:9">
      <c r="H1057" s="56"/>
      <c r="I1057" s="56"/>
    </row>
    <row r="1058" spans="8:9">
      <c r="H1058" s="56"/>
      <c r="I1058" s="56"/>
    </row>
    <row r="1059" spans="8:9">
      <c r="H1059" s="56"/>
      <c r="I1059" s="56"/>
    </row>
    <row r="1060" spans="8:9">
      <c r="H1060" s="56"/>
      <c r="I1060" s="56"/>
    </row>
    <row r="1061" spans="8:9">
      <c r="H1061" s="56"/>
      <c r="I1061" s="56"/>
    </row>
    <row r="1062" spans="8:9">
      <c r="H1062" s="56"/>
      <c r="I1062" s="56"/>
    </row>
    <row r="1063" spans="8:9">
      <c r="H1063" s="56"/>
      <c r="I1063" s="56"/>
    </row>
    <row r="1064" spans="8:9">
      <c r="H1064" s="56"/>
      <c r="I1064" s="56"/>
    </row>
    <row r="1065" spans="8:9">
      <c r="H1065" s="56"/>
      <c r="I1065" s="56"/>
    </row>
    <row r="1066" spans="8:9">
      <c r="H1066" s="56"/>
      <c r="I1066" s="56"/>
    </row>
    <row r="1067" spans="8:9">
      <c r="H1067" s="56"/>
      <c r="I1067" s="56"/>
    </row>
    <row r="1068" spans="8:9">
      <c r="H1068" s="56"/>
      <c r="I1068" s="56"/>
    </row>
    <row r="1069" spans="8:9">
      <c r="H1069" s="56"/>
      <c r="I1069" s="56"/>
    </row>
    <row r="1070" spans="8:9">
      <c r="H1070" s="56"/>
      <c r="I1070" s="56"/>
    </row>
    <row r="1071" spans="8:9">
      <c r="H1071" s="56"/>
      <c r="I1071" s="56"/>
    </row>
    <row r="1072" spans="8:9">
      <c r="H1072" s="56"/>
      <c r="I1072" s="56"/>
    </row>
    <row r="1073" spans="8:9">
      <c r="H1073" s="56"/>
      <c r="I1073" s="56"/>
    </row>
    <row r="1074" spans="8:9">
      <c r="H1074" s="56"/>
      <c r="I1074" s="56"/>
    </row>
    <row r="1075" spans="8:9">
      <c r="H1075" s="56"/>
      <c r="I1075" s="56"/>
    </row>
    <row r="1076" spans="8:9">
      <c r="H1076" s="56"/>
      <c r="I1076" s="56"/>
    </row>
    <row r="1077" spans="8:9">
      <c r="H1077" s="56"/>
      <c r="I1077" s="56"/>
    </row>
    <row r="1078" spans="8:9">
      <c r="H1078" s="56"/>
      <c r="I1078" s="56"/>
    </row>
    <row r="1079" spans="8:9">
      <c r="H1079" s="56"/>
      <c r="I1079" s="56"/>
    </row>
    <row r="1080" spans="8:9">
      <c r="H1080" s="56"/>
      <c r="I1080" s="56"/>
    </row>
    <row r="1081" spans="8:9">
      <c r="H1081" s="56"/>
      <c r="I1081" s="56"/>
    </row>
    <row r="1082" spans="8:9">
      <c r="H1082" s="56"/>
      <c r="I1082" s="56"/>
    </row>
    <row r="1083" spans="8:9">
      <c r="H1083" s="56"/>
      <c r="I1083" s="56"/>
    </row>
    <row r="1084" spans="8:9">
      <c r="H1084" s="56"/>
      <c r="I1084" s="56"/>
    </row>
    <row r="1085" spans="8:9">
      <c r="H1085" s="56"/>
      <c r="I1085" s="56"/>
    </row>
    <row r="1086" spans="8:9">
      <c r="H1086" s="56"/>
      <c r="I1086" s="56"/>
    </row>
    <row r="1087" spans="8:9">
      <c r="H1087" s="56"/>
      <c r="I1087" s="56"/>
    </row>
    <row r="1088" spans="8:9">
      <c r="H1088" s="56"/>
      <c r="I1088" s="56"/>
    </row>
    <row r="1089" spans="8:9">
      <c r="H1089" s="56"/>
      <c r="I1089" s="56"/>
    </row>
    <row r="1090" spans="8:9">
      <c r="H1090" s="56"/>
      <c r="I1090" s="56"/>
    </row>
    <row r="1091" spans="8:9">
      <c r="H1091" s="56"/>
      <c r="I1091" s="56"/>
    </row>
    <row r="1092" spans="8:9">
      <c r="H1092" s="56"/>
      <c r="I1092" s="56"/>
    </row>
    <row r="1093" spans="8:9">
      <c r="H1093" s="56"/>
      <c r="I1093" s="56"/>
    </row>
    <row r="1094" spans="8:9">
      <c r="H1094" s="56"/>
      <c r="I1094" s="56"/>
    </row>
    <row r="1095" spans="8:9">
      <c r="H1095" s="56"/>
      <c r="I1095" s="56"/>
    </row>
    <row r="1096" spans="8:9">
      <c r="H1096" s="56"/>
      <c r="I1096" s="56"/>
    </row>
    <row r="1097" spans="8:9">
      <c r="H1097" s="56"/>
      <c r="I1097" s="56"/>
    </row>
    <row r="1098" spans="8:9">
      <c r="H1098" s="56"/>
      <c r="I1098" s="56"/>
    </row>
    <row r="1099" spans="8:9">
      <c r="H1099" s="56"/>
      <c r="I1099" s="56"/>
    </row>
    <row r="1100" spans="8:9">
      <c r="H1100" s="56"/>
      <c r="I1100" s="56"/>
    </row>
    <row r="1101" spans="8:9">
      <c r="H1101" s="56"/>
      <c r="I1101" s="56"/>
    </row>
    <row r="1102" spans="8:9">
      <c r="H1102" s="56"/>
      <c r="I1102" s="56"/>
    </row>
    <row r="1103" spans="8:9">
      <c r="H1103" s="56"/>
      <c r="I1103" s="56"/>
    </row>
    <row r="1104" spans="8:9">
      <c r="H1104" s="56"/>
      <c r="I1104" s="56"/>
    </row>
    <row r="1105" spans="8:9">
      <c r="H1105" s="56"/>
      <c r="I1105" s="56"/>
    </row>
    <row r="1106" spans="8:9">
      <c r="H1106" s="56"/>
      <c r="I1106" s="56"/>
    </row>
    <row r="1107" spans="8:9">
      <c r="H1107" s="56"/>
      <c r="I1107" s="56"/>
    </row>
    <row r="1108" spans="8:9">
      <c r="H1108" s="56"/>
      <c r="I1108" s="56"/>
    </row>
    <row r="1109" spans="8:9">
      <c r="H1109" s="56"/>
      <c r="I1109" s="56"/>
    </row>
    <row r="1110" spans="8:9">
      <c r="H1110" s="56"/>
      <c r="I1110" s="56"/>
    </row>
    <row r="1111" spans="8:9">
      <c r="H1111" s="56"/>
      <c r="I1111" s="56"/>
    </row>
    <row r="1112" spans="8:9">
      <c r="H1112" s="56"/>
      <c r="I1112" s="56"/>
    </row>
    <row r="1113" spans="8:9">
      <c r="H1113" s="56"/>
      <c r="I1113" s="56"/>
    </row>
    <row r="1114" spans="8:9">
      <c r="H1114" s="56"/>
      <c r="I1114" s="56"/>
    </row>
    <row r="1115" spans="8:9">
      <c r="H1115" s="56"/>
      <c r="I1115" s="56"/>
    </row>
    <row r="1116" spans="8:9">
      <c r="H1116" s="56"/>
      <c r="I1116" s="56"/>
    </row>
    <row r="1117" spans="8:9">
      <c r="H1117" s="56"/>
      <c r="I1117" s="56"/>
    </row>
    <row r="1118" spans="8:9">
      <c r="H1118" s="56"/>
      <c r="I1118" s="56"/>
    </row>
    <row r="1119" spans="8:9">
      <c r="H1119" s="56"/>
      <c r="I1119" s="56"/>
    </row>
    <row r="1120" spans="8:9">
      <c r="H1120" s="56"/>
      <c r="I1120" s="56"/>
    </row>
    <row r="1121" spans="8:9">
      <c r="H1121" s="56"/>
      <c r="I1121" s="56"/>
    </row>
    <row r="1122" spans="8:9">
      <c r="H1122" s="56"/>
      <c r="I1122" s="56"/>
    </row>
    <row r="1123" spans="8:9">
      <c r="H1123" s="56"/>
      <c r="I1123" s="56"/>
    </row>
    <row r="1124" spans="8:9">
      <c r="H1124" s="56"/>
      <c r="I1124" s="56"/>
    </row>
    <row r="1125" spans="8:9">
      <c r="H1125" s="56"/>
      <c r="I1125" s="56"/>
    </row>
    <row r="1126" spans="8:9">
      <c r="H1126" s="56"/>
      <c r="I1126" s="56"/>
    </row>
    <row r="1127" spans="8:9">
      <c r="H1127" s="56"/>
      <c r="I1127" s="56"/>
    </row>
    <row r="1128" spans="8:9">
      <c r="H1128" s="56"/>
      <c r="I1128" s="56"/>
    </row>
    <row r="1129" spans="8:9">
      <c r="H1129" s="56"/>
      <c r="I1129" s="56"/>
    </row>
    <row r="1130" spans="8:9">
      <c r="H1130" s="56"/>
      <c r="I1130" s="56"/>
    </row>
    <row r="1131" spans="8:9">
      <c r="H1131" s="56"/>
      <c r="I1131" s="56"/>
    </row>
    <row r="1132" spans="8:9">
      <c r="H1132" s="56"/>
      <c r="I1132" s="56"/>
    </row>
    <row r="1133" spans="8:9">
      <c r="H1133" s="56"/>
      <c r="I1133" s="56"/>
    </row>
    <row r="1134" spans="8:9">
      <c r="H1134" s="56"/>
      <c r="I1134" s="56"/>
    </row>
    <row r="1135" spans="8:9">
      <c r="H1135" s="56"/>
      <c r="I1135" s="56"/>
    </row>
    <row r="1136" spans="8:9">
      <c r="H1136" s="56"/>
      <c r="I1136" s="56"/>
    </row>
    <row r="1137" spans="8:9">
      <c r="H1137" s="56"/>
      <c r="I1137" s="56"/>
    </row>
    <row r="1138" spans="8:9">
      <c r="H1138" s="56"/>
      <c r="I1138" s="56"/>
    </row>
    <row r="1139" spans="8:9">
      <c r="H1139" s="56"/>
      <c r="I1139" s="56"/>
    </row>
    <row r="1140" spans="8:9">
      <c r="H1140" s="56"/>
      <c r="I1140" s="56"/>
    </row>
    <row r="1141" spans="8:9">
      <c r="H1141" s="56"/>
      <c r="I1141" s="56"/>
    </row>
    <row r="1142" spans="8:9">
      <c r="H1142" s="56"/>
      <c r="I1142" s="56"/>
    </row>
    <row r="1143" spans="8:9">
      <c r="H1143" s="56"/>
      <c r="I1143" s="56"/>
    </row>
    <row r="1144" spans="8:9">
      <c r="H1144" s="56"/>
      <c r="I1144" s="56"/>
    </row>
    <row r="1145" spans="8:9">
      <c r="H1145" s="56"/>
      <c r="I1145" s="56"/>
    </row>
    <row r="1146" spans="8:9">
      <c r="H1146" s="56"/>
      <c r="I1146" s="56"/>
    </row>
    <row r="1147" spans="8:9">
      <c r="H1147" s="56"/>
      <c r="I1147" s="56"/>
    </row>
    <row r="1148" spans="8:9">
      <c r="H1148" s="56"/>
      <c r="I1148" s="56"/>
    </row>
    <row r="1149" spans="8:9">
      <c r="H1149" s="56"/>
      <c r="I1149" s="56"/>
    </row>
    <row r="1150" spans="8:9">
      <c r="H1150" s="56"/>
      <c r="I1150" s="56"/>
    </row>
    <row r="1151" spans="8:9">
      <c r="H1151" s="56"/>
      <c r="I1151" s="56"/>
    </row>
    <row r="1152" spans="8:9">
      <c r="H1152" s="56"/>
      <c r="I1152" s="56"/>
    </row>
    <row r="1153" spans="8:9">
      <c r="H1153" s="56"/>
      <c r="I1153" s="56"/>
    </row>
    <row r="1154" spans="8:9">
      <c r="H1154" s="56"/>
      <c r="I1154" s="56"/>
    </row>
    <row r="1155" spans="8:9">
      <c r="H1155" s="56"/>
      <c r="I1155" s="56"/>
    </row>
    <row r="1156" spans="8:9">
      <c r="H1156" s="56"/>
      <c r="I1156" s="56"/>
    </row>
    <row r="1157" spans="8:9">
      <c r="H1157" s="56"/>
      <c r="I1157" s="56"/>
    </row>
    <row r="1158" spans="8:9">
      <c r="H1158" s="56"/>
      <c r="I1158" s="56"/>
    </row>
    <row r="1159" spans="8:9">
      <c r="H1159" s="56"/>
      <c r="I1159" s="56"/>
    </row>
    <row r="1160" spans="8:9">
      <c r="H1160" s="56"/>
      <c r="I1160" s="56"/>
    </row>
    <row r="1161" spans="8:9">
      <c r="H1161" s="56"/>
      <c r="I1161" s="56"/>
    </row>
    <row r="1162" spans="8:9">
      <c r="H1162" s="56"/>
      <c r="I1162" s="56"/>
    </row>
    <row r="1163" spans="8:9">
      <c r="H1163" s="56"/>
      <c r="I1163" s="56"/>
    </row>
    <row r="1164" spans="8:9">
      <c r="H1164" s="56"/>
      <c r="I1164" s="56"/>
    </row>
    <row r="1165" spans="8:9">
      <c r="H1165" s="56"/>
      <c r="I1165" s="56"/>
    </row>
    <row r="1166" spans="8:9">
      <c r="H1166" s="56"/>
      <c r="I1166" s="56"/>
    </row>
    <row r="1167" spans="8:9">
      <c r="H1167" s="56"/>
      <c r="I1167" s="56"/>
    </row>
    <row r="1168" spans="8:9">
      <c r="H1168" s="56"/>
      <c r="I1168" s="56"/>
    </row>
    <row r="1169" spans="8:9">
      <c r="H1169" s="56"/>
      <c r="I1169" s="56"/>
    </row>
    <row r="1170" spans="8:9">
      <c r="H1170" s="56"/>
      <c r="I1170" s="56"/>
    </row>
    <row r="1171" spans="8:9">
      <c r="H1171" s="56"/>
      <c r="I1171" s="56"/>
    </row>
    <row r="1172" spans="8:9">
      <c r="H1172" s="56"/>
      <c r="I1172" s="56"/>
    </row>
    <row r="1173" spans="8:9">
      <c r="H1173" s="56"/>
      <c r="I1173" s="56"/>
    </row>
    <row r="1174" spans="8:9">
      <c r="H1174" s="56"/>
      <c r="I1174" s="56"/>
    </row>
    <row r="1175" spans="8:9">
      <c r="H1175" s="56"/>
      <c r="I1175" s="56"/>
    </row>
    <row r="1176" spans="8:9">
      <c r="H1176" s="56"/>
      <c r="I1176" s="56"/>
    </row>
    <row r="1177" spans="8:9">
      <c r="H1177" s="56"/>
      <c r="I1177" s="56"/>
    </row>
    <row r="1178" spans="8:9">
      <c r="H1178" s="56"/>
      <c r="I1178" s="56"/>
    </row>
    <row r="1179" spans="8:9">
      <c r="H1179" s="56"/>
      <c r="I1179" s="56"/>
    </row>
    <row r="1180" spans="8:9">
      <c r="H1180" s="56"/>
      <c r="I1180" s="56"/>
    </row>
    <row r="1181" spans="8:9">
      <c r="H1181" s="56"/>
      <c r="I1181" s="56"/>
    </row>
    <row r="1182" spans="8:9">
      <c r="H1182" s="56"/>
      <c r="I1182" s="56"/>
    </row>
    <row r="1183" spans="8:9">
      <c r="H1183" s="56"/>
      <c r="I1183" s="56"/>
    </row>
    <row r="1184" spans="8:9">
      <c r="H1184" s="56"/>
      <c r="I1184" s="56"/>
    </row>
    <row r="1185" spans="8:10">
      <c r="H1185" s="56"/>
      <c r="I1185" s="56"/>
    </row>
    <row r="1186" spans="8:10">
      <c r="H1186" s="56"/>
      <c r="I1186" s="56"/>
      <c r="J1186" s="60"/>
    </row>
    <row r="1187" spans="8:10">
      <c r="H1187" s="56"/>
      <c r="I1187" s="56"/>
      <c r="J1187" s="60"/>
    </row>
    <row r="1188" spans="8:10">
      <c r="H1188" s="56"/>
      <c r="I1188" s="56"/>
    </row>
    <row r="1189" spans="8:10">
      <c r="H1189" s="56"/>
      <c r="I1189" s="56"/>
    </row>
    <row r="1190" spans="8:10">
      <c r="H1190" s="56"/>
      <c r="I1190" s="56"/>
    </row>
    <row r="1191" spans="8:10">
      <c r="H1191" s="56"/>
      <c r="I1191" s="56"/>
    </row>
    <row r="1192" spans="8:10">
      <c r="H1192" s="56"/>
      <c r="I1192" s="56"/>
    </row>
    <row r="1193" spans="8:10">
      <c r="H1193" s="56"/>
      <c r="I1193" s="56"/>
    </row>
    <row r="1194" spans="8:10">
      <c r="H1194" s="56"/>
      <c r="I1194" s="56"/>
    </row>
    <row r="1195" spans="8:10">
      <c r="H1195" s="56"/>
      <c r="I1195" s="56"/>
    </row>
    <row r="1196" spans="8:10">
      <c r="H1196" s="56"/>
      <c r="I1196" s="56"/>
    </row>
    <row r="1197" spans="8:10">
      <c r="H1197" s="56"/>
      <c r="I1197" s="56"/>
    </row>
    <row r="1198" spans="8:10">
      <c r="H1198" s="56"/>
      <c r="I1198" s="56"/>
    </row>
    <row r="1199" spans="8:10">
      <c r="H1199" s="56"/>
      <c r="I1199" s="56"/>
    </row>
    <row r="1200" spans="8:10">
      <c r="H1200" s="56"/>
      <c r="I1200" s="56"/>
    </row>
    <row r="1201" spans="8:9">
      <c r="H1201" s="56"/>
      <c r="I1201" s="56"/>
    </row>
    <row r="1202" spans="8:9">
      <c r="H1202" s="56"/>
      <c r="I1202" s="56"/>
    </row>
    <row r="1203" spans="8:9">
      <c r="H1203" s="56"/>
      <c r="I1203" s="56"/>
    </row>
    <row r="1204" spans="8:9">
      <c r="H1204" s="56"/>
      <c r="I1204" s="56"/>
    </row>
    <row r="1205" spans="8:9">
      <c r="H1205" s="56"/>
      <c r="I1205" s="56"/>
    </row>
    <row r="1206" spans="8:9">
      <c r="H1206" s="56"/>
      <c r="I1206" s="56"/>
    </row>
    <row r="1207" spans="8:9">
      <c r="H1207" s="56"/>
      <c r="I1207" s="56"/>
    </row>
    <row r="1208" spans="8:9">
      <c r="H1208" s="56"/>
      <c r="I1208" s="56"/>
    </row>
    <row r="1209" spans="8:9">
      <c r="H1209" s="56"/>
      <c r="I1209" s="56"/>
    </row>
    <row r="1210" spans="8:9">
      <c r="H1210" s="56"/>
      <c r="I1210" s="56"/>
    </row>
    <row r="1211" spans="8:9">
      <c r="H1211" s="56"/>
      <c r="I1211" s="56"/>
    </row>
    <row r="1212" spans="8:9">
      <c r="H1212" s="56"/>
      <c r="I1212" s="56"/>
    </row>
    <row r="1213" spans="8:9">
      <c r="H1213" s="56"/>
      <c r="I1213" s="56"/>
    </row>
    <row r="1214" spans="8:9">
      <c r="H1214" s="56"/>
      <c r="I1214" s="56"/>
    </row>
    <row r="1215" spans="8:9">
      <c r="H1215" s="56"/>
      <c r="I1215" s="56"/>
    </row>
    <row r="1216" spans="8:9">
      <c r="H1216" s="56"/>
      <c r="I1216" s="56"/>
    </row>
    <row r="1217" spans="8:9">
      <c r="H1217" s="56"/>
      <c r="I1217" s="56"/>
    </row>
    <row r="1218" spans="8:9">
      <c r="H1218" s="56"/>
      <c r="I1218" s="56"/>
    </row>
    <row r="1219" spans="8:9">
      <c r="H1219" s="56"/>
      <c r="I1219" s="56"/>
    </row>
    <row r="1220" spans="8:9">
      <c r="H1220" s="56"/>
      <c r="I1220" s="56"/>
    </row>
    <row r="1221" spans="8:9">
      <c r="H1221" s="56"/>
      <c r="I1221" s="56"/>
    </row>
    <row r="1222" spans="8:9">
      <c r="H1222" s="56"/>
      <c r="I1222" s="56"/>
    </row>
    <row r="1223" spans="8:9">
      <c r="H1223" s="56"/>
      <c r="I1223" s="56"/>
    </row>
    <row r="1224" spans="8:9">
      <c r="H1224" s="56"/>
      <c r="I1224" s="56"/>
    </row>
    <row r="1225" spans="8:9">
      <c r="H1225" s="56"/>
      <c r="I1225" s="56"/>
    </row>
    <row r="1226" spans="8:9">
      <c r="H1226" s="56"/>
      <c r="I1226" s="56"/>
    </row>
    <row r="1227" spans="8:9">
      <c r="H1227" s="56"/>
      <c r="I1227" s="56"/>
    </row>
    <row r="1228" spans="8:9">
      <c r="H1228" s="56"/>
      <c r="I1228" s="56"/>
    </row>
    <row r="1229" spans="8:9">
      <c r="H1229" s="56"/>
      <c r="I1229" s="56"/>
    </row>
    <row r="1230" spans="8:9">
      <c r="H1230" s="56"/>
      <c r="I1230" s="56"/>
    </row>
    <row r="1231" spans="8:9">
      <c r="H1231" s="56"/>
      <c r="I1231" s="56"/>
    </row>
    <row r="1232" spans="8:9">
      <c r="H1232" s="56"/>
      <c r="I1232" s="56"/>
    </row>
    <row r="1233" spans="8:9">
      <c r="H1233" s="56"/>
      <c r="I1233" s="56"/>
    </row>
    <row r="1234" spans="8:9">
      <c r="H1234" s="56"/>
      <c r="I1234" s="56"/>
    </row>
    <row r="1235" spans="8:9">
      <c r="H1235" s="56"/>
      <c r="I1235" s="56"/>
    </row>
    <row r="1236" spans="8:9">
      <c r="H1236" s="56"/>
      <c r="I1236" s="56"/>
    </row>
    <row r="1237" spans="8:9">
      <c r="H1237" s="56"/>
      <c r="I1237" s="56"/>
    </row>
    <row r="1238" spans="8:9">
      <c r="H1238" s="56"/>
      <c r="I1238" s="56"/>
    </row>
    <row r="1239" spans="8:9">
      <c r="H1239" s="56"/>
      <c r="I1239" s="56"/>
    </row>
    <row r="1240" spans="8:9">
      <c r="H1240" s="56"/>
      <c r="I1240" s="56"/>
    </row>
    <row r="1241" spans="8:9">
      <c r="H1241" s="56"/>
      <c r="I1241" s="56"/>
    </row>
    <row r="1242" spans="8:9">
      <c r="H1242" s="56"/>
      <c r="I1242" s="56"/>
    </row>
    <row r="1243" spans="8:9">
      <c r="H1243" s="56"/>
      <c r="I1243" s="56"/>
    </row>
    <row r="1244" spans="8:9">
      <c r="H1244" s="56"/>
      <c r="I1244" s="56"/>
    </row>
    <row r="1245" spans="8:9">
      <c r="H1245" s="56"/>
      <c r="I1245" s="56"/>
    </row>
    <row r="1246" spans="8:9">
      <c r="H1246" s="56"/>
      <c r="I1246" s="56"/>
    </row>
    <row r="1247" spans="8:9">
      <c r="H1247" s="56"/>
      <c r="I1247" s="56"/>
    </row>
    <row r="1248" spans="8:9">
      <c r="H1248" s="56"/>
      <c r="I1248" s="56"/>
    </row>
    <row r="1249" spans="8:10">
      <c r="H1249" s="56"/>
      <c r="I1249" s="56"/>
    </row>
    <row r="1250" spans="8:10">
      <c r="H1250" s="56"/>
      <c r="I1250" s="56"/>
    </row>
    <row r="1251" spans="8:10">
      <c r="H1251" s="56"/>
      <c r="I1251" s="56"/>
    </row>
    <row r="1252" spans="8:10">
      <c r="H1252" s="56"/>
      <c r="I1252" s="56"/>
    </row>
    <row r="1253" spans="8:10">
      <c r="H1253" s="56"/>
      <c r="I1253" s="56"/>
    </row>
    <row r="1254" spans="8:10">
      <c r="H1254" s="56"/>
      <c r="I1254" s="56"/>
    </row>
    <row r="1255" spans="8:10">
      <c r="H1255" s="56"/>
      <c r="I1255" s="56"/>
    </row>
    <row r="1256" spans="8:10">
      <c r="H1256" s="56"/>
      <c r="I1256" s="56"/>
    </row>
    <row r="1257" spans="8:10">
      <c r="H1257" s="56"/>
      <c r="I1257" s="56"/>
    </row>
    <row r="1258" spans="8:10">
      <c r="H1258" s="56"/>
      <c r="I1258" s="56"/>
    </row>
    <row r="1259" spans="8:10">
      <c r="H1259" s="56"/>
      <c r="I1259" s="56"/>
    </row>
    <row r="1260" spans="8:10">
      <c r="H1260" s="56"/>
      <c r="I1260" s="56"/>
    </row>
    <row r="1261" spans="8:10">
      <c r="H1261" s="58" t="e">
        <f>#REF!/#REF!-1</f>
        <v>#REF!</v>
      </c>
      <c r="I1261" s="58" t="e">
        <f>#REF!/#REF!-1</f>
        <v>#REF!</v>
      </c>
      <c r="J1261" s="58" t="e">
        <f>#REF!/#REF!-1</f>
        <v>#REF!</v>
      </c>
    </row>
    <row r="1262" spans="8:10">
      <c r="H1262" s="59" t="e">
        <f>#REF!/#REF!-1</f>
        <v>#REF!</v>
      </c>
      <c r="I1262" s="59" t="e">
        <f>#REF!/#REF!-1</f>
        <v>#REF!</v>
      </c>
      <c r="J1262" s="59" t="e">
        <f>#REF!/#REF!-1</f>
        <v>#REF!</v>
      </c>
    </row>
  </sheetData>
  <phoneticPr fontId="4" type="noConversion"/>
  <hyperlinks>
    <hyperlink ref="I21" location="'Содержание '!B5" display="к содержанию"/>
  </hyperlinks>
  <pageMargins left="0.75" right="0.75" top="1" bottom="1" header="0.5" footer="0.5"/>
  <headerFooter alignWithMargins="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2"/>
  <dimension ref="A2:M31"/>
  <sheetViews>
    <sheetView workbookViewId="0"/>
  </sheetViews>
  <sheetFormatPr defaultRowHeight="12.75"/>
  <cols>
    <col min="1" max="1" width="10.5703125" style="3" customWidth="1"/>
    <col min="2" max="2" width="23.85546875" style="3" customWidth="1"/>
    <col min="3" max="5" width="9.28515625" style="3" customWidth="1"/>
    <col min="6" max="6" width="10.28515625" style="3" customWidth="1"/>
    <col min="7" max="16384" width="9.140625" style="3"/>
  </cols>
  <sheetData>
    <row r="2" spans="1:13">
      <c r="A2" s="1219" t="s">
        <v>1238</v>
      </c>
      <c r="B2" s="70" t="s">
        <v>1939</v>
      </c>
    </row>
    <row r="4" spans="1:13">
      <c r="B4" s="33"/>
      <c r="C4" s="1056" t="s">
        <v>1923</v>
      </c>
      <c r="D4" s="1056" t="s">
        <v>1924</v>
      </c>
      <c r="E4" s="1056" t="s">
        <v>1925</v>
      </c>
      <c r="F4" s="1056" t="s">
        <v>1926</v>
      </c>
      <c r="G4" s="1056" t="s">
        <v>1927</v>
      </c>
      <c r="H4" s="1056" t="s">
        <v>1928</v>
      </c>
      <c r="I4" s="1056" t="s">
        <v>1929</v>
      </c>
      <c r="J4" s="1056" t="s">
        <v>1930</v>
      </c>
      <c r="K4" s="1056" t="s">
        <v>1931</v>
      </c>
      <c r="L4" s="1056" t="s">
        <v>1932</v>
      </c>
      <c r="M4" s="1056" t="s">
        <v>1940</v>
      </c>
    </row>
    <row r="5" spans="1:13">
      <c r="B5" s="1059" t="s">
        <v>1941</v>
      </c>
      <c r="C5" s="4">
        <v>22.61132430912064</v>
      </c>
      <c r="D5" s="4">
        <v>24.431327843333463</v>
      </c>
      <c r="E5" s="4">
        <v>24.558463730686501</v>
      </c>
      <c r="F5" s="4">
        <v>25.800016647383746</v>
      </c>
      <c r="G5" s="4">
        <v>27.148589556710188</v>
      </c>
      <c r="H5" s="4">
        <v>29.433380966586949</v>
      </c>
      <c r="I5" s="4">
        <v>28.466143458751947</v>
      </c>
      <c r="J5" s="4">
        <v>28.014678098320704</v>
      </c>
      <c r="K5" s="4">
        <v>27.339627483818884</v>
      </c>
      <c r="L5" s="4">
        <v>26.47125276675424</v>
      </c>
      <c r="M5" s="4">
        <v>25.840972755958219</v>
      </c>
    </row>
    <row r="6" spans="1:13">
      <c r="B6" s="1059" t="s">
        <v>1942</v>
      </c>
      <c r="C6" s="4">
        <v>19.865937570067015</v>
      </c>
      <c r="D6" s="4">
        <v>23.430549735851411</v>
      </c>
      <c r="E6" s="4">
        <v>29.942323534531358</v>
      </c>
      <c r="F6" s="4">
        <v>35.710839804941195</v>
      </c>
      <c r="G6" s="4">
        <v>38.824833158366992</v>
      </c>
      <c r="H6" s="4">
        <v>44.893613360812907</v>
      </c>
      <c r="I6" s="4">
        <v>47.453995890196907</v>
      </c>
      <c r="J6" s="4">
        <v>45.212899635150372</v>
      </c>
      <c r="K6" s="4">
        <v>42.038743043027118</v>
      </c>
      <c r="L6" s="4">
        <v>38.90627555383346</v>
      </c>
      <c r="M6" s="4">
        <v>36.077286338712923</v>
      </c>
    </row>
    <row r="7" spans="1:13">
      <c r="B7" s="1059" t="s">
        <v>1943</v>
      </c>
      <c r="C7" s="4">
        <v>10.654403417985359</v>
      </c>
      <c r="D7" s="4">
        <v>12.205001980941287</v>
      </c>
      <c r="E7" s="4">
        <v>14.932147813445464</v>
      </c>
      <c r="F7" s="4">
        <v>16.496767206107911</v>
      </c>
      <c r="G7" s="4">
        <v>18.464823686269117</v>
      </c>
      <c r="H7" s="4">
        <v>21.604996835355934</v>
      </c>
      <c r="I7" s="4">
        <v>23.11113926942534</v>
      </c>
      <c r="J7" s="4">
        <v>22.482562933253245</v>
      </c>
      <c r="K7" s="4">
        <v>21.103329965500865</v>
      </c>
      <c r="L7" s="4">
        <v>19.429364941196162</v>
      </c>
      <c r="M7" s="4">
        <v>18.380745776416738</v>
      </c>
    </row>
    <row r="8" spans="1:13">
      <c r="B8" s="1059" t="s">
        <v>1944</v>
      </c>
      <c r="C8" s="4">
        <v>125.63732766477445</v>
      </c>
      <c r="D8" s="4">
        <v>123.67613772970178</v>
      </c>
      <c r="E8" s="4">
        <v>101.33670403043693</v>
      </c>
      <c r="F8" s="4">
        <v>96.237678490683308</v>
      </c>
      <c r="G8" s="4">
        <v>92.096137945428083</v>
      </c>
      <c r="H8" s="4">
        <v>87.222792558959696</v>
      </c>
      <c r="I8" s="4">
        <v>77.06283263874019</v>
      </c>
      <c r="J8" s="4">
        <v>75.707990276199695</v>
      </c>
      <c r="K8" s="4">
        <v>76.828940471787632</v>
      </c>
      <c r="L8" s="4">
        <v>79.665836824405119</v>
      </c>
      <c r="M8" s="4">
        <v>84.998980491104533</v>
      </c>
    </row>
    <row r="9" spans="1:13">
      <c r="B9" s="1059" t="s">
        <v>911</v>
      </c>
      <c r="C9" s="1099">
        <v>3.3174071317846123</v>
      </c>
      <c r="D9" s="1099">
        <v>4.6329927013322409</v>
      </c>
      <c r="E9" s="1099">
        <v>6.0721726923783246</v>
      </c>
      <c r="F9" s="1099">
        <v>7.4426792088778031</v>
      </c>
      <c r="G9" s="1099">
        <v>8.8538774088843262</v>
      </c>
      <c r="H9" s="1099">
        <v>10.334167402011204</v>
      </c>
      <c r="I9" s="1099">
        <v>8.0159248292280108</v>
      </c>
      <c r="J9" s="1099">
        <v>6.5891937864762262</v>
      </c>
      <c r="K9" s="1099">
        <v>5.4927527612230413</v>
      </c>
      <c r="L9" s="1099">
        <v>5.1082605623901625</v>
      </c>
      <c r="M9" s="1099">
        <v>4.4908690988119622</v>
      </c>
    </row>
    <row r="10" spans="1:13">
      <c r="B10" s="70" t="s">
        <v>1939</v>
      </c>
      <c r="M10" s="14"/>
    </row>
    <row r="29" spans="2:2">
      <c r="B29" s="77" t="s">
        <v>317</v>
      </c>
    </row>
    <row r="31" spans="2:2">
      <c r="B31" s="164" t="s">
        <v>1682</v>
      </c>
    </row>
  </sheetData>
  <phoneticPr fontId="4" type="noConversion"/>
  <hyperlinks>
    <hyperlink ref="B31" location="'Содержание '!B45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4"/>
  <dimension ref="A2:H32"/>
  <sheetViews>
    <sheetView workbookViewId="0">
      <selection activeCell="D8" sqref="D8"/>
    </sheetView>
  </sheetViews>
  <sheetFormatPr defaultRowHeight="12.75"/>
  <cols>
    <col min="1" max="1" width="8.85546875" style="3" bestFit="1" customWidth="1"/>
    <col min="2" max="2" width="33.28515625" style="3" customWidth="1"/>
    <col min="3" max="3" width="11.7109375" style="3" customWidth="1"/>
    <col min="4" max="4" width="11.28515625" style="3" customWidth="1"/>
    <col min="5" max="5" width="11.42578125" style="3" customWidth="1"/>
    <col min="6" max="6" width="11.28515625" style="3" customWidth="1"/>
    <col min="7" max="8" width="11.7109375" style="3" customWidth="1"/>
    <col min="9" max="10" width="11.28515625" style="3" customWidth="1"/>
    <col min="11" max="13" width="11.42578125" style="3" customWidth="1"/>
    <col min="14" max="16384" width="9.140625" style="3"/>
  </cols>
  <sheetData>
    <row r="2" spans="1:8">
      <c r="A2" s="1219" t="s">
        <v>1238</v>
      </c>
      <c r="B2" s="222" t="s">
        <v>1945</v>
      </c>
    </row>
    <row r="3" spans="1:8" ht="13.5" thickBot="1"/>
    <row r="4" spans="1:8" ht="13.5" thickBot="1">
      <c r="B4" s="1060" t="s">
        <v>779</v>
      </c>
      <c r="C4" s="1056" t="s">
        <v>1923</v>
      </c>
      <c r="D4" s="1056" t="s">
        <v>1925</v>
      </c>
      <c r="E4" s="1056" t="s">
        <v>1927</v>
      </c>
      <c r="F4" s="1056" t="s">
        <v>1929</v>
      </c>
      <c r="G4" s="1056" t="s">
        <v>1931</v>
      </c>
      <c r="H4" s="1056" t="s">
        <v>1940</v>
      </c>
    </row>
    <row r="5" spans="1:8" ht="13.5">
      <c r="B5" s="1061" t="s">
        <v>1946</v>
      </c>
      <c r="C5" s="1062">
        <v>10282.460116882099</v>
      </c>
      <c r="D5" s="1062">
        <v>12022.633108151</v>
      </c>
      <c r="E5" s="1062">
        <v>16781.528423645501</v>
      </c>
      <c r="F5" s="1062">
        <v>20199.155264961701</v>
      </c>
      <c r="G5" s="1062">
        <v>20014.007430923</v>
      </c>
      <c r="H5" s="1062">
        <v>18430.92138534</v>
      </c>
    </row>
    <row r="6" spans="1:8">
      <c r="B6" s="33" t="s">
        <v>1947</v>
      </c>
      <c r="C6" s="1063">
        <v>436.60829908221001</v>
      </c>
      <c r="D6" s="1063">
        <v>550.91261939821004</v>
      </c>
      <c r="E6" s="1063">
        <v>652.09495987010996</v>
      </c>
      <c r="F6" s="1063">
        <v>770.58037891600998</v>
      </c>
      <c r="G6" s="1063">
        <v>695.98444702333995</v>
      </c>
      <c r="H6" s="1063">
        <v>806.32774665251998</v>
      </c>
    </row>
    <row r="7" spans="1:8">
      <c r="B7" s="33" t="s">
        <v>1948</v>
      </c>
      <c r="C7" s="1063">
        <v>629.75800000000004</v>
      </c>
      <c r="D7" s="1063">
        <v>839.34100000000001</v>
      </c>
      <c r="E7" s="1063">
        <v>1167.6289999999999</v>
      </c>
      <c r="F7" s="1063">
        <v>1393.3019999999999</v>
      </c>
      <c r="G7" s="1063">
        <v>1479.751</v>
      </c>
      <c r="H7" s="1063">
        <v>1522.326</v>
      </c>
    </row>
    <row r="8" spans="1:8">
      <c r="B8" s="33" t="s">
        <v>1949</v>
      </c>
      <c r="C8" s="1063">
        <v>8.2375091200000004</v>
      </c>
      <c r="D8" s="1063">
        <v>11.15076015</v>
      </c>
      <c r="E8" s="1063">
        <v>15.040428990000001</v>
      </c>
      <c r="F8" s="1063">
        <v>16.9117511</v>
      </c>
      <c r="G8" s="1063">
        <v>34.444288280999999</v>
      </c>
      <c r="H8" s="1063">
        <v>17.378295039999902</v>
      </c>
    </row>
    <row r="9" spans="1:8">
      <c r="B9" s="33" t="s">
        <v>1950</v>
      </c>
      <c r="C9" s="1063">
        <v>9.4359303000000008</v>
      </c>
      <c r="D9" s="1063">
        <v>18.602169499999999</v>
      </c>
      <c r="E9" s="1063">
        <v>96.771674000000004</v>
      </c>
      <c r="F9" s="1063">
        <v>157.09965548</v>
      </c>
      <c r="G9" s="1063">
        <v>175.18854844862801</v>
      </c>
      <c r="H9" s="1063">
        <v>110.23291042</v>
      </c>
    </row>
    <row r="10" spans="1:8">
      <c r="B10" s="33" t="s">
        <v>1951</v>
      </c>
      <c r="C10" s="1063">
        <v>5.1888310000000004</v>
      </c>
      <c r="D10" s="1063">
        <v>6.5230350000000001</v>
      </c>
      <c r="E10" s="1063">
        <v>8.7543389999999999</v>
      </c>
      <c r="F10" s="1063">
        <v>11.288359</v>
      </c>
      <c r="G10" s="1063">
        <v>13.450977</v>
      </c>
      <c r="H10" s="1063">
        <v>11.979846999999999</v>
      </c>
    </row>
    <row r="12" spans="1:8">
      <c r="B12" s="222" t="s">
        <v>1945</v>
      </c>
    </row>
    <row r="30" spans="2:2">
      <c r="B30" s="192" t="s">
        <v>1952</v>
      </c>
    </row>
    <row r="32" spans="2:2">
      <c r="B32" s="164" t="s">
        <v>1682</v>
      </c>
    </row>
  </sheetData>
  <phoneticPr fontId="4" type="noConversion"/>
  <hyperlinks>
    <hyperlink ref="B32" location="'Содержание '!B46" display="к содержанию"/>
  </hyperlinks>
  <pageMargins left="0.75" right="0.75" top="1" bottom="1" header="0.5" footer="0.5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5"/>
  <dimension ref="A2:H29"/>
  <sheetViews>
    <sheetView workbookViewId="0">
      <selection activeCell="I19" sqref="I19"/>
    </sheetView>
  </sheetViews>
  <sheetFormatPr defaultRowHeight="12.75"/>
  <cols>
    <col min="1" max="1" width="8.85546875" style="3" bestFit="1" customWidth="1"/>
    <col min="2" max="2" width="33.28515625" style="3" customWidth="1"/>
    <col min="3" max="3" width="11.7109375" style="3" customWidth="1"/>
    <col min="4" max="4" width="11.28515625" style="3" customWidth="1"/>
    <col min="5" max="5" width="11.42578125" style="3" customWidth="1"/>
    <col min="6" max="6" width="11.28515625" style="3" customWidth="1"/>
    <col min="7" max="8" width="11.7109375" style="3" customWidth="1"/>
    <col min="9" max="16384" width="9.140625" style="3"/>
  </cols>
  <sheetData>
    <row r="2" spans="1:8" ht="15.75">
      <c r="A2" s="1219" t="s">
        <v>1238</v>
      </c>
      <c r="B2" s="222" t="s">
        <v>921</v>
      </c>
    </row>
    <row r="3" spans="1:8">
      <c r="A3" s="1219"/>
      <c r="B3" s="222"/>
    </row>
    <row r="4" spans="1:8">
      <c r="B4" s="33"/>
      <c r="C4" s="1056" t="s">
        <v>1923</v>
      </c>
      <c r="D4" s="1056" t="s">
        <v>1925</v>
      </c>
      <c r="E4" s="1056" t="s">
        <v>1927</v>
      </c>
      <c r="F4" s="1056" t="s">
        <v>1929</v>
      </c>
      <c r="G4" s="1056" t="s">
        <v>1931</v>
      </c>
      <c r="H4" s="1056" t="s">
        <v>1940</v>
      </c>
    </row>
    <row r="5" spans="1:8" ht="13.5">
      <c r="B5" s="1059" t="s">
        <v>1763</v>
      </c>
      <c r="C5" s="1062">
        <v>839.08967536596003</v>
      </c>
      <c r="D5" s="1062">
        <v>1353.6987129735301</v>
      </c>
      <c r="E5" s="1062">
        <v>1933.3367026907499</v>
      </c>
      <c r="F5" s="1062">
        <v>2726.9479508743698</v>
      </c>
      <c r="G5" s="1062">
        <v>2738.8782319153202</v>
      </c>
      <c r="H5" s="1062">
        <v>2629.6856082479098</v>
      </c>
    </row>
    <row r="6" spans="1:8" ht="13.5">
      <c r="B6" s="1059" t="s">
        <v>729</v>
      </c>
      <c r="C6" s="1062">
        <v>5.3147830000000003</v>
      </c>
      <c r="D6" s="1062">
        <v>10.68765</v>
      </c>
      <c r="E6" s="1062">
        <v>24.757614</v>
      </c>
      <c r="F6" s="1062">
        <v>47.391548</v>
      </c>
      <c r="G6" s="1062">
        <v>57.6984729999999</v>
      </c>
      <c r="H6" s="1062">
        <v>72.490640799999994</v>
      </c>
    </row>
    <row r="7" spans="1:8" ht="13.5">
      <c r="B7" s="1059" t="s">
        <v>730</v>
      </c>
      <c r="C7" s="1062">
        <v>4.3610470000000001</v>
      </c>
      <c r="D7" s="1062">
        <v>7.5288110000000001</v>
      </c>
      <c r="E7" s="1062">
        <v>17.801742000000001</v>
      </c>
      <c r="F7" s="1062">
        <v>33.606050000000003</v>
      </c>
      <c r="G7" s="1062">
        <v>35.345008</v>
      </c>
      <c r="H7" s="1062">
        <v>37.449253749999997</v>
      </c>
    </row>
    <row r="8" spans="1:8" ht="13.5">
      <c r="B8" s="1061" t="s">
        <v>731</v>
      </c>
      <c r="C8" s="1064">
        <v>1.60419668485</v>
      </c>
      <c r="D8" s="1064">
        <v>1.9082756353100001</v>
      </c>
      <c r="E8" s="1064">
        <v>1.50541818831</v>
      </c>
      <c r="F8" s="1064">
        <v>1.50416745629</v>
      </c>
      <c r="G8" s="1064">
        <v>3.1462730092900002</v>
      </c>
      <c r="H8" s="1064">
        <v>3.4350000000000001</v>
      </c>
    </row>
    <row r="9" spans="1:8" s="9" customFormat="1">
      <c r="B9" s="1429" t="s">
        <v>1767</v>
      </c>
      <c r="C9" s="1428"/>
      <c r="D9" s="1428"/>
      <c r="E9" s="1428"/>
      <c r="F9" s="1428"/>
      <c r="G9" s="1428"/>
      <c r="H9" s="1428"/>
    </row>
    <row r="10" spans="1:8" ht="13.5" customHeight="1"/>
    <row r="11" spans="1:8" ht="15.75">
      <c r="B11" s="222" t="s">
        <v>921</v>
      </c>
    </row>
    <row r="27" spans="2:2">
      <c r="B27" s="77" t="s">
        <v>317</v>
      </c>
    </row>
    <row r="29" spans="2:2">
      <c r="B29" s="164" t="s">
        <v>1682</v>
      </c>
    </row>
  </sheetData>
  <phoneticPr fontId="4" type="noConversion"/>
  <hyperlinks>
    <hyperlink ref="B29" location="'Содержание '!B45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6"/>
  <dimension ref="A2:AZ26"/>
  <sheetViews>
    <sheetView zoomScaleNormal="100" workbookViewId="0">
      <selection activeCell="B26" sqref="B26"/>
    </sheetView>
  </sheetViews>
  <sheetFormatPr defaultRowHeight="12.75"/>
  <cols>
    <col min="2" max="2" width="22" customWidth="1"/>
    <col min="47" max="16384" width="9.140625" style="13"/>
  </cols>
  <sheetData>
    <row r="2" spans="1:52">
      <c r="A2" t="s">
        <v>1238</v>
      </c>
      <c r="B2" s="222" t="s">
        <v>1713</v>
      </c>
    </row>
    <row r="3" spans="1:52">
      <c r="B3" s="222"/>
    </row>
    <row r="4" spans="1:52">
      <c r="B4" s="1233" t="s">
        <v>908</v>
      </c>
      <c r="C4" s="1234">
        <v>38353</v>
      </c>
      <c r="D4" s="1234">
        <v>38384</v>
      </c>
      <c r="E4" s="1234">
        <v>38412</v>
      </c>
      <c r="F4" s="1234">
        <v>38443</v>
      </c>
      <c r="G4" s="1234">
        <v>38473</v>
      </c>
      <c r="H4" s="1234">
        <v>38504</v>
      </c>
      <c r="I4" s="1234">
        <v>38534</v>
      </c>
      <c r="J4" s="1234">
        <v>38565</v>
      </c>
      <c r="K4" s="1234">
        <v>38596</v>
      </c>
      <c r="L4" s="1234">
        <v>38626</v>
      </c>
      <c r="M4" s="1234">
        <v>38657</v>
      </c>
      <c r="N4" s="1235">
        <v>38687</v>
      </c>
      <c r="O4" s="1235">
        <v>38718</v>
      </c>
      <c r="P4" s="1235">
        <v>38749</v>
      </c>
      <c r="Q4" s="1235">
        <v>38777</v>
      </c>
      <c r="R4" s="1235">
        <v>38808</v>
      </c>
      <c r="S4" s="1235">
        <v>38838</v>
      </c>
      <c r="T4" s="1235">
        <v>38869</v>
      </c>
      <c r="U4" s="1235">
        <v>38899</v>
      </c>
      <c r="V4" s="1235">
        <v>38930</v>
      </c>
      <c r="W4" s="1235">
        <v>38961</v>
      </c>
      <c r="X4" s="1235">
        <v>38991</v>
      </c>
      <c r="Y4" s="1235">
        <v>39022</v>
      </c>
      <c r="Z4" s="1235">
        <v>39052</v>
      </c>
      <c r="AA4" s="1235">
        <v>39083</v>
      </c>
      <c r="AB4" s="1235">
        <v>39114</v>
      </c>
      <c r="AC4" s="1235">
        <v>39142</v>
      </c>
      <c r="AD4" s="1235">
        <v>39173</v>
      </c>
      <c r="AE4" s="1235">
        <v>39203</v>
      </c>
      <c r="AF4" s="1235">
        <v>39234</v>
      </c>
      <c r="AG4" s="1235">
        <v>39264</v>
      </c>
      <c r="AH4" s="1235">
        <v>39295</v>
      </c>
      <c r="AI4" s="1235">
        <v>39326</v>
      </c>
      <c r="AJ4" s="1235">
        <v>39356</v>
      </c>
      <c r="AK4" s="1235">
        <v>39387</v>
      </c>
      <c r="AL4" s="1235">
        <v>39417</v>
      </c>
      <c r="AM4" s="1235">
        <v>39448</v>
      </c>
      <c r="AN4" s="1235">
        <v>39479</v>
      </c>
      <c r="AO4" s="1235">
        <v>39508</v>
      </c>
      <c r="AP4" s="1235">
        <v>39539</v>
      </c>
      <c r="AQ4" s="1235">
        <v>39569</v>
      </c>
      <c r="AR4" s="1235">
        <v>39600</v>
      </c>
      <c r="AS4" s="1235">
        <v>39630</v>
      </c>
      <c r="AT4" s="1235">
        <v>39661</v>
      </c>
      <c r="AU4" s="1470"/>
      <c r="AV4" s="1471"/>
      <c r="AW4" s="1470"/>
      <c r="AX4" s="1471"/>
      <c r="AY4" s="1470"/>
      <c r="AZ4" s="1471"/>
    </row>
    <row r="5" spans="1:52">
      <c r="B5" s="1098" t="s">
        <v>1900</v>
      </c>
      <c r="C5" s="1099">
        <v>9.6</v>
      </c>
      <c r="D5" s="1099">
        <v>9.6</v>
      </c>
      <c r="E5" s="1099">
        <v>9.6999999999999993</v>
      </c>
      <c r="F5" s="1099">
        <v>9.6999999999999993</v>
      </c>
      <c r="G5" s="1099">
        <v>9.3000000000000007</v>
      </c>
      <c r="H5" s="1099">
        <v>9.1999999999999993</v>
      </c>
      <c r="I5" s="1099">
        <v>9.1</v>
      </c>
      <c r="J5" s="1099">
        <v>9.6</v>
      </c>
      <c r="K5" s="1099">
        <v>9.5</v>
      </c>
      <c r="L5" s="1099">
        <v>9.5</v>
      </c>
      <c r="M5" s="1099">
        <v>9.1</v>
      </c>
      <c r="N5" s="1099">
        <v>9.1</v>
      </c>
      <c r="O5" s="1099">
        <v>9.1999999999999993</v>
      </c>
      <c r="P5" s="1099">
        <v>8.9</v>
      </c>
      <c r="Q5" s="1099">
        <v>9.1</v>
      </c>
      <c r="R5" s="1099">
        <v>9.8000000000000007</v>
      </c>
      <c r="S5" s="1099">
        <v>9.9</v>
      </c>
      <c r="T5" s="1099">
        <v>9.4</v>
      </c>
      <c r="U5" s="1099">
        <v>9</v>
      </c>
      <c r="V5" s="1099">
        <v>9.6</v>
      </c>
      <c r="W5" s="1099">
        <v>9.8000000000000007</v>
      </c>
      <c r="X5" s="1099">
        <v>10</v>
      </c>
      <c r="Y5" s="1099">
        <v>9.9</v>
      </c>
      <c r="Z5" s="1099">
        <v>9.8000000000000007</v>
      </c>
      <c r="AA5" s="1099">
        <v>9.9</v>
      </c>
      <c r="AB5" s="1099">
        <v>9.5</v>
      </c>
      <c r="AC5" s="1099">
        <v>10.6</v>
      </c>
      <c r="AD5" s="1099">
        <v>9.1</v>
      </c>
      <c r="AE5" s="1099">
        <v>9.8000000000000007</v>
      </c>
      <c r="AF5" s="1099">
        <v>10.5</v>
      </c>
      <c r="AG5" s="1099">
        <v>10.5</v>
      </c>
      <c r="AH5" s="1099">
        <v>10.199999999999999</v>
      </c>
      <c r="AI5" s="1099">
        <v>11</v>
      </c>
      <c r="AJ5" s="1099">
        <v>12.1</v>
      </c>
      <c r="AK5" s="1099">
        <v>10.9</v>
      </c>
      <c r="AL5" s="1099">
        <v>11.5</v>
      </c>
      <c r="AM5" s="1099">
        <v>11.4</v>
      </c>
      <c r="AN5" s="1099">
        <v>11.7</v>
      </c>
      <c r="AO5" s="1099">
        <v>11.4</v>
      </c>
      <c r="AP5" s="1099">
        <v>11.3</v>
      </c>
      <c r="AQ5" s="1099">
        <v>11.6</v>
      </c>
      <c r="AR5" s="1099">
        <v>11.7</v>
      </c>
      <c r="AS5" s="1099">
        <v>11.4</v>
      </c>
      <c r="AT5" s="153">
        <v>10.4</v>
      </c>
      <c r="AU5" s="232"/>
      <c r="AV5" s="232"/>
      <c r="AW5" s="232"/>
      <c r="AX5" s="232"/>
      <c r="AY5" s="232"/>
      <c r="AZ5" s="232"/>
    </row>
    <row r="6" spans="1:52">
      <c r="B6" s="1098" t="s">
        <v>1901</v>
      </c>
      <c r="C6" s="1099">
        <v>6</v>
      </c>
      <c r="D6" s="1099">
        <v>6</v>
      </c>
      <c r="E6" s="1099">
        <v>5.9</v>
      </c>
      <c r="F6" s="1099">
        <v>6</v>
      </c>
      <c r="G6" s="1099">
        <v>5.6</v>
      </c>
      <c r="H6" s="1099">
        <v>5.7</v>
      </c>
      <c r="I6" s="1099">
        <v>6.1</v>
      </c>
      <c r="J6" s="1099">
        <v>5.9</v>
      </c>
      <c r="K6" s="1099">
        <v>5.8</v>
      </c>
      <c r="L6" s="1099">
        <v>5.9</v>
      </c>
      <c r="M6" s="1099">
        <v>5.9</v>
      </c>
      <c r="N6" s="1099">
        <v>6.2</v>
      </c>
      <c r="O6" s="1099">
        <v>6.2</v>
      </c>
      <c r="P6" s="1099">
        <v>5.8</v>
      </c>
      <c r="Q6" s="1099">
        <v>5.2</v>
      </c>
      <c r="R6" s="1099">
        <v>6.1</v>
      </c>
      <c r="S6" s="1099">
        <v>5.8</v>
      </c>
      <c r="T6" s="1099">
        <v>6.3</v>
      </c>
      <c r="U6" s="1099">
        <v>5.9</v>
      </c>
      <c r="V6" s="1099">
        <v>6.2</v>
      </c>
      <c r="W6" s="1099">
        <v>6.4</v>
      </c>
      <c r="X6" s="1099">
        <v>6.4</v>
      </c>
      <c r="Y6" s="1099">
        <v>5.8</v>
      </c>
      <c r="Z6" s="1099">
        <v>7.4</v>
      </c>
      <c r="AA6" s="1099">
        <v>6.6</v>
      </c>
      <c r="AB6" s="1099">
        <v>6.6</v>
      </c>
      <c r="AC6" s="1099">
        <v>6.7</v>
      </c>
      <c r="AD6" s="1099">
        <v>6.6</v>
      </c>
      <c r="AE6" s="1099">
        <v>6.5</v>
      </c>
      <c r="AF6" s="1099">
        <v>6.5</v>
      </c>
      <c r="AG6" s="1099">
        <v>7.2</v>
      </c>
      <c r="AH6" s="1099">
        <v>8.3000000000000007</v>
      </c>
      <c r="AI6" s="1099">
        <v>9.6</v>
      </c>
      <c r="AJ6" s="1099">
        <v>8.9</v>
      </c>
      <c r="AK6" s="1099">
        <v>8.6</v>
      </c>
      <c r="AL6" s="1099">
        <v>9.5</v>
      </c>
      <c r="AM6" s="1099">
        <v>9.5</v>
      </c>
      <c r="AN6" s="1099">
        <v>8.9</v>
      </c>
      <c r="AO6" s="1099">
        <v>9.6999999999999993</v>
      </c>
      <c r="AP6" s="1099">
        <v>9.6999999999999993</v>
      </c>
      <c r="AQ6" s="1099">
        <v>9.1999999999999993</v>
      </c>
      <c r="AR6" s="1099">
        <v>9.5</v>
      </c>
      <c r="AS6" s="1099">
        <v>9.1999999999999993</v>
      </c>
      <c r="AT6" s="153">
        <v>8.8000000000000007</v>
      </c>
    </row>
    <row r="7" spans="1:52">
      <c r="A7" s="13"/>
      <c r="B7" s="123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52">
      <c r="E8" s="222"/>
    </row>
    <row r="9" spans="1:52">
      <c r="B9" s="222" t="s">
        <v>1713</v>
      </c>
    </row>
    <row r="24" spans="2:2">
      <c r="B24" s="77" t="s">
        <v>1620</v>
      </c>
    </row>
    <row r="26" spans="2:2">
      <c r="B26" s="164" t="s">
        <v>1682</v>
      </c>
    </row>
  </sheetData>
  <mergeCells count="3">
    <mergeCell ref="AY4:AZ4"/>
    <mergeCell ref="AU4:AV4"/>
    <mergeCell ref="AW4:AX4"/>
  </mergeCells>
  <phoneticPr fontId="4" type="noConversion"/>
  <hyperlinks>
    <hyperlink ref="B26" location="'Содержание '!B46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7"/>
  <dimension ref="A2:H29"/>
  <sheetViews>
    <sheetView zoomScaleNormal="100" workbookViewId="0">
      <selection activeCell="AA59" sqref="AA59"/>
    </sheetView>
  </sheetViews>
  <sheetFormatPr defaultRowHeight="12.75"/>
  <cols>
    <col min="1" max="1" width="9.140625" style="72"/>
    <col min="2" max="2" width="48.140625" style="72" bestFit="1" customWidth="1"/>
    <col min="3" max="3" width="11.28515625" style="72" bestFit="1" customWidth="1"/>
    <col min="4" max="5" width="15" style="72" customWidth="1"/>
    <col min="6" max="8" width="12.28515625" style="72" bestFit="1" customWidth="1"/>
    <col min="9" max="16384" width="9.140625" style="72"/>
  </cols>
  <sheetData>
    <row r="2" spans="1:8">
      <c r="A2" s="72" t="s">
        <v>1238</v>
      </c>
      <c r="B2" s="75" t="s">
        <v>1461</v>
      </c>
    </row>
    <row r="3" spans="1:8">
      <c r="B3" s="75"/>
    </row>
    <row r="4" spans="1:8">
      <c r="B4" s="1237" t="s">
        <v>908</v>
      </c>
      <c r="C4" s="1100" t="s">
        <v>198</v>
      </c>
      <c r="D4" s="1100" t="s">
        <v>199</v>
      </c>
      <c r="E4" s="1100" t="s">
        <v>200</v>
      </c>
      <c r="F4" s="1100" t="s">
        <v>201</v>
      </c>
      <c r="G4" s="1100" t="s">
        <v>202</v>
      </c>
      <c r="H4" s="1100" t="s">
        <v>1196</v>
      </c>
    </row>
    <row r="5" spans="1:8">
      <c r="B5" s="101" t="s">
        <v>1902</v>
      </c>
      <c r="C5" s="1101">
        <v>0.17294336843614225</v>
      </c>
      <c r="D5" s="1101">
        <v>8.4312036989919306E-2</v>
      </c>
      <c r="E5" s="1101">
        <v>3.6917460980832185E-2</v>
      </c>
      <c r="F5" s="1101">
        <v>4.104242847025813E-2</v>
      </c>
      <c r="G5" s="1101">
        <v>2.6439260309291824E-2</v>
      </c>
      <c r="H5" s="1101">
        <v>4.9202311538538032E-2</v>
      </c>
    </row>
    <row r="6" spans="1:8">
      <c r="B6" s="101" t="s">
        <v>1903</v>
      </c>
      <c r="C6" s="1101">
        <v>1.6105528219747992E-2</v>
      </c>
      <c r="D6" s="1101">
        <v>5.7575742474441333E-2</v>
      </c>
      <c r="E6" s="1101">
        <v>7.1071880633290481E-3</v>
      </c>
      <c r="F6" s="1101">
        <v>1.1683237277021271E-2</v>
      </c>
      <c r="G6" s="1101">
        <v>3.6164769863887052E-2</v>
      </c>
      <c r="H6" s="1101">
        <v>2.6415584785461866E-3</v>
      </c>
    </row>
    <row r="7" spans="1:8">
      <c r="B7" s="101" t="s">
        <v>1904</v>
      </c>
      <c r="C7" s="1101">
        <v>0.15683784021639424</v>
      </c>
      <c r="D7" s="1101">
        <v>2.6736294515477974E-2</v>
      </c>
      <c r="E7" s="1101">
        <v>2.9810272917503138E-2</v>
      </c>
      <c r="F7" s="1101">
        <v>2.9359191193236857E-2</v>
      </c>
      <c r="G7" s="1101">
        <v>-9.7255095545952276E-3</v>
      </c>
      <c r="H7" s="1101">
        <v>4.6560753059991848E-2</v>
      </c>
    </row>
    <row r="8" spans="1:8">
      <c r="B8" s="101" t="s">
        <v>1905</v>
      </c>
      <c r="C8" s="1101">
        <v>3.2211056439496011E-2</v>
      </c>
      <c r="D8" s="1101">
        <v>0.11515148494888268</v>
      </c>
      <c r="E8" s="1101">
        <v>1.4214376126658098E-2</v>
      </c>
      <c r="F8" s="1101">
        <v>2.3366474554042546E-2</v>
      </c>
      <c r="G8" s="1101">
        <v>5.2878520618583655E-2</v>
      </c>
      <c r="H8" s="1101">
        <v>5.2831169570923681E-3</v>
      </c>
    </row>
    <row r="10" spans="1:8">
      <c r="B10" s="75" t="s">
        <v>1461</v>
      </c>
    </row>
    <row r="18" spans="2:7">
      <c r="G18" s="72" t="s">
        <v>1906</v>
      </c>
    </row>
    <row r="27" spans="2:7">
      <c r="B27" s="1236" t="s">
        <v>1477</v>
      </c>
    </row>
    <row r="29" spans="2:7">
      <c r="B29" s="164" t="s">
        <v>1682</v>
      </c>
    </row>
  </sheetData>
  <phoneticPr fontId="4" type="noConversion"/>
  <hyperlinks>
    <hyperlink ref="B29" location="'Содержание '!B47" display="к содержанию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8"/>
  <dimension ref="A2:AC59"/>
  <sheetViews>
    <sheetView topLeftCell="M28" zoomScaleNormal="88" workbookViewId="0">
      <selection activeCell="Y57" sqref="Y57"/>
    </sheetView>
  </sheetViews>
  <sheetFormatPr defaultRowHeight="12.75"/>
  <cols>
    <col min="1" max="1" width="8.85546875" style="151" bestFit="1" customWidth="1"/>
    <col min="2" max="2" width="57.140625" style="151" bestFit="1" customWidth="1"/>
    <col min="3" max="3" width="11.28515625" style="151" bestFit="1" customWidth="1"/>
    <col min="4" max="5" width="15" style="151" customWidth="1"/>
    <col min="6" max="9" width="12.28515625" style="151" bestFit="1" customWidth="1"/>
    <col min="10" max="10" width="4.85546875" style="151" customWidth="1"/>
    <col min="11" max="11" width="8.42578125" style="151" customWidth="1"/>
    <col min="12" max="12" width="8" style="151" bestFit="1" customWidth="1"/>
    <col min="13" max="13" width="11.140625" style="151" bestFit="1" customWidth="1"/>
    <col min="14" max="14" width="9.5703125" style="151" bestFit="1" customWidth="1"/>
    <col min="15" max="16" width="9.140625" style="151"/>
    <col min="17" max="17" width="4.85546875" style="151" customWidth="1"/>
    <col min="18" max="18" width="13.140625" style="151" customWidth="1"/>
    <col min="19" max="19" width="13.140625" style="151" bestFit="1" customWidth="1"/>
    <col min="20" max="20" width="12.42578125" style="151" bestFit="1" customWidth="1"/>
    <col min="21" max="21" width="13.5703125" style="151" customWidth="1"/>
    <col min="22" max="22" width="13.140625" style="151" bestFit="1" customWidth="1"/>
    <col min="23" max="23" width="12.42578125" style="151" bestFit="1" customWidth="1"/>
    <col min="24" max="24" width="4.85546875" style="151" customWidth="1"/>
    <col min="25" max="25" width="12.42578125" style="151" bestFit="1" customWidth="1"/>
    <col min="26" max="16384" width="9.140625" style="151"/>
  </cols>
  <sheetData>
    <row r="2" spans="1:29">
      <c r="A2" s="151" t="s">
        <v>1238</v>
      </c>
      <c r="B2" s="1148" t="s">
        <v>777</v>
      </c>
    </row>
    <row r="3" spans="1:29">
      <c r="B3" s="1148"/>
    </row>
    <row r="4" spans="1:29">
      <c r="B4" s="1237" t="s">
        <v>908</v>
      </c>
      <c r="C4" s="1140" t="s">
        <v>198</v>
      </c>
      <c r="D4" s="1140" t="s">
        <v>199</v>
      </c>
      <c r="E4" s="1140" t="s">
        <v>200</v>
      </c>
      <c r="F4" s="1140" t="s">
        <v>201</v>
      </c>
      <c r="G4" s="1140" t="s">
        <v>202</v>
      </c>
      <c r="H4" s="1140" t="s">
        <v>1196</v>
      </c>
      <c r="AA4" s="1141"/>
      <c r="AC4" s="1141"/>
    </row>
    <row r="5" spans="1:29">
      <c r="B5" s="90" t="s">
        <v>1902</v>
      </c>
      <c r="C5" s="1142">
        <v>0.11095312208192516</v>
      </c>
      <c r="D5" s="1142">
        <v>1.4254803277100731E-2</v>
      </c>
      <c r="E5" s="1142">
        <v>1.9731000740177081E-2</v>
      </c>
      <c r="F5" s="1142">
        <v>2.98877860693012E-2</v>
      </c>
      <c r="G5" s="1142">
        <v>2.6210911469071452E-2</v>
      </c>
      <c r="H5" s="1142">
        <v>1.4564103719934888E-2</v>
      </c>
      <c r="AA5" s="1141"/>
      <c r="AC5" s="1141"/>
    </row>
    <row r="6" spans="1:29">
      <c r="B6" s="90" t="s">
        <v>1903</v>
      </c>
      <c r="C6" s="1142">
        <v>3.5624993942216768E-3</v>
      </c>
      <c r="D6" s="1142">
        <v>4.9180605495687001E-2</v>
      </c>
      <c r="E6" s="1142">
        <v>6.5230061897764442E-3</v>
      </c>
      <c r="F6" s="1142">
        <v>4.5934738080825434E-3</v>
      </c>
      <c r="G6" s="1142">
        <v>2.8810896239617446E-3</v>
      </c>
      <c r="H6" s="1142">
        <v>1.2524200066306895E-2</v>
      </c>
      <c r="AA6" s="1141"/>
      <c r="AC6" s="1141"/>
    </row>
    <row r="7" spans="1:29">
      <c r="B7" s="90" t="s">
        <v>1904</v>
      </c>
      <c r="C7" s="1142">
        <v>0.10739062268770348</v>
      </c>
      <c r="D7" s="1142">
        <v>-3.4925802218586266E-2</v>
      </c>
      <c r="E7" s="1142">
        <v>1.3207994550400637E-2</v>
      </c>
      <c r="F7" s="1142">
        <v>2.5294312261218657E-2</v>
      </c>
      <c r="G7" s="1142">
        <v>2.3329821845109708E-2</v>
      </c>
      <c r="H7" s="1142">
        <v>2.0399036536279929E-3</v>
      </c>
      <c r="AA7" s="1141"/>
      <c r="AC7" s="1141"/>
    </row>
    <row r="8" spans="1:29">
      <c r="B8" s="90" t="s">
        <v>1905</v>
      </c>
      <c r="C8" s="1142">
        <v>7.1249987884433597E-3</v>
      </c>
      <c r="D8" s="1142">
        <v>2.8509606554201469E-2</v>
      </c>
      <c r="E8" s="1142">
        <v>1.304601237955289E-2</v>
      </c>
      <c r="F8" s="1142">
        <v>9.1869476161650851E-3</v>
      </c>
      <c r="G8" s="1142">
        <v>5.7621792479234865E-3</v>
      </c>
      <c r="H8" s="1142">
        <v>2.5048400132613786E-2</v>
      </c>
      <c r="AA8" s="1141"/>
      <c r="AC8" s="1141"/>
    </row>
    <row r="9" spans="1:29">
      <c r="B9" s="1143"/>
      <c r="C9" s="1144"/>
      <c r="D9" s="1144"/>
      <c r="E9" s="1144"/>
      <c r="F9" s="1144"/>
      <c r="G9" s="1144"/>
      <c r="H9" s="1144"/>
      <c r="AA9" s="1141"/>
      <c r="AC9" s="1141"/>
    </row>
    <row r="10" spans="1:29">
      <c r="B10" s="1148" t="s">
        <v>2123</v>
      </c>
      <c r="C10" s="1144"/>
      <c r="D10" s="1144"/>
      <c r="E10" s="1144"/>
      <c r="F10" s="1144"/>
      <c r="G10" s="1144"/>
      <c r="H10" s="1144"/>
      <c r="AA10" s="1141"/>
      <c r="AC10" s="1141"/>
    </row>
    <row r="12" spans="1:29">
      <c r="B12" s="1143"/>
      <c r="C12" s="1144"/>
      <c r="D12" s="1144"/>
      <c r="E12" s="1144"/>
      <c r="F12" s="1144"/>
      <c r="G12" s="1144"/>
      <c r="H12" s="1144"/>
      <c r="AA12" s="1141"/>
      <c r="AC12" s="1141"/>
    </row>
    <row r="13" spans="1:29">
      <c r="B13" s="1143"/>
      <c r="C13" s="1144"/>
      <c r="D13" s="1144"/>
      <c r="E13" s="1144"/>
      <c r="F13" s="1144"/>
      <c r="G13" s="1144"/>
      <c r="H13" s="1144"/>
      <c r="AA13" s="1141"/>
      <c r="AC13" s="1141"/>
    </row>
    <row r="14" spans="1:29">
      <c r="B14" s="1143"/>
      <c r="C14" s="1144"/>
      <c r="D14" s="1144"/>
      <c r="E14" s="1144"/>
      <c r="F14" s="1144"/>
      <c r="G14" s="1144"/>
      <c r="H14" s="1144"/>
      <c r="AA14" s="1141"/>
      <c r="AC14" s="1141"/>
    </row>
    <row r="15" spans="1:29">
      <c r="B15" s="1143"/>
      <c r="C15" s="1144"/>
      <c r="D15" s="1144"/>
      <c r="E15" s="1144"/>
      <c r="F15" s="1144"/>
      <c r="G15" s="1144"/>
      <c r="H15" s="1144"/>
      <c r="AA15" s="1141"/>
      <c r="AC15" s="1141"/>
    </row>
    <row r="16" spans="1:29">
      <c r="B16" s="1143"/>
      <c r="C16" s="1144"/>
      <c r="D16" s="1144"/>
      <c r="E16" s="1144"/>
      <c r="F16" s="1144"/>
      <c r="G16" s="1144"/>
      <c r="H16" s="1144"/>
      <c r="AA16" s="1141"/>
      <c r="AC16" s="1141"/>
    </row>
    <row r="17" spans="2:29">
      <c r="B17" s="1143"/>
      <c r="C17" s="1144"/>
      <c r="D17" s="1144"/>
      <c r="E17" s="1144"/>
      <c r="F17" s="1144"/>
      <c r="G17" s="1144"/>
      <c r="H17" s="1144"/>
      <c r="AA17" s="1141"/>
      <c r="AC17" s="1141"/>
    </row>
    <row r="18" spans="2:29">
      <c r="B18" s="1143"/>
      <c r="C18" s="1144"/>
      <c r="D18" s="1144"/>
      <c r="E18" s="1144"/>
      <c r="F18" s="1144"/>
      <c r="G18" s="1144"/>
      <c r="H18" s="1144"/>
      <c r="AA18" s="1141"/>
      <c r="AC18" s="1141"/>
    </row>
    <row r="19" spans="2:29">
      <c r="B19" s="1143"/>
      <c r="C19" s="1144"/>
      <c r="D19" s="1144"/>
      <c r="E19" s="1144"/>
      <c r="F19" s="1144"/>
      <c r="G19" s="1144"/>
      <c r="H19" s="1144"/>
      <c r="AA19" s="1141"/>
      <c r="AC19" s="1141"/>
    </row>
    <row r="20" spans="2:29">
      <c r="B20" s="1143"/>
      <c r="C20" s="1144"/>
      <c r="D20" s="1144"/>
      <c r="E20" s="1144"/>
      <c r="F20" s="1144"/>
      <c r="G20" s="1144"/>
      <c r="H20" s="1144"/>
      <c r="AA20" s="1141"/>
      <c r="AC20" s="1141"/>
    </row>
    <row r="21" spans="2:29">
      <c r="B21" s="1143"/>
      <c r="C21" s="1144"/>
      <c r="D21" s="1144"/>
      <c r="E21" s="1144"/>
      <c r="F21" s="1144"/>
      <c r="G21" s="1144"/>
      <c r="H21" s="1144"/>
      <c r="AA21" s="1141"/>
      <c r="AC21" s="1141"/>
    </row>
    <row r="22" spans="2:29">
      <c r="B22" s="1143"/>
      <c r="C22" s="1144"/>
      <c r="D22" s="1144"/>
      <c r="E22" s="1144"/>
      <c r="F22" s="1144"/>
      <c r="G22" s="1144"/>
      <c r="H22" s="1144"/>
      <c r="AA22" s="1141"/>
      <c r="AC22" s="1141"/>
    </row>
    <row r="23" spans="2:29">
      <c r="B23" s="1143"/>
      <c r="C23" s="1144"/>
      <c r="D23" s="1144"/>
      <c r="E23" s="1144"/>
      <c r="F23" s="1144"/>
      <c r="G23" s="1144"/>
      <c r="H23" s="1144"/>
      <c r="AA23" s="1141"/>
      <c r="AC23" s="1141"/>
    </row>
    <row r="24" spans="2:29">
      <c r="B24" s="1143"/>
      <c r="C24" s="1144"/>
      <c r="D24" s="1144"/>
      <c r="E24" s="1144"/>
      <c r="F24" s="1144"/>
      <c r="G24" s="1144"/>
      <c r="H24" s="1144"/>
    </row>
    <row r="25" spans="2:29">
      <c r="B25" s="1143"/>
      <c r="C25" s="1144"/>
      <c r="D25" s="1144"/>
      <c r="E25" s="1144"/>
      <c r="F25" s="1144"/>
      <c r="G25" s="1144"/>
      <c r="H25" s="1144"/>
    </row>
    <row r="26" spans="2:29">
      <c r="B26" s="1143"/>
      <c r="C26" s="1144"/>
      <c r="D26" s="1144"/>
      <c r="E26" s="1144"/>
      <c r="F26" s="1144"/>
      <c r="G26" s="1144"/>
      <c r="H26" s="1144"/>
    </row>
    <row r="27" spans="2:29">
      <c r="B27" s="1143"/>
      <c r="C27" s="1144"/>
      <c r="D27" s="1144"/>
      <c r="E27" s="1144"/>
      <c r="F27" s="1144"/>
      <c r="G27" s="1144"/>
      <c r="H27" s="1144"/>
    </row>
    <row r="28" spans="2:29">
      <c r="B28" s="1236" t="s">
        <v>1477</v>
      </c>
      <c r="C28" s="1144"/>
      <c r="D28" s="1144"/>
      <c r="E28" s="1144"/>
      <c r="F28" s="1144"/>
      <c r="G28" s="1144"/>
      <c r="H28" s="1144"/>
    </row>
    <row r="29" spans="2:29">
      <c r="B29" s="1143"/>
      <c r="C29" s="1144"/>
      <c r="D29" s="1144"/>
      <c r="E29" s="1144"/>
      <c r="F29" s="1144"/>
      <c r="G29" s="1144"/>
      <c r="H29" s="1144"/>
    </row>
    <row r="30" spans="2:29">
      <c r="B30" s="164" t="s">
        <v>1682</v>
      </c>
      <c r="C30" s="1144"/>
      <c r="D30" s="1144"/>
      <c r="E30" s="1144"/>
      <c r="F30" s="1144"/>
      <c r="G30" s="1144"/>
      <c r="H30" s="1144"/>
      <c r="AA30" s="1141"/>
      <c r="AC30" s="1141"/>
    </row>
    <row r="31" spans="2:29">
      <c r="B31" s="1143"/>
      <c r="C31" s="1144"/>
      <c r="D31" s="1144"/>
      <c r="E31" s="1144"/>
      <c r="F31" s="1144"/>
      <c r="G31" s="1144"/>
      <c r="H31" s="1144"/>
    </row>
    <row r="32" spans="2:29">
      <c r="B32" s="1143"/>
      <c r="C32" s="1144"/>
      <c r="D32" s="1144"/>
      <c r="E32" s="1144"/>
      <c r="F32" s="1144"/>
      <c r="G32" s="1144"/>
      <c r="H32" s="1144"/>
    </row>
    <row r="33" spans="2:8">
      <c r="B33" s="1143"/>
      <c r="C33" s="1144"/>
      <c r="D33" s="1144"/>
      <c r="E33" s="1144"/>
      <c r="F33" s="1144"/>
      <c r="G33" s="1144"/>
      <c r="H33" s="1144"/>
    </row>
    <row r="34" spans="2:8">
      <c r="B34" s="1143"/>
      <c r="C34" s="1144"/>
      <c r="D34" s="1144"/>
      <c r="E34" s="1144"/>
      <c r="F34" s="1144"/>
      <c r="G34" s="1144"/>
      <c r="H34" s="1144"/>
    </row>
    <row r="35" spans="2:8">
      <c r="B35" s="1143"/>
      <c r="C35" s="1144"/>
      <c r="D35" s="1144"/>
      <c r="E35" s="1144"/>
      <c r="F35" s="1144"/>
      <c r="G35" s="1144"/>
      <c r="H35" s="1144"/>
    </row>
    <row r="39" spans="2:8">
      <c r="D39" s="1146"/>
    </row>
    <row r="40" spans="2:8">
      <c r="D40" s="1147"/>
      <c r="E40" s="1147"/>
      <c r="F40" s="1147"/>
    </row>
    <row r="41" spans="2:8">
      <c r="D41" s="1147"/>
      <c r="E41" s="1147"/>
      <c r="F41" s="1147"/>
    </row>
    <row r="42" spans="2:8">
      <c r="D42" s="1147"/>
      <c r="E42" s="1147"/>
      <c r="F42" s="1147"/>
    </row>
    <row r="43" spans="2:8">
      <c r="D43" s="1147"/>
      <c r="E43" s="1147"/>
      <c r="F43" s="1147"/>
    </row>
    <row r="50" spans="9:9">
      <c r="I50" s="1145"/>
    </row>
    <row r="59" spans="9:9" ht="30" customHeight="1"/>
  </sheetData>
  <phoneticPr fontId="4" type="noConversion"/>
  <hyperlinks>
    <hyperlink ref="B30" location="'Содержание '!B50" display="к содержанию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9"/>
  <dimension ref="A1:H27"/>
  <sheetViews>
    <sheetView zoomScaleNormal="100" workbookViewId="0">
      <selection activeCell="V34" sqref="V34"/>
    </sheetView>
  </sheetViews>
  <sheetFormatPr defaultRowHeight="12.75"/>
  <cols>
    <col min="1" max="1" width="8.42578125" style="151" bestFit="1" customWidth="1"/>
    <col min="2" max="2" width="17.7109375" style="151" customWidth="1"/>
    <col min="3" max="3" width="11.28515625" style="151" bestFit="1" customWidth="1"/>
    <col min="4" max="5" width="15" style="151" customWidth="1"/>
    <col min="6" max="8" width="12.28515625" style="151" bestFit="1" customWidth="1"/>
    <col min="9" max="16384" width="9.140625" style="151"/>
  </cols>
  <sheetData>
    <row r="1" spans="1:8">
      <c r="A1" s="72"/>
      <c r="B1" s="72"/>
      <c r="C1" s="72"/>
      <c r="D1" s="72"/>
      <c r="E1" s="72"/>
      <c r="F1" s="72"/>
      <c r="G1" s="72"/>
      <c r="H1" s="72"/>
    </row>
    <row r="2" spans="1:8">
      <c r="A2" s="72" t="s">
        <v>2258</v>
      </c>
      <c r="B2" s="1148" t="s">
        <v>778</v>
      </c>
      <c r="C2" s="72"/>
      <c r="D2" s="72"/>
      <c r="E2" s="72"/>
      <c r="F2" s="72"/>
      <c r="G2" s="72"/>
      <c r="H2" s="72"/>
    </row>
    <row r="3" spans="1:8">
      <c r="A3" s="72"/>
      <c r="B3" s="1148"/>
      <c r="C3" s="72"/>
      <c r="D3" s="72"/>
      <c r="E3" s="72"/>
      <c r="F3" s="72"/>
      <c r="G3" s="72"/>
      <c r="H3" s="72"/>
    </row>
    <row r="4" spans="1:8">
      <c r="A4" s="72"/>
      <c r="B4" s="1237" t="s">
        <v>908</v>
      </c>
      <c r="C4" s="1140" t="s">
        <v>198</v>
      </c>
      <c r="D4" s="1140" t="s">
        <v>199</v>
      </c>
      <c r="E4" s="1140" t="s">
        <v>200</v>
      </c>
      <c r="F4" s="1140" t="s">
        <v>201</v>
      </c>
      <c r="G4" s="1140" t="s">
        <v>202</v>
      </c>
      <c r="H4" s="1140" t="s">
        <v>1196</v>
      </c>
    </row>
    <row r="5" spans="1:8">
      <c r="A5" s="72"/>
      <c r="B5" s="101" t="s">
        <v>1902</v>
      </c>
      <c r="C5" s="1101">
        <v>0.17744287014176111</v>
      </c>
      <c r="D5" s="1101">
        <v>0.12812609073120657</v>
      </c>
      <c r="E5" s="1101">
        <v>4.2557740569958639E-2</v>
      </c>
      <c r="F5" s="1101">
        <v>6.5350656052769449E-2</v>
      </c>
      <c r="G5" s="1101">
        <v>1.6418608884421655E-2</v>
      </c>
      <c r="H5" s="1101">
        <v>6.5209580230286154E-2</v>
      </c>
    </row>
    <row r="6" spans="1:8">
      <c r="A6" s="72"/>
      <c r="B6" s="101" t="s">
        <v>1903</v>
      </c>
      <c r="C6" s="1101">
        <v>2.136462464091449E-2</v>
      </c>
      <c r="D6" s="1101">
        <v>6.3421796848030204E-2</v>
      </c>
      <c r="E6" s="1101">
        <v>8.806395029956688E-3</v>
      </c>
      <c r="F6" s="1101">
        <v>9.5215087034853374E-3</v>
      </c>
      <c r="G6" s="1101">
        <v>5.3188061803113661E-2</v>
      </c>
      <c r="H6" s="1101">
        <v>2.1865620032693934E-3</v>
      </c>
    </row>
    <row r="7" spans="1:8">
      <c r="A7" s="72"/>
      <c r="B7" s="101" t="s">
        <v>1904</v>
      </c>
      <c r="C7" s="1101">
        <v>0.15607824550084662</v>
      </c>
      <c r="D7" s="1101">
        <v>6.4704293883176361E-2</v>
      </c>
      <c r="E7" s="1101">
        <v>3.3751345540001948E-2</v>
      </c>
      <c r="F7" s="1101">
        <v>5.5829147349284111E-2</v>
      </c>
      <c r="G7" s="1101">
        <v>-3.6769452918692005E-2</v>
      </c>
      <c r="H7" s="1101">
        <v>6.3023018227016767E-2</v>
      </c>
    </row>
    <row r="8" spans="1:8">
      <c r="A8" s="72"/>
      <c r="B8" s="101" t="s">
        <v>1905</v>
      </c>
      <c r="C8" s="1101">
        <v>4.2729249281828974E-2</v>
      </c>
      <c r="D8" s="1101">
        <v>0.12684359369606041</v>
      </c>
      <c r="E8" s="1101">
        <v>1.7612790059913383E-2</v>
      </c>
      <c r="F8" s="1101">
        <v>1.9043017406970675E-2</v>
      </c>
      <c r="G8" s="1101">
        <v>3.283721776884331E-2</v>
      </c>
      <c r="H8" s="1101">
        <v>4.3731240065387755E-3</v>
      </c>
    </row>
    <row r="9" spans="1:8">
      <c r="B9" s="1143"/>
      <c r="C9" s="1144"/>
      <c r="D9" s="1144"/>
      <c r="E9" s="1144"/>
      <c r="F9" s="1144"/>
      <c r="G9" s="1144"/>
      <c r="H9" s="1144"/>
    </row>
    <row r="10" spans="1:8">
      <c r="B10" s="1148" t="s">
        <v>2124</v>
      </c>
      <c r="C10" s="1144"/>
      <c r="D10" s="1144"/>
      <c r="E10" s="1144"/>
      <c r="F10" s="1144"/>
      <c r="G10" s="1144"/>
      <c r="H10" s="1144"/>
    </row>
    <row r="11" spans="1:8">
      <c r="B11" s="1143"/>
      <c r="C11" s="1144"/>
      <c r="D11" s="1144"/>
      <c r="E11" s="1144"/>
      <c r="F11" s="1144"/>
      <c r="G11" s="1144"/>
      <c r="H11" s="1144"/>
    </row>
    <row r="12" spans="1:8">
      <c r="B12" s="1143"/>
      <c r="C12" s="1144"/>
      <c r="D12" s="1144"/>
      <c r="E12" s="1144"/>
      <c r="F12" s="1144"/>
      <c r="G12" s="1144"/>
      <c r="H12" s="1144"/>
    </row>
    <row r="13" spans="1:8">
      <c r="B13" s="1143"/>
      <c r="C13" s="1144"/>
      <c r="D13" s="1144"/>
      <c r="E13" s="1144"/>
      <c r="F13" s="1144"/>
      <c r="G13" s="1144"/>
      <c r="H13" s="1144"/>
    </row>
    <row r="14" spans="1:8">
      <c r="B14" s="1143"/>
      <c r="C14" s="1144"/>
      <c r="D14" s="1144"/>
      <c r="E14" s="1144"/>
      <c r="F14" s="1144"/>
      <c r="G14" s="1144"/>
      <c r="H14" s="1144"/>
    </row>
    <row r="15" spans="1:8">
      <c r="B15" s="1143"/>
      <c r="C15" s="1144"/>
      <c r="D15" s="1144"/>
      <c r="E15" s="1144"/>
      <c r="F15" s="1144"/>
      <c r="G15" s="1144"/>
      <c r="H15" s="1144"/>
    </row>
    <row r="16" spans="1:8">
      <c r="B16" s="1143"/>
      <c r="C16" s="1144"/>
      <c r="D16" s="1144"/>
      <c r="E16" s="1144"/>
      <c r="F16" s="1144"/>
      <c r="G16" s="1144"/>
      <c r="H16" s="1144"/>
    </row>
    <row r="17" spans="2:8">
      <c r="B17" s="1143"/>
      <c r="C17" s="1144"/>
      <c r="D17" s="1144"/>
      <c r="E17" s="1144"/>
      <c r="F17" s="1144"/>
      <c r="G17" s="1144"/>
      <c r="H17" s="1144"/>
    </row>
    <row r="18" spans="2:8">
      <c r="B18" s="1143"/>
      <c r="C18" s="1144"/>
      <c r="D18" s="1144"/>
      <c r="E18" s="1144"/>
      <c r="F18" s="1144"/>
      <c r="G18" s="1144"/>
      <c r="H18" s="1144"/>
    </row>
    <row r="19" spans="2:8">
      <c r="B19" s="1143"/>
      <c r="C19" s="1144"/>
      <c r="D19" s="1144"/>
      <c r="E19" s="1144"/>
      <c r="F19" s="1144"/>
      <c r="G19" s="1144"/>
      <c r="H19" s="1144"/>
    </row>
    <row r="20" spans="2:8">
      <c r="B20" s="1143"/>
      <c r="C20" s="1144"/>
      <c r="D20" s="1144"/>
      <c r="E20" s="1144"/>
      <c r="F20" s="1144"/>
      <c r="G20" s="1144"/>
      <c r="H20" s="1144"/>
    </row>
    <row r="21" spans="2:8">
      <c r="B21" s="1143"/>
      <c r="C21" s="1144"/>
      <c r="D21" s="1144"/>
      <c r="E21" s="1144"/>
      <c r="F21" s="1144"/>
      <c r="G21" s="1144"/>
      <c r="H21" s="1144"/>
    </row>
    <row r="22" spans="2:8">
      <c r="B22" s="1143"/>
      <c r="C22" s="1144"/>
      <c r="D22" s="1144"/>
      <c r="E22" s="1144"/>
      <c r="F22" s="1144"/>
      <c r="G22" s="1144"/>
      <c r="H22" s="1144"/>
    </row>
    <row r="23" spans="2:8">
      <c r="B23" s="1143"/>
      <c r="C23" s="1144"/>
      <c r="D23" s="1144"/>
      <c r="E23" s="1144"/>
      <c r="F23" s="1144"/>
      <c r="G23" s="1144"/>
      <c r="H23" s="1144"/>
    </row>
    <row r="24" spans="2:8">
      <c r="B24" s="1143"/>
      <c r="C24" s="1144"/>
      <c r="D24" s="1144"/>
      <c r="E24" s="1144"/>
      <c r="F24" s="1144"/>
      <c r="G24" s="1144"/>
      <c r="H24" s="1144"/>
    </row>
    <row r="25" spans="2:8">
      <c r="B25" s="1236" t="s">
        <v>1477</v>
      </c>
    </row>
    <row r="27" spans="2:8" ht="10.5" customHeight="1">
      <c r="B27" s="164" t="s">
        <v>1682</v>
      </c>
    </row>
  </sheetData>
  <phoneticPr fontId="4" type="noConversion"/>
  <hyperlinks>
    <hyperlink ref="B27" location="'Содержание '!B51" display="к содержанию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0"/>
  <dimension ref="A2:G13"/>
  <sheetViews>
    <sheetView zoomScaleNormal="100" workbookViewId="0">
      <selection activeCell="B12" sqref="B12"/>
    </sheetView>
  </sheetViews>
  <sheetFormatPr defaultRowHeight="12.75"/>
  <cols>
    <col min="2" max="2" width="25.7109375" bestFit="1" customWidth="1"/>
    <col min="3" max="3" width="18.5703125" bestFit="1" customWidth="1"/>
    <col min="4" max="4" width="15.42578125" bestFit="1" customWidth="1"/>
    <col min="5" max="5" width="9.85546875" bestFit="1" customWidth="1"/>
    <col min="6" max="6" width="9.28515625" bestFit="1" customWidth="1"/>
  </cols>
  <sheetData>
    <row r="2" spans="1:7">
      <c r="A2" s="3" t="s">
        <v>1238</v>
      </c>
      <c r="B2" s="1426" t="s">
        <v>491</v>
      </c>
      <c r="C2" s="3"/>
      <c r="D2" s="3"/>
      <c r="E2" s="3"/>
      <c r="F2" s="3"/>
      <c r="G2" s="3"/>
    </row>
    <row r="3" spans="1:7">
      <c r="A3" s="3"/>
      <c r="B3" s="1238"/>
      <c r="C3" s="3"/>
      <c r="D3" s="3"/>
      <c r="E3" s="3"/>
      <c r="F3" s="3"/>
      <c r="G3" s="3"/>
    </row>
    <row r="4" spans="1:7">
      <c r="A4" s="3"/>
      <c r="B4" s="1240" t="s">
        <v>908</v>
      </c>
      <c r="C4" s="1240" t="s">
        <v>1472</v>
      </c>
      <c r="D4" s="1240" t="s">
        <v>188</v>
      </c>
      <c r="E4" s="1240" t="s">
        <v>1473</v>
      </c>
      <c r="F4" s="1240" t="s">
        <v>1474</v>
      </c>
      <c r="G4" s="3"/>
    </row>
    <row r="5" spans="1:7">
      <c r="A5" s="3"/>
      <c r="B5" s="5" t="s">
        <v>1902</v>
      </c>
      <c r="C5" s="1240">
        <v>6</v>
      </c>
      <c r="D5" s="1241">
        <v>6.8000000000000005E-2</v>
      </c>
      <c r="E5" s="1241">
        <v>0.17299999999999999</v>
      </c>
      <c r="F5" s="1241">
        <v>2.5999999999999999E-2</v>
      </c>
      <c r="G5" s="3"/>
    </row>
    <row r="6" spans="1:7">
      <c r="A6" s="3"/>
      <c r="B6" s="5" t="s">
        <v>1903</v>
      </c>
      <c r="C6" s="1240">
        <v>6</v>
      </c>
      <c r="D6" s="1241">
        <v>2.1999999999999999E-2</v>
      </c>
      <c r="E6" s="1241">
        <v>5.8000000000000003E-2</v>
      </c>
      <c r="F6" s="1241">
        <v>3.0000000000000001E-3</v>
      </c>
      <c r="G6" s="3"/>
    </row>
    <row r="7" spans="1:7">
      <c r="A7" s="3"/>
      <c r="B7" s="5" t="s">
        <v>1475</v>
      </c>
      <c r="C7" s="1240">
        <v>6</v>
      </c>
      <c r="D7" s="1241">
        <v>4.7E-2</v>
      </c>
      <c r="E7" s="1241">
        <v>0.157</v>
      </c>
      <c r="F7" s="1241">
        <v>-0.01</v>
      </c>
      <c r="G7" s="3"/>
    </row>
    <row r="8" spans="1:7">
      <c r="A8" s="3"/>
      <c r="B8" s="5" t="s">
        <v>1476</v>
      </c>
      <c r="C8" s="1240">
        <v>6</v>
      </c>
      <c r="D8" s="1241">
        <v>4.1000000000000002E-2</v>
      </c>
      <c r="E8" s="1241">
        <v>0.115</v>
      </c>
      <c r="F8" s="1241">
        <v>5.0000000000000001E-3</v>
      </c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1236" t="s">
        <v>1477</v>
      </c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164" t="s">
        <v>1682</v>
      </c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</sheetData>
  <phoneticPr fontId="4" type="noConversion"/>
  <hyperlinks>
    <hyperlink ref="B12" location="'Содержание '!B50" display="к содержанию"/>
  </hyperlinks>
  <pageMargins left="0.75" right="0.75" top="1" bottom="1" header="0.5" footer="0.5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1"/>
  <dimension ref="A2:I31"/>
  <sheetViews>
    <sheetView workbookViewId="0">
      <selection activeCell="B31" sqref="B31"/>
    </sheetView>
  </sheetViews>
  <sheetFormatPr defaultRowHeight="12.75"/>
  <cols>
    <col min="1" max="1" width="8.85546875" style="3" bestFit="1" customWidth="1"/>
    <col min="2" max="2" width="32.85546875" style="3" customWidth="1"/>
    <col min="3" max="9" width="9.42578125" style="3" bestFit="1" customWidth="1"/>
    <col min="10" max="16384" width="9.140625" style="3"/>
  </cols>
  <sheetData>
    <row r="2" spans="1:9">
      <c r="A2" s="3" t="s">
        <v>1238</v>
      </c>
      <c r="B2" s="1242" t="s">
        <v>732</v>
      </c>
    </row>
    <row r="4" spans="1:9">
      <c r="B4" s="1056" t="s">
        <v>908</v>
      </c>
      <c r="C4" s="1056" t="s">
        <v>1927</v>
      </c>
      <c r="D4" s="1056" t="s">
        <v>1928</v>
      </c>
      <c r="E4" s="1056" t="s">
        <v>1929</v>
      </c>
      <c r="F4" s="1056" t="s">
        <v>1930</v>
      </c>
      <c r="G4" s="1056" t="s">
        <v>1931</v>
      </c>
      <c r="H4" s="1056" t="s">
        <v>1932</v>
      </c>
      <c r="I4" s="1056" t="s">
        <v>1940</v>
      </c>
    </row>
    <row r="5" spans="1:9">
      <c r="B5" s="1065" t="s">
        <v>733</v>
      </c>
      <c r="C5" s="1243">
        <v>282.22847100000001</v>
      </c>
      <c r="D5" s="1243">
        <v>419.15166699999997</v>
      </c>
      <c r="E5" s="1243">
        <v>357.17068799999998</v>
      </c>
      <c r="F5" s="1243">
        <v>203.604524</v>
      </c>
      <c r="G5" s="1243">
        <v>123.11703799999999</v>
      </c>
      <c r="H5" s="1243">
        <v>116.822836</v>
      </c>
      <c r="I5" s="1243">
        <v>100.59600184654801</v>
      </c>
    </row>
    <row r="6" spans="1:9" ht="25.5">
      <c r="B6" s="48" t="s">
        <v>734</v>
      </c>
      <c r="C6" s="1243">
        <v>281.68254300000001</v>
      </c>
      <c r="D6" s="1243">
        <v>377.86203</v>
      </c>
      <c r="E6" s="1243">
        <v>319.35826100000003</v>
      </c>
      <c r="F6" s="1243">
        <v>128.22346099999999</v>
      </c>
      <c r="G6" s="1243">
        <v>84.400847999999996</v>
      </c>
      <c r="H6" s="1243">
        <v>70.012128000000004</v>
      </c>
      <c r="I6" s="1243">
        <v>68.443669002801002</v>
      </c>
    </row>
    <row r="8" spans="1:9">
      <c r="B8" s="1242" t="s">
        <v>732</v>
      </c>
    </row>
    <row r="29" spans="2:2">
      <c r="B29" s="77" t="s">
        <v>735</v>
      </c>
    </row>
    <row r="31" spans="2:2">
      <c r="B31" s="164" t="s">
        <v>1682</v>
      </c>
    </row>
  </sheetData>
  <phoneticPr fontId="4" type="noConversion"/>
  <hyperlinks>
    <hyperlink ref="B31" location="'Содержание '!B51" display="к содержанию"/>
  </hyperlinks>
  <pageMargins left="0.75" right="0.75" top="1" bottom="1" header="0.5" footer="0.5"/>
  <headerFooter alignWithMargins="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2"/>
  <dimension ref="A2:I30"/>
  <sheetViews>
    <sheetView workbookViewId="0"/>
  </sheetViews>
  <sheetFormatPr defaultRowHeight="12.75"/>
  <cols>
    <col min="1" max="1" width="10.7109375" style="3" customWidth="1"/>
    <col min="2" max="2" width="32.85546875" style="3" customWidth="1"/>
    <col min="3" max="3" width="11.7109375" style="3" customWidth="1"/>
    <col min="4" max="4" width="10.7109375" style="3" customWidth="1"/>
    <col min="5" max="5" width="11.28515625" style="3" customWidth="1"/>
    <col min="6" max="6" width="11" style="3" customWidth="1"/>
    <col min="7" max="7" width="10.85546875" style="3" customWidth="1"/>
    <col min="8" max="8" width="11.140625" style="3" customWidth="1"/>
    <col min="9" max="9" width="10.42578125" style="3" bestFit="1" customWidth="1"/>
    <col min="10" max="16384" width="9.140625" style="3"/>
  </cols>
  <sheetData>
    <row r="2" spans="1:9">
      <c r="A2" s="3" t="s">
        <v>1238</v>
      </c>
      <c r="B2" s="1242" t="s">
        <v>736</v>
      </c>
    </row>
    <row r="3" spans="1:9" ht="13.5" customHeight="1"/>
    <row r="4" spans="1:9">
      <c r="B4" s="1056" t="s">
        <v>908</v>
      </c>
      <c r="C4" s="1056" t="s">
        <v>1927</v>
      </c>
      <c r="D4" s="1056" t="s">
        <v>1928</v>
      </c>
      <c r="E4" s="1056" t="s">
        <v>1929</v>
      </c>
      <c r="F4" s="1056" t="s">
        <v>1930</v>
      </c>
      <c r="G4" s="1056" t="s">
        <v>1931</v>
      </c>
      <c r="H4" s="1056" t="s">
        <v>1932</v>
      </c>
      <c r="I4" s="1056" t="s">
        <v>1940</v>
      </c>
    </row>
    <row r="5" spans="1:9">
      <c r="B5" s="1244" t="s">
        <v>737</v>
      </c>
      <c r="C5" s="1243">
        <v>10.655887999999999</v>
      </c>
      <c r="D5" s="1243">
        <v>16.814893000000001</v>
      </c>
      <c r="E5" s="1243">
        <v>21.932727</v>
      </c>
      <c r="F5" s="1243">
        <v>24.946169999999999</v>
      </c>
      <c r="G5" s="1243">
        <v>7.2326509999999997</v>
      </c>
      <c r="H5" s="1243">
        <v>9.4261660000000003</v>
      </c>
      <c r="I5" s="1243">
        <v>8.5797109507435092</v>
      </c>
    </row>
    <row r="6" spans="1:9" ht="25.5">
      <c r="B6" s="1244" t="s">
        <v>738</v>
      </c>
      <c r="C6" s="1243">
        <v>16.406697000000001</v>
      </c>
      <c r="D6" s="1243">
        <v>26.081648999999999</v>
      </c>
      <c r="E6" s="1243">
        <v>22.147988000000002</v>
      </c>
      <c r="F6" s="1243">
        <v>13.320594</v>
      </c>
      <c r="G6" s="1243">
        <v>7.9140319999999997</v>
      </c>
      <c r="H6" s="1243">
        <v>8.0064589999999995</v>
      </c>
      <c r="I6" s="1243">
        <v>5.8907115864078001</v>
      </c>
    </row>
    <row r="7" spans="1:9">
      <c r="B7" s="1245" t="s">
        <v>739</v>
      </c>
    </row>
    <row r="9" spans="1:9">
      <c r="B9" s="1242" t="s">
        <v>736</v>
      </c>
    </row>
    <row r="11" spans="1:9" customFormat="1"/>
    <row r="12" spans="1:9" customFormat="1"/>
    <row r="13" spans="1:9" customFormat="1"/>
    <row r="28" spans="2:2">
      <c r="B28" s="164" t="s">
        <v>1682</v>
      </c>
    </row>
    <row r="30" spans="2:2">
      <c r="B30" s="192" t="s">
        <v>740</v>
      </c>
    </row>
  </sheetData>
  <phoneticPr fontId="4" type="noConversion"/>
  <hyperlinks>
    <hyperlink ref="B28" location="'Содержание '!B52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11"/>
  <sheetViews>
    <sheetView zoomScaleNormal="100" workbookViewId="0">
      <selection activeCell="B11" sqref="B11"/>
    </sheetView>
  </sheetViews>
  <sheetFormatPr defaultRowHeight="12.75"/>
  <sheetData>
    <row r="1" spans="1:8">
      <c r="A1" s="13"/>
    </row>
    <row r="2" spans="1:8" s="79" customFormat="1" ht="13.5">
      <c r="A2" s="69" t="s">
        <v>1238</v>
      </c>
      <c r="B2" s="78" t="s">
        <v>1244</v>
      </c>
    </row>
    <row r="3" spans="1:8">
      <c r="A3" s="13"/>
    </row>
    <row r="4" spans="1:8" ht="67.5">
      <c r="B4" s="80" t="s">
        <v>1241</v>
      </c>
      <c r="C4" s="1430" t="s">
        <v>188</v>
      </c>
      <c r="D4" s="1431"/>
      <c r="E4" s="1430" t="s">
        <v>189</v>
      </c>
      <c r="F4" s="1431"/>
      <c r="G4" s="1430" t="s">
        <v>190</v>
      </c>
      <c r="H4" s="1431"/>
    </row>
    <row r="5" spans="1:8">
      <c r="B5" s="81"/>
      <c r="C5" s="82">
        <v>2008</v>
      </c>
      <c r="D5" s="82">
        <v>2009</v>
      </c>
      <c r="E5" s="82">
        <v>2008</v>
      </c>
      <c r="F5" s="82">
        <v>2009</v>
      </c>
      <c r="G5" s="82">
        <v>2008</v>
      </c>
      <c r="H5" s="82">
        <v>2009</v>
      </c>
    </row>
    <row r="6" spans="1:8">
      <c r="B6" s="83" t="s">
        <v>1537</v>
      </c>
      <c r="C6" s="84">
        <v>101.3</v>
      </c>
      <c r="D6" s="84">
        <v>80.739999999999995</v>
      </c>
      <c r="E6" s="84">
        <v>117</v>
      </c>
      <c r="F6" s="84">
        <v>125</v>
      </c>
      <c r="G6" s="84">
        <v>70</v>
      </c>
      <c r="H6" s="84">
        <v>50</v>
      </c>
    </row>
    <row r="7" spans="1:8">
      <c r="B7" s="83" t="s">
        <v>1242</v>
      </c>
      <c r="C7" s="84">
        <v>105.52</v>
      </c>
      <c r="D7" s="84">
        <v>86.13</v>
      </c>
      <c r="E7" s="84">
        <v>116</v>
      </c>
      <c r="F7" s="84">
        <v>125</v>
      </c>
      <c r="G7" s="84">
        <v>93</v>
      </c>
      <c r="H7" s="84">
        <v>57</v>
      </c>
    </row>
    <row r="8" spans="1:8">
      <c r="B8" s="83" t="s">
        <v>1243</v>
      </c>
      <c r="C8" s="84">
        <v>96.09</v>
      </c>
      <c r="D8" s="84">
        <v>74.34</v>
      </c>
      <c r="E8" s="84">
        <v>106.47</v>
      </c>
      <c r="F8" s="84">
        <v>91.1</v>
      </c>
      <c r="G8" s="84">
        <v>73</v>
      </c>
      <c r="H8" s="84">
        <v>57</v>
      </c>
    </row>
    <row r="9" spans="1:8">
      <c r="B9" s="77" t="s">
        <v>917</v>
      </c>
    </row>
    <row r="11" spans="1:8">
      <c r="B11" s="164" t="s">
        <v>1684</v>
      </c>
    </row>
  </sheetData>
  <mergeCells count="3">
    <mergeCell ref="C4:D4"/>
    <mergeCell ref="E4:F4"/>
    <mergeCell ref="G4:H4"/>
  </mergeCells>
  <phoneticPr fontId="4" type="noConversion"/>
  <hyperlinks>
    <hyperlink ref="B11" location="'Содержание '!B6" display=" к содержанию"/>
  </hyperlinks>
  <pageMargins left="0.75" right="0.75" top="1" bottom="1" header="0.5" footer="0.5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3"/>
  <dimension ref="A2:L34"/>
  <sheetViews>
    <sheetView topLeftCell="A7" workbookViewId="0">
      <selection activeCell="B34" sqref="B34"/>
    </sheetView>
  </sheetViews>
  <sheetFormatPr defaultRowHeight="12.75"/>
  <cols>
    <col min="1" max="1" width="9.140625" style="3"/>
    <col min="2" max="2" width="28.42578125" style="3" customWidth="1"/>
    <col min="3" max="5" width="9.140625" style="3"/>
    <col min="6" max="6" width="9.42578125" style="3" bestFit="1" customWidth="1"/>
    <col min="7" max="16384" width="9.140625" style="3"/>
  </cols>
  <sheetData>
    <row r="2" spans="1:12">
      <c r="A2" s="3" t="s">
        <v>1238</v>
      </c>
      <c r="B2" s="222" t="s">
        <v>1922</v>
      </c>
    </row>
    <row r="4" spans="1:12">
      <c r="B4" s="1056" t="s">
        <v>908</v>
      </c>
      <c r="C4" s="1056" t="s">
        <v>1923</v>
      </c>
      <c r="D4" s="1056" t="s">
        <v>1924</v>
      </c>
      <c r="E4" s="1056" t="s">
        <v>1925</v>
      </c>
      <c r="F4" s="1056" t="s">
        <v>1926</v>
      </c>
      <c r="G4" s="1056" t="s">
        <v>1927</v>
      </c>
      <c r="H4" s="1056" t="s">
        <v>1928</v>
      </c>
      <c r="I4" s="1056" t="s">
        <v>1929</v>
      </c>
      <c r="J4" s="1056" t="s">
        <v>1930</v>
      </c>
      <c r="K4" s="1056" t="s">
        <v>1931</v>
      </c>
      <c r="L4" s="1056" t="s">
        <v>1932</v>
      </c>
    </row>
    <row r="5" spans="1:12">
      <c r="B5" s="1246" t="s">
        <v>1933</v>
      </c>
      <c r="C5" s="1057">
        <v>41.3</v>
      </c>
      <c r="D5" s="1058">
        <v>41.9</v>
      </c>
      <c r="E5" s="1058">
        <v>38.1</v>
      </c>
      <c r="F5" s="1058">
        <v>37.1</v>
      </c>
      <c r="G5" s="1058">
        <v>39.299999999999997</v>
      </c>
      <c r="H5" s="1058">
        <v>39.200000000000003</v>
      </c>
      <c r="I5" s="1058">
        <v>38.4</v>
      </c>
      <c r="J5" s="1058">
        <v>39.1</v>
      </c>
      <c r="K5" s="1058">
        <v>41.8</v>
      </c>
      <c r="L5" s="1058">
        <v>41.7</v>
      </c>
    </row>
    <row r="6" spans="1:12">
      <c r="B6" s="1246" t="s">
        <v>1934</v>
      </c>
      <c r="C6" s="1057">
        <v>26.7</v>
      </c>
      <c r="D6" s="1058">
        <v>28.6</v>
      </c>
      <c r="E6" s="1058">
        <v>32.9</v>
      </c>
      <c r="F6" s="1058">
        <v>31.7</v>
      </c>
      <c r="G6" s="1058">
        <v>28.9</v>
      </c>
      <c r="H6" s="1058">
        <v>30.3</v>
      </c>
      <c r="I6" s="1058">
        <v>29.9</v>
      </c>
      <c r="J6" s="1058">
        <v>29.8</v>
      </c>
      <c r="K6" s="1058">
        <v>25.4</v>
      </c>
      <c r="L6" s="1058">
        <v>26.4</v>
      </c>
    </row>
    <row r="7" spans="1:12">
      <c r="B7" s="1246" t="s">
        <v>1935</v>
      </c>
      <c r="C7" s="1057">
        <v>26.7</v>
      </c>
      <c r="D7" s="1058">
        <v>22.4</v>
      </c>
      <c r="E7" s="1058">
        <v>22.8</v>
      </c>
      <c r="F7" s="1058">
        <v>25.4</v>
      </c>
      <c r="G7" s="1058">
        <v>26.2</v>
      </c>
      <c r="H7" s="1058">
        <v>22.6</v>
      </c>
      <c r="I7" s="1058">
        <v>24.4</v>
      </c>
      <c r="J7" s="1058">
        <v>25.7</v>
      </c>
      <c r="K7" s="1058">
        <v>26.1</v>
      </c>
      <c r="L7" s="1058">
        <v>22.8</v>
      </c>
    </row>
    <row r="8" spans="1:12" ht="38.25">
      <c r="B8" s="1246" t="s">
        <v>1936</v>
      </c>
      <c r="C8" s="1057">
        <v>2.7</v>
      </c>
      <c r="D8" s="1058">
        <v>3</v>
      </c>
      <c r="E8" s="1058">
        <v>3.2</v>
      </c>
      <c r="F8" s="1058">
        <v>2.6</v>
      </c>
      <c r="G8" s="1058">
        <v>2.4</v>
      </c>
      <c r="H8" s="1058">
        <v>3.4</v>
      </c>
      <c r="I8" s="1058">
        <v>3.1</v>
      </c>
      <c r="J8" s="1058">
        <v>2.1</v>
      </c>
      <c r="K8" s="1058">
        <v>2.7</v>
      </c>
      <c r="L8" s="1058">
        <v>3</v>
      </c>
    </row>
    <row r="9" spans="1:12" ht="25.5">
      <c r="B9" s="1246" t="s">
        <v>1937</v>
      </c>
      <c r="C9" s="1057">
        <v>0.1</v>
      </c>
      <c r="D9" s="1058">
        <v>0.2</v>
      </c>
      <c r="E9" s="1058">
        <v>0.1</v>
      </c>
      <c r="F9" s="1058">
        <v>0.1</v>
      </c>
      <c r="G9" s="1058">
        <v>0.1</v>
      </c>
      <c r="H9" s="1058">
        <v>0.2</v>
      </c>
      <c r="I9" s="1058">
        <v>0.2</v>
      </c>
      <c r="J9" s="1058">
        <v>0.1</v>
      </c>
      <c r="K9" s="1058">
        <v>0.1</v>
      </c>
      <c r="L9" s="1058">
        <v>0.3</v>
      </c>
    </row>
    <row r="10" spans="1:12">
      <c r="B10" s="1246" t="s">
        <v>1938</v>
      </c>
      <c r="C10" s="1057">
        <v>2.5</v>
      </c>
      <c r="D10" s="1058">
        <v>3.9</v>
      </c>
      <c r="E10" s="1058">
        <v>2.9</v>
      </c>
      <c r="F10" s="1058">
        <v>3.1</v>
      </c>
      <c r="G10" s="1058">
        <v>3.1</v>
      </c>
      <c r="H10" s="1058">
        <v>4.3</v>
      </c>
      <c r="I10" s="1058">
        <v>4</v>
      </c>
      <c r="J10" s="1058">
        <v>3.2</v>
      </c>
      <c r="K10" s="1058">
        <v>3.9</v>
      </c>
      <c r="L10" s="1058">
        <v>5.8</v>
      </c>
    </row>
    <row r="12" spans="1:12">
      <c r="B12" s="222" t="s">
        <v>1922</v>
      </c>
    </row>
    <row r="32" spans="2:2">
      <c r="B32" s="77" t="s">
        <v>1138</v>
      </c>
    </row>
    <row r="34" spans="2:2">
      <c r="B34" s="164" t="s">
        <v>1682</v>
      </c>
    </row>
  </sheetData>
  <phoneticPr fontId="4" type="noConversion"/>
  <hyperlinks>
    <hyperlink ref="B34" location="'Содержание '!B55" display="к содержанию"/>
  </hyperlinks>
  <pageMargins left="0.75" right="0.75" top="1" bottom="1" header="0.5" footer="0.5"/>
  <headerFooter alignWithMargins="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4"/>
  <dimension ref="A2:M30"/>
  <sheetViews>
    <sheetView topLeftCell="A7" workbookViewId="0">
      <selection activeCell="B28" sqref="B28"/>
    </sheetView>
  </sheetViews>
  <sheetFormatPr defaultRowHeight="12.75"/>
  <cols>
    <col min="1" max="1" width="9.140625" style="3"/>
    <col min="2" max="2" width="31.42578125" style="3" customWidth="1"/>
    <col min="3" max="16384" width="9.140625" style="3"/>
  </cols>
  <sheetData>
    <row r="2" spans="1:13">
      <c r="A2" s="3" t="s">
        <v>1238</v>
      </c>
      <c r="B2" s="70" t="s">
        <v>438</v>
      </c>
    </row>
    <row r="4" spans="1:13">
      <c r="B4" s="1247" t="s">
        <v>742</v>
      </c>
    </row>
    <row r="5" spans="1:13">
      <c r="B5" s="33"/>
      <c r="C5" s="1066" t="s">
        <v>743</v>
      </c>
      <c r="D5" s="1066" t="s">
        <v>744</v>
      </c>
      <c r="E5" s="1066" t="s">
        <v>745</v>
      </c>
      <c r="F5" s="1066" t="s">
        <v>746</v>
      </c>
      <c r="G5" s="1066" t="s">
        <v>747</v>
      </c>
      <c r="H5" s="1066" t="s">
        <v>748</v>
      </c>
      <c r="I5" s="1066" t="s">
        <v>749</v>
      </c>
      <c r="J5" s="1066" t="s">
        <v>750</v>
      </c>
      <c r="K5" s="1066" t="s">
        <v>751</v>
      </c>
      <c r="L5" s="1066" t="s">
        <v>752</v>
      </c>
      <c r="M5" s="1066" t="s">
        <v>753</v>
      </c>
    </row>
    <row r="6" spans="1:13">
      <c r="B6" s="1059" t="s">
        <v>754</v>
      </c>
      <c r="C6" s="5">
        <v>25</v>
      </c>
      <c r="D6" s="5">
        <v>24</v>
      </c>
      <c r="E6" s="5">
        <v>23</v>
      </c>
      <c r="F6" s="5">
        <v>28</v>
      </c>
      <c r="G6" s="5">
        <v>30</v>
      </c>
      <c r="H6" s="5">
        <v>27</v>
      </c>
      <c r="I6" s="5">
        <v>19</v>
      </c>
      <c r="J6" s="5">
        <v>22</v>
      </c>
      <c r="K6" s="5">
        <v>16</v>
      </c>
      <c r="L6" s="5">
        <v>7</v>
      </c>
      <c r="M6" s="5">
        <v>10</v>
      </c>
    </row>
    <row r="7" spans="1:13">
      <c r="B7" s="1059" t="s">
        <v>755</v>
      </c>
      <c r="C7" s="5">
        <v>29</v>
      </c>
      <c r="D7" s="5">
        <v>28</v>
      </c>
      <c r="E7" s="5">
        <v>25</v>
      </c>
      <c r="F7" s="5">
        <v>31</v>
      </c>
      <c r="G7" s="5">
        <v>34</v>
      </c>
      <c r="H7" s="5">
        <v>29</v>
      </c>
      <c r="I7" s="5">
        <v>24</v>
      </c>
      <c r="J7" s="5">
        <v>22</v>
      </c>
      <c r="K7" s="5">
        <v>16</v>
      </c>
      <c r="L7" s="5">
        <v>7</v>
      </c>
      <c r="M7" s="5">
        <v>10</v>
      </c>
    </row>
    <row r="8" spans="1:13">
      <c r="B8" s="1059" t="s">
        <v>756</v>
      </c>
      <c r="C8" s="5">
        <v>22</v>
      </c>
      <c r="D8" s="5">
        <v>22</v>
      </c>
      <c r="E8" s="5">
        <v>21</v>
      </c>
      <c r="F8" s="5">
        <v>26</v>
      </c>
      <c r="G8" s="5">
        <v>26</v>
      </c>
      <c r="H8" s="5">
        <v>25</v>
      </c>
      <c r="I8" s="5">
        <v>21</v>
      </c>
      <c r="J8" s="5">
        <v>20</v>
      </c>
      <c r="K8" s="5">
        <v>15</v>
      </c>
      <c r="L8" s="5">
        <v>8</v>
      </c>
      <c r="M8" s="5">
        <v>10</v>
      </c>
    </row>
    <row r="10" spans="1:13">
      <c r="B10" s="70" t="s">
        <v>741</v>
      </c>
    </row>
    <row r="26" spans="2:7">
      <c r="B26" s="77" t="s">
        <v>1138</v>
      </c>
    </row>
    <row r="28" spans="2:7">
      <c r="B28" s="164" t="s">
        <v>1682</v>
      </c>
    </row>
    <row r="30" spans="2:7" ht="25.5" customHeight="1">
      <c r="B30" s="1472" t="s">
        <v>439</v>
      </c>
      <c r="C30" s="1473"/>
      <c r="D30" s="1473"/>
      <c r="E30" s="1473"/>
      <c r="F30" s="1473"/>
      <c r="G30" s="1473"/>
    </row>
  </sheetData>
  <mergeCells count="1">
    <mergeCell ref="B30:G30"/>
  </mergeCells>
  <phoneticPr fontId="4" type="noConversion"/>
  <hyperlinks>
    <hyperlink ref="B28" location="'Содержание '!B56" display="к содержанию"/>
  </hyperlinks>
  <pageMargins left="0.75" right="0.75" top="1" bottom="1" header="0.5" footer="0.5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5"/>
  <dimension ref="A2:J37"/>
  <sheetViews>
    <sheetView workbookViewId="0">
      <selection activeCell="H17" sqref="H17"/>
    </sheetView>
  </sheetViews>
  <sheetFormatPr defaultRowHeight="12.75"/>
  <cols>
    <col min="1" max="1" width="13.85546875" style="1248" customWidth="1"/>
    <col min="2" max="2" width="32.42578125" style="1248" customWidth="1"/>
    <col min="3" max="3" width="12.7109375" style="1248" bestFit="1" customWidth="1"/>
    <col min="4" max="5" width="10.28515625" style="1248" bestFit="1" customWidth="1"/>
    <col min="6" max="7" width="10.28515625" style="1248" customWidth="1"/>
    <col min="8" max="9" width="10.28515625" style="1248" bestFit="1" customWidth="1"/>
    <col min="10" max="10" width="13.7109375" style="1248" bestFit="1" customWidth="1"/>
    <col min="11" max="16384" width="9.140625" style="1248"/>
  </cols>
  <sheetData>
    <row r="2" spans="1:10">
      <c r="A2" s="1248" t="s">
        <v>1238</v>
      </c>
      <c r="B2" s="1149" t="s">
        <v>758</v>
      </c>
    </row>
    <row r="3" spans="1:10">
      <c r="B3" s="1249"/>
      <c r="C3" s="1250" t="s">
        <v>759</v>
      </c>
      <c r="D3" s="1250" t="s">
        <v>706</v>
      </c>
      <c r="E3" s="1250" t="s">
        <v>707</v>
      </c>
      <c r="F3" s="1250" t="s">
        <v>708</v>
      </c>
      <c r="G3" s="1250" t="s">
        <v>760</v>
      </c>
      <c r="H3" s="1250" t="s">
        <v>709</v>
      </c>
      <c r="I3" s="1250" t="s">
        <v>710</v>
      </c>
      <c r="J3" s="1250" t="s">
        <v>711</v>
      </c>
    </row>
    <row r="4" spans="1:10" s="1251" customFormat="1">
      <c r="B4" s="1474" t="s">
        <v>421</v>
      </c>
      <c r="C4" s="1475"/>
      <c r="D4" s="1475"/>
      <c r="E4" s="1475"/>
      <c r="F4" s="1475"/>
      <c r="G4" s="1475"/>
      <c r="H4" s="1475"/>
      <c r="I4" s="1475"/>
      <c r="J4" s="1476"/>
    </row>
    <row r="5" spans="1:10">
      <c r="B5" s="1249" t="s">
        <v>761</v>
      </c>
      <c r="C5" s="1252">
        <v>94.296750000000003</v>
      </c>
      <c r="D5" s="1252">
        <v>110.3872094665597</v>
      </c>
      <c r="E5" s="1252">
        <v>121.46325</v>
      </c>
      <c r="F5" s="1252">
        <v>131.57775000000001</v>
      </c>
      <c r="G5" s="1252">
        <v>130.71299999999999</v>
      </c>
      <c r="H5" s="1252">
        <v>129.37074999999999</v>
      </c>
      <c r="I5" s="1252">
        <v>122.214</v>
      </c>
      <c r="J5" s="1252">
        <v>118.124</v>
      </c>
    </row>
    <row r="6" spans="1:10">
      <c r="B6" s="1249" t="s">
        <v>762</v>
      </c>
      <c r="C6" s="1252">
        <v>182.29124999999999</v>
      </c>
      <c r="D6" s="1252">
        <v>210.33125000000001</v>
      </c>
      <c r="E6" s="1252">
        <v>210.84325000000001</v>
      </c>
      <c r="F6" s="1252">
        <v>226.5735</v>
      </c>
      <c r="G6" s="1252">
        <v>227.86625000000001</v>
      </c>
      <c r="H6" s="1252">
        <v>222.73675</v>
      </c>
      <c r="I6" s="1252">
        <v>189.44775000000001</v>
      </c>
      <c r="J6" s="1252">
        <v>188.32974999999999</v>
      </c>
    </row>
    <row r="7" spans="1:10">
      <c r="B7" s="1249" t="s">
        <v>763</v>
      </c>
      <c r="C7" s="1252">
        <v>253.5085</v>
      </c>
      <c r="D7" s="1252">
        <v>340.64075000000003</v>
      </c>
      <c r="E7" s="1252">
        <v>380.57724999999999</v>
      </c>
      <c r="F7" s="1252">
        <v>389.79750000000001</v>
      </c>
      <c r="G7" s="1252">
        <v>357.13249999999999</v>
      </c>
      <c r="H7" s="1252">
        <v>334.41174999999998</v>
      </c>
      <c r="I7" s="1252">
        <v>301.89049999999997</v>
      </c>
      <c r="J7" s="1252">
        <v>285.75925000000001</v>
      </c>
    </row>
    <row r="8" spans="1:10">
      <c r="B8" s="1474" t="s">
        <v>764</v>
      </c>
      <c r="C8" s="1475"/>
      <c r="D8" s="1475"/>
      <c r="E8" s="1475"/>
      <c r="F8" s="1475"/>
      <c r="G8" s="1475"/>
      <c r="H8" s="1475"/>
      <c r="I8" s="1475"/>
      <c r="J8" s="1476"/>
    </row>
    <row r="9" spans="1:10">
      <c r="B9" s="1249" t="s">
        <v>765</v>
      </c>
      <c r="C9" s="1253">
        <v>0.50624762893596631</v>
      </c>
      <c r="D9" s="1253">
        <v>0.61150127908365981</v>
      </c>
      <c r="E9" s="1253">
        <v>0.65338829137669174</v>
      </c>
      <c r="F9" s="1253">
        <v>0.65646204977780021</v>
      </c>
      <c r="G9" s="1253">
        <v>0.38618775302436181</v>
      </c>
      <c r="H9" s="1253">
        <v>0.17197228397363462</v>
      </c>
      <c r="I9" s="1253">
        <v>6.1808818716773128E-3</v>
      </c>
      <c r="J9" s="1253">
        <v>-0.10224943046981727</v>
      </c>
    </row>
    <row r="10" spans="1:10">
      <c r="B10" s="1249" t="s">
        <v>766</v>
      </c>
      <c r="C10" s="1253">
        <v>0.76941855357892508</v>
      </c>
      <c r="D10" s="1253">
        <v>0.68856334884766457</v>
      </c>
      <c r="E10" s="1253">
        <v>0.49266651445724063</v>
      </c>
      <c r="F10" s="1253">
        <v>0.46952931943624709</v>
      </c>
      <c r="G10" s="1253">
        <v>0.25001200002742863</v>
      </c>
      <c r="H10" s="1253">
        <v>5.8980774373755596E-2</v>
      </c>
      <c r="I10" s="1253">
        <v>-0.10147585943586057</v>
      </c>
      <c r="J10" s="1253">
        <v>-0.16879180486685341</v>
      </c>
    </row>
    <row r="11" spans="1:10">
      <c r="B11" s="1249" t="s">
        <v>767</v>
      </c>
      <c r="C11" s="1253">
        <v>0.66553991905813104</v>
      </c>
      <c r="D11" s="1253">
        <v>0.986087101015372</v>
      </c>
      <c r="E11" s="1253">
        <v>1.1107385946887294</v>
      </c>
      <c r="F11" s="1253">
        <v>0.92140572087681338</v>
      </c>
      <c r="G11" s="1253">
        <v>0.40875946960358323</v>
      </c>
      <c r="H11" s="1253">
        <v>-1.8286126953395931E-2</v>
      </c>
      <c r="I11" s="1253">
        <v>-0.20675631557062335</v>
      </c>
      <c r="J11" s="1253">
        <v>-0.26690332801005645</v>
      </c>
    </row>
    <row r="13" spans="1:10">
      <c r="B13" s="1149" t="s">
        <v>758</v>
      </c>
    </row>
    <row r="35" spans="2:2">
      <c r="B35" s="1254" t="s">
        <v>1138</v>
      </c>
    </row>
    <row r="37" spans="2:2">
      <c r="B37" s="1239" t="s">
        <v>1682</v>
      </c>
    </row>
  </sheetData>
  <mergeCells count="2">
    <mergeCell ref="B4:J4"/>
    <mergeCell ref="B8:J8"/>
  </mergeCells>
  <phoneticPr fontId="11" type="noConversion"/>
  <hyperlinks>
    <hyperlink ref="B37" location="'Содержание '!B57" display="к содержанию"/>
  </hyperlinks>
  <pageMargins left="0.75" right="0.75" top="1" bottom="1" header="0.5" footer="0.5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6"/>
  <dimension ref="A2:J55"/>
  <sheetViews>
    <sheetView workbookViewId="0">
      <selection activeCell="B55" sqref="B55"/>
    </sheetView>
  </sheetViews>
  <sheetFormatPr defaultRowHeight="12.75"/>
  <cols>
    <col min="1" max="1" width="8.85546875" style="1248" bestFit="1" customWidth="1"/>
    <col min="2" max="2" width="24.28515625" style="1248" customWidth="1"/>
    <col min="3" max="10" width="13.42578125" style="1248" customWidth="1"/>
    <col min="11" max="16384" width="9.140625" style="1248"/>
  </cols>
  <sheetData>
    <row r="2" spans="1:10" s="1149" customFormat="1" ht="15" customHeight="1">
      <c r="A2" s="1248" t="s">
        <v>1238</v>
      </c>
      <c r="B2" s="1255" t="s">
        <v>768</v>
      </c>
    </row>
    <row r="3" spans="1:10" ht="14.25" customHeight="1">
      <c r="B3" s="1249"/>
      <c r="C3" s="1256" t="s">
        <v>769</v>
      </c>
      <c r="D3" s="1256" t="s">
        <v>706</v>
      </c>
      <c r="E3" s="1256" t="s">
        <v>707</v>
      </c>
      <c r="F3" s="1256" t="s">
        <v>708</v>
      </c>
      <c r="G3" s="1256" t="s">
        <v>760</v>
      </c>
      <c r="H3" s="1256" t="s">
        <v>709</v>
      </c>
      <c r="I3" s="1256" t="s">
        <v>710</v>
      </c>
      <c r="J3" s="1256" t="s">
        <v>711</v>
      </c>
    </row>
    <row r="4" spans="1:10" ht="14.25" customHeight="1">
      <c r="B4" s="1479" t="s">
        <v>770</v>
      </c>
      <c r="C4" s="1479"/>
      <c r="D4" s="1479"/>
      <c r="E4" s="1479"/>
      <c r="F4" s="1479"/>
      <c r="G4" s="1479"/>
      <c r="H4" s="1479"/>
      <c r="I4" s="1479"/>
      <c r="J4" s="1479"/>
    </row>
    <row r="5" spans="1:10">
      <c r="A5" s="1251"/>
      <c r="B5" s="1257" t="s">
        <v>771</v>
      </c>
      <c r="C5" s="1258">
        <v>123.89700000000001</v>
      </c>
      <c r="D5" s="1258">
        <v>137.26283786623875</v>
      </c>
      <c r="E5" s="1258">
        <v>149.036</v>
      </c>
      <c r="F5" s="1258">
        <v>161.38999999999999</v>
      </c>
      <c r="G5" s="1258">
        <v>161.346</v>
      </c>
      <c r="H5" s="1258">
        <v>158.74100000000001</v>
      </c>
      <c r="I5" s="1258">
        <v>156.285</v>
      </c>
      <c r="J5" s="1258">
        <v>151.48599999999999</v>
      </c>
    </row>
    <row r="6" spans="1:10">
      <c r="B6" s="1257" t="s">
        <v>772</v>
      </c>
      <c r="C6" s="1258">
        <v>153.31899999999999</v>
      </c>
      <c r="D6" s="1258">
        <v>170.08099999999999</v>
      </c>
      <c r="E6" s="1258">
        <v>172.12899999999999</v>
      </c>
      <c r="F6" s="1258">
        <v>193.57900000000001</v>
      </c>
      <c r="G6" s="1258">
        <v>198.75</v>
      </c>
      <c r="H6" s="1258">
        <v>198.607</v>
      </c>
      <c r="I6" s="1258">
        <v>196.464</v>
      </c>
      <c r="J6" s="1258">
        <v>196.464</v>
      </c>
    </row>
    <row r="7" spans="1:10">
      <c r="B7" s="1257" t="s">
        <v>773</v>
      </c>
      <c r="C7" s="1258">
        <v>225.80199999999999</v>
      </c>
      <c r="D7" s="1258">
        <v>268.45299999999997</v>
      </c>
      <c r="E7" s="1258">
        <v>327.178</v>
      </c>
      <c r="F7" s="1258">
        <v>353.84300000000002</v>
      </c>
      <c r="G7" s="1258">
        <v>345.185</v>
      </c>
      <c r="H7" s="1258">
        <v>329.14699999999999</v>
      </c>
      <c r="I7" s="1258">
        <v>323.34699999999998</v>
      </c>
      <c r="J7" s="1258">
        <v>299.67200000000003</v>
      </c>
    </row>
    <row r="8" spans="1:10" ht="24" customHeight="1">
      <c r="B8" s="1478" t="s">
        <v>27</v>
      </c>
      <c r="C8" s="1478"/>
      <c r="D8" s="1478"/>
      <c r="E8" s="1478"/>
      <c r="F8" s="1478"/>
      <c r="G8" s="1478"/>
      <c r="H8" s="1478"/>
      <c r="I8" s="1478"/>
      <c r="J8" s="1478"/>
    </row>
    <row r="9" spans="1:10">
      <c r="B9" s="1257" t="s">
        <v>771</v>
      </c>
      <c r="C9" s="1259">
        <v>69.599999999999994</v>
      </c>
      <c r="D9" s="1259">
        <v>99.8</v>
      </c>
      <c r="E9" s="1259">
        <v>94.3</v>
      </c>
      <c r="F9" s="1259">
        <v>92.2</v>
      </c>
      <c r="G9" s="1259">
        <v>87.5</v>
      </c>
      <c r="H9" s="1259">
        <v>99.2</v>
      </c>
      <c r="I9" s="1259">
        <v>102</v>
      </c>
      <c r="J9" s="1259">
        <v>105.4</v>
      </c>
    </row>
    <row r="10" spans="1:10">
      <c r="B10" s="1257" t="s">
        <v>772</v>
      </c>
      <c r="C10" s="1259">
        <v>92</v>
      </c>
      <c r="D10" s="1259">
        <v>108.7</v>
      </c>
      <c r="E10" s="1259">
        <v>108.2</v>
      </c>
      <c r="F10" s="1259">
        <v>96.3</v>
      </c>
      <c r="G10" s="1259">
        <v>94.7</v>
      </c>
      <c r="H10" s="1259">
        <v>107.9</v>
      </c>
      <c r="I10" s="1259">
        <v>107.7</v>
      </c>
      <c r="J10" s="1259">
        <v>103.4</v>
      </c>
    </row>
    <row r="11" spans="1:10">
      <c r="B11" s="1257" t="s">
        <v>773</v>
      </c>
      <c r="C11" s="1259">
        <v>82.2</v>
      </c>
      <c r="D11" s="1259">
        <v>119.4</v>
      </c>
      <c r="E11" s="1259">
        <v>119.1</v>
      </c>
      <c r="F11" s="1259">
        <v>120.9</v>
      </c>
      <c r="G11" s="1259">
        <v>114</v>
      </c>
      <c r="H11" s="1259">
        <v>93.9</v>
      </c>
      <c r="I11" s="1259">
        <v>138.30000000000001</v>
      </c>
      <c r="J11" s="1259">
        <v>172.6</v>
      </c>
    </row>
    <row r="12" spans="1:10">
      <c r="B12" s="1479" t="s">
        <v>28</v>
      </c>
      <c r="C12" s="1479"/>
      <c r="D12" s="1479"/>
      <c r="E12" s="1479"/>
      <c r="F12" s="1479"/>
      <c r="G12" s="1479"/>
      <c r="H12" s="1479"/>
      <c r="I12" s="1479"/>
      <c r="J12" s="1479"/>
    </row>
    <row r="13" spans="1:10">
      <c r="B13" s="1257" t="s">
        <v>29</v>
      </c>
      <c r="C13" s="1253">
        <v>0.56175694326739134</v>
      </c>
      <c r="D13" s="1253">
        <v>0.72707224731324649</v>
      </c>
      <c r="E13" s="1253">
        <v>0.63273303094554334</v>
      </c>
      <c r="F13" s="1253">
        <v>0.57128694466819507</v>
      </c>
      <c r="G13" s="1253">
        <v>0.54231279362364115</v>
      </c>
      <c r="H13" s="1253">
        <v>0.62491731814717055</v>
      </c>
      <c r="I13" s="1253">
        <v>0.65265380554755736</v>
      </c>
      <c r="J13" s="1253">
        <v>0.69577386689199006</v>
      </c>
    </row>
    <row r="14" spans="1:10">
      <c r="B14" s="1257" t="s">
        <v>2081</v>
      </c>
      <c r="C14" s="1253">
        <v>0.60005609219992306</v>
      </c>
      <c r="D14" s="1253">
        <v>0.63910724889905401</v>
      </c>
      <c r="E14" s="1253">
        <v>0.62859831870283334</v>
      </c>
      <c r="F14" s="1253">
        <v>0.49747131662008787</v>
      </c>
      <c r="G14" s="1253">
        <v>0.47647798742138364</v>
      </c>
      <c r="H14" s="1253">
        <v>0.54328397287104691</v>
      </c>
      <c r="I14" s="1253">
        <v>0.54819203518201809</v>
      </c>
      <c r="J14" s="1253">
        <v>0.52630507370307034</v>
      </c>
    </row>
    <row r="15" spans="1:10">
      <c r="B15" s="1257" t="s">
        <v>2082</v>
      </c>
      <c r="C15" s="1253">
        <v>0.36403574813332035</v>
      </c>
      <c r="D15" s="1253">
        <v>0.44477059299020694</v>
      </c>
      <c r="E15" s="1253">
        <v>0.36402203082114321</v>
      </c>
      <c r="F15" s="1253">
        <v>0.34167695842506424</v>
      </c>
      <c r="G15" s="1253">
        <v>0.33025768790648491</v>
      </c>
      <c r="H15" s="1253">
        <v>0.28528286753335136</v>
      </c>
      <c r="I15" s="1253">
        <v>0.42771388013496342</v>
      </c>
      <c r="J15" s="1253">
        <v>0.57596305293787864</v>
      </c>
    </row>
    <row r="16" spans="1:10">
      <c r="B16" s="1477" t="s">
        <v>2083</v>
      </c>
      <c r="C16" s="1477"/>
      <c r="D16" s="1477"/>
      <c r="E16" s="1477"/>
      <c r="F16" s="1477"/>
      <c r="G16" s="1477"/>
      <c r="H16" s="1477"/>
      <c r="I16" s="1477"/>
      <c r="J16" s="1477"/>
    </row>
    <row r="17" spans="2:10">
      <c r="B17" s="1260" t="s">
        <v>771</v>
      </c>
      <c r="C17" s="1261">
        <v>95.445999999999998</v>
      </c>
      <c r="D17" s="1261">
        <v>114.873</v>
      </c>
      <c r="E17" s="1261">
        <v>127.821</v>
      </c>
      <c r="F17" s="1261">
        <v>139.36199999999999</v>
      </c>
      <c r="G17" s="1261">
        <v>136.15299999999999</v>
      </c>
      <c r="H17" s="1261">
        <v>130.96299999999999</v>
      </c>
      <c r="I17" s="1261">
        <v>117.9</v>
      </c>
      <c r="J17" s="1261">
        <v>112.401</v>
      </c>
    </row>
    <row r="18" spans="2:10">
      <c r="B18" s="1260" t="s">
        <v>772</v>
      </c>
      <c r="C18" s="1261">
        <v>195.28</v>
      </c>
      <c r="D18" s="1261">
        <v>237.94399999999999</v>
      </c>
      <c r="E18" s="1261">
        <v>237.94399999999999</v>
      </c>
      <c r="F18" s="1261">
        <v>279.41500000000002</v>
      </c>
      <c r="G18" s="1261">
        <v>279.41500000000002</v>
      </c>
      <c r="H18" s="1261">
        <v>265.55599999999998</v>
      </c>
      <c r="I18" s="1261">
        <v>192.62700000000001</v>
      </c>
      <c r="J18" s="1261">
        <v>190.755</v>
      </c>
    </row>
    <row r="19" spans="2:10">
      <c r="B19" s="1260" t="s">
        <v>773</v>
      </c>
      <c r="C19" s="1261">
        <v>278.45499999999998</v>
      </c>
      <c r="D19" s="1261">
        <v>388.79</v>
      </c>
      <c r="E19" s="1261">
        <v>422.767</v>
      </c>
      <c r="F19" s="1261">
        <v>421.28300000000002</v>
      </c>
      <c r="G19" s="1261">
        <v>346.98700000000002</v>
      </c>
      <c r="H19" s="1261">
        <v>308.298</v>
      </c>
      <c r="I19" s="1261">
        <v>235.15700000000001</v>
      </c>
      <c r="J19" s="1261">
        <v>224.36500000000001</v>
      </c>
    </row>
    <row r="20" spans="2:10">
      <c r="B20" s="1477" t="s">
        <v>2084</v>
      </c>
      <c r="C20" s="1477"/>
      <c r="D20" s="1477"/>
      <c r="E20" s="1477"/>
      <c r="F20" s="1477"/>
      <c r="G20" s="1477"/>
      <c r="H20" s="1477"/>
      <c r="I20" s="1477"/>
      <c r="J20" s="1477"/>
    </row>
    <row r="21" spans="2:10">
      <c r="B21" s="1260" t="s">
        <v>2085</v>
      </c>
      <c r="C21" s="1253">
        <v>0.77036570699855522</v>
      </c>
      <c r="D21" s="1253">
        <v>0.83688346959533633</v>
      </c>
      <c r="E21" s="1253">
        <v>0.85765184250785043</v>
      </c>
      <c r="F21" s="1253">
        <v>0.86351075035627989</v>
      </c>
      <c r="G21" s="1253">
        <v>0.84385730045988117</v>
      </c>
      <c r="H21" s="1253">
        <v>0.82501055177931337</v>
      </c>
      <c r="I21" s="1253">
        <v>0.75439101641232365</v>
      </c>
      <c r="J21" s="1253">
        <v>0.74198935875262406</v>
      </c>
    </row>
    <row r="22" spans="2:10">
      <c r="B22" s="1260" t="s">
        <v>2086</v>
      </c>
      <c r="C22" s="1253">
        <v>1.2736842791826193</v>
      </c>
      <c r="D22" s="1253">
        <v>1.3990040039745768</v>
      </c>
      <c r="E22" s="1253">
        <v>1.3823585799022826</v>
      </c>
      <c r="F22" s="1253">
        <v>1.4434158663904659</v>
      </c>
      <c r="G22" s="1253">
        <v>1.4058616352201259</v>
      </c>
      <c r="H22" s="1253">
        <v>1.3370928517121752</v>
      </c>
      <c r="I22" s="1253">
        <v>0.98046970437332037</v>
      </c>
      <c r="J22" s="1253">
        <v>0.97094124114341562</v>
      </c>
    </row>
    <row r="23" spans="2:10">
      <c r="B23" s="1260" t="s">
        <v>2087</v>
      </c>
      <c r="C23" s="1253">
        <v>1.2331821684484636</v>
      </c>
      <c r="D23" s="1253">
        <v>1.4482609618815958</v>
      </c>
      <c r="E23" s="1253">
        <v>1.2921620646865009</v>
      </c>
      <c r="F23" s="1253">
        <v>1.1905930031115495</v>
      </c>
      <c r="G23" s="1253">
        <v>1.0052203890667324</v>
      </c>
      <c r="H23" s="1253">
        <v>0.93665748130774396</v>
      </c>
      <c r="I23" s="1253">
        <v>0.72725895091032244</v>
      </c>
      <c r="J23" s="1253">
        <v>0.74870191409274134</v>
      </c>
    </row>
    <row r="24" spans="2:10">
      <c r="B24" s="1262"/>
      <c r="C24" s="1263"/>
      <c r="D24" s="1263"/>
      <c r="E24" s="1263"/>
      <c r="F24" s="1263"/>
      <c r="G24" s="1263"/>
      <c r="H24" s="1263"/>
      <c r="I24" s="1263"/>
      <c r="J24" s="1263"/>
    </row>
    <row r="25" spans="2:10">
      <c r="B25" s="1255" t="s">
        <v>768</v>
      </c>
    </row>
    <row r="53" spans="2:2">
      <c r="B53" s="1254" t="s">
        <v>317</v>
      </c>
    </row>
    <row r="55" spans="2:2">
      <c r="B55" s="164" t="s">
        <v>1682</v>
      </c>
    </row>
  </sheetData>
  <mergeCells count="5">
    <mergeCell ref="B20:J20"/>
    <mergeCell ref="B8:J8"/>
    <mergeCell ref="B4:J4"/>
    <mergeCell ref="B12:J12"/>
    <mergeCell ref="B16:J16"/>
  </mergeCells>
  <phoneticPr fontId="11" type="noConversion"/>
  <hyperlinks>
    <hyperlink ref="B55" location="'Содержание '!B58" display="к содержанию"/>
  </hyperlinks>
  <pageMargins left="0.75" right="0.75" top="1" bottom="1" header="0.5" footer="0.5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7"/>
  <dimension ref="A2:J52"/>
  <sheetViews>
    <sheetView workbookViewId="0">
      <selection activeCell="M23" sqref="M23"/>
    </sheetView>
  </sheetViews>
  <sheetFormatPr defaultRowHeight="12.75"/>
  <cols>
    <col min="1" max="1" width="13.28515625" style="1248" customWidth="1"/>
    <col min="2" max="2" width="22.140625" style="1248" customWidth="1"/>
    <col min="3" max="16384" width="9.140625" style="1248"/>
  </cols>
  <sheetData>
    <row r="2" spans="1:10" s="1149" customFormat="1" ht="15" customHeight="1">
      <c r="A2" s="1149" t="s">
        <v>1238</v>
      </c>
      <c r="B2" s="1149" t="s">
        <v>2088</v>
      </c>
    </row>
    <row r="3" spans="1:10">
      <c r="B3" s="1249"/>
      <c r="C3" s="1249" t="s">
        <v>769</v>
      </c>
      <c r="D3" s="1249" t="s">
        <v>706</v>
      </c>
      <c r="E3" s="1249" t="s">
        <v>707</v>
      </c>
      <c r="F3" s="1249" t="s">
        <v>708</v>
      </c>
      <c r="G3" s="1249" t="s">
        <v>760</v>
      </c>
      <c r="H3" s="1249" t="s">
        <v>709</v>
      </c>
      <c r="I3" s="1249" t="s">
        <v>710</v>
      </c>
      <c r="J3" s="1249" t="s">
        <v>711</v>
      </c>
    </row>
    <row r="4" spans="1:10">
      <c r="B4" s="1480" t="s">
        <v>2089</v>
      </c>
      <c r="C4" s="1480"/>
      <c r="D4" s="1480"/>
      <c r="E4" s="1480"/>
      <c r="F4" s="1480"/>
      <c r="G4" s="1480"/>
      <c r="H4" s="1480"/>
      <c r="I4" s="1480"/>
      <c r="J4" s="1480"/>
    </row>
    <row r="5" spans="1:10">
      <c r="B5" s="1249" t="s">
        <v>2090</v>
      </c>
      <c r="C5" s="1253">
        <v>0.50624762893596631</v>
      </c>
      <c r="D5" s="1253">
        <v>0.61150127908365981</v>
      </c>
      <c r="E5" s="1253">
        <v>0.65338829137669174</v>
      </c>
      <c r="F5" s="1253">
        <v>0.65646204977780021</v>
      </c>
      <c r="G5" s="1253">
        <v>0.38618775302436181</v>
      </c>
      <c r="H5" s="1253">
        <v>0.17197228397363462</v>
      </c>
      <c r="I5" s="1253">
        <v>6.1808818716773128E-3</v>
      </c>
      <c r="J5" s="1253">
        <v>-0.10224943046981727</v>
      </c>
    </row>
    <row r="6" spans="1:10">
      <c r="B6" s="1249" t="s">
        <v>2091</v>
      </c>
      <c r="C6" s="1253">
        <v>0.76941855357892508</v>
      </c>
      <c r="D6" s="1253">
        <v>0.68856334884766457</v>
      </c>
      <c r="E6" s="1253">
        <v>0.49266651445724063</v>
      </c>
      <c r="F6" s="1253">
        <v>0.46952931943624709</v>
      </c>
      <c r="G6" s="1253">
        <v>0.25001200002742863</v>
      </c>
      <c r="H6" s="1253">
        <v>5.8980774373755596E-2</v>
      </c>
      <c r="I6" s="1253">
        <v>-0.10147585943586057</v>
      </c>
      <c r="J6" s="1253">
        <v>-0.16879180486685341</v>
      </c>
    </row>
    <row r="7" spans="1:10">
      <c r="B7" s="1249" t="s">
        <v>2092</v>
      </c>
      <c r="C7" s="1253">
        <v>0.66553991905813104</v>
      </c>
      <c r="D7" s="1253">
        <v>0.986087101015372</v>
      </c>
      <c r="E7" s="1253">
        <v>1.1107385946887294</v>
      </c>
      <c r="F7" s="1253">
        <v>0.92140572087681338</v>
      </c>
      <c r="G7" s="1253">
        <v>0.40875946960358323</v>
      </c>
      <c r="H7" s="1253">
        <v>-1.8286126953395931E-2</v>
      </c>
      <c r="I7" s="1253">
        <v>-0.20675631557062335</v>
      </c>
      <c r="J7" s="1253">
        <v>-0.26690332801005645</v>
      </c>
    </row>
    <row r="8" spans="1:10">
      <c r="B8" s="1249"/>
      <c r="C8" s="1253"/>
      <c r="D8" s="1253"/>
      <c r="E8" s="1253"/>
      <c r="F8" s="1253"/>
      <c r="G8" s="1253"/>
      <c r="H8" s="1253"/>
      <c r="I8" s="1253"/>
      <c r="J8" s="1253"/>
    </row>
    <row r="9" spans="1:10">
      <c r="B9" s="1480" t="s">
        <v>2093</v>
      </c>
      <c r="C9" s="1480"/>
      <c r="D9" s="1480"/>
      <c r="E9" s="1480"/>
      <c r="F9" s="1480"/>
      <c r="G9" s="1480"/>
      <c r="H9" s="1480"/>
      <c r="I9" s="1480"/>
      <c r="J9" s="1480"/>
    </row>
    <row r="10" spans="1:10">
      <c r="B10" s="1249" t="s">
        <v>2094</v>
      </c>
      <c r="C10" s="1253">
        <v>6.458334990336359E-2</v>
      </c>
      <c r="D10" s="1253">
        <v>5.7995849618242223E-2</v>
      </c>
      <c r="E10" s="1253">
        <v>5.478200196355687E-2</v>
      </c>
      <c r="F10" s="1253">
        <v>5.3261284677690569E-2</v>
      </c>
      <c r="G10" s="1253">
        <v>5.7974340731220306E-2</v>
      </c>
      <c r="H10" s="1253">
        <v>6.0616484019764896E-2</v>
      </c>
      <c r="I10" s="1253">
        <v>6.5049830624969315E-2</v>
      </c>
      <c r="J10" s="1253">
        <v>6.7657715620872971E-2</v>
      </c>
    </row>
    <row r="11" spans="1:10">
      <c r="B11" s="1249" t="s">
        <v>2095</v>
      </c>
      <c r="C11" s="1253">
        <v>7.7513320030445781E-2</v>
      </c>
      <c r="D11" s="1253">
        <v>7.3484087599916786E-2</v>
      </c>
      <c r="E11" s="1253">
        <v>7.7005073674400293E-2</v>
      </c>
      <c r="F11" s="1253">
        <v>8.1668862422127925E-2</v>
      </c>
      <c r="G11" s="1253">
        <v>8.1205531753824889E-2</v>
      </c>
      <c r="H11" s="1253">
        <v>8.3075648719845296E-2</v>
      </c>
      <c r="I11" s="1253">
        <v>0.10134720523204947</v>
      </c>
      <c r="J11" s="1253">
        <v>0.1019488423894791</v>
      </c>
    </row>
    <row r="12" spans="1:10">
      <c r="B12" s="1249" t="s">
        <v>2096</v>
      </c>
      <c r="C12" s="1253">
        <v>5.6897500478287719E-2</v>
      </c>
      <c r="D12" s="1253">
        <v>4.4827285050305934E-2</v>
      </c>
      <c r="E12" s="1253">
        <v>4.2551150916141207E-2</v>
      </c>
      <c r="F12" s="1253">
        <v>4.3006945914224694E-2</v>
      </c>
      <c r="G12" s="1253">
        <v>5.3459150315359139E-2</v>
      </c>
      <c r="H12" s="1253">
        <v>5.9316097595254955E-2</v>
      </c>
      <c r="I12" s="1253">
        <v>6.8408909853075864E-2</v>
      </c>
      <c r="J12" s="1253">
        <v>7.2270626410168695E-2</v>
      </c>
    </row>
    <row r="13" spans="1:10">
      <c r="B13" s="1249"/>
      <c r="C13" s="1253"/>
      <c r="D13" s="1253"/>
      <c r="E13" s="1253"/>
      <c r="F13" s="1253"/>
      <c r="G13" s="1253"/>
      <c r="H13" s="1253"/>
      <c r="I13" s="1253"/>
      <c r="J13" s="1253"/>
    </row>
    <row r="14" spans="1:10">
      <c r="B14" s="1480" t="s">
        <v>2097</v>
      </c>
      <c r="C14" s="1480"/>
      <c r="D14" s="1480"/>
      <c r="E14" s="1480"/>
      <c r="F14" s="1480"/>
      <c r="G14" s="1480"/>
      <c r="H14" s="1480"/>
      <c r="I14" s="1480"/>
      <c r="J14" s="1480"/>
    </row>
    <row r="15" spans="1:10">
      <c r="B15" s="1249" t="s">
        <v>2098</v>
      </c>
      <c r="C15" s="1253">
        <v>0.57083097883932987</v>
      </c>
      <c r="D15" s="1253">
        <v>0.66949712870190203</v>
      </c>
      <c r="E15" s="1253">
        <v>0.70817029334024861</v>
      </c>
      <c r="F15" s="1253">
        <v>0.70972333445549074</v>
      </c>
      <c r="G15" s="1253">
        <v>0.44416209375558213</v>
      </c>
      <c r="H15" s="1253">
        <v>0.2325887679933995</v>
      </c>
      <c r="I15" s="1253">
        <v>7.1230712496646628E-2</v>
      </c>
      <c r="J15" s="1253">
        <v>-3.4591714848944299E-2</v>
      </c>
    </row>
    <row r="16" spans="1:10">
      <c r="B16" s="1249" t="s">
        <v>2099</v>
      </c>
      <c r="C16" s="1253">
        <v>0.84693187360937083</v>
      </c>
      <c r="D16" s="1253">
        <v>0.76204743644758133</v>
      </c>
      <c r="E16" s="1253">
        <v>0.56967158813164098</v>
      </c>
      <c r="F16" s="1253">
        <v>0.55119818185837499</v>
      </c>
      <c r="G16" s="1253">
        <v>0.33121753178125352</v>
      </c>
      <c r="H16" s="1253">
        <v>0.14205642309360089</v>
      </c>
      <c r="I16" s="1253">
        <v>-1.2865420381109882E-4</v>
      </c>
      <c r="J16" s="1253">
        <v>-6.6842962477374313E-2</v>
      </c>
    </row>
    <row r="17" spans="2:10">
      <c r="B17" s="1249" t="s">
        <v>2100</v>
      </c>
      <c r="C17" s="1253">
        <v>0.72243741953641871</v>
      </c>
      <c r="D17" s="1253">
        <v>1.030914386065678</v>
      </c>
      <c r="E17" s="1253">
        <v>1.1532897456048705</v>
      </c>
      <c r="F17" s="1253">
        <v>0.9644126667910381</v>
      </c>
      <c r="G17" s="1253">
        <v>0.46221861991894236</v>
      </c>
      <c r="H17" s="1253">
        <v>4.1029970641859023E-2</v>
      </c>
      <c r="I17" s="1253">
        <v>-0.1383474057175475</v>
      </c>
      <c r="J17" s="1253">
        <v>-0.19463270159988777</v>
      </c>
    </row>
    <row r="18" spans="2:10">
      <c r="B18" s="1249"/>
      <c r="C18" s="1253"/>
      <c r="D18" s="1253"/>
      <c r="E18" s="1253"/>
      <c r="F18" s="1253"/>
      <c r="G18" s="1253"/>
      <c r="H18" s="1253"/>
      <c r="I18" s="1253"/>
      <c r="J18" s="1253"/>
    </row>
    <row r="19" spans="2:10">
      <c r="B19" s="1480" t="s">
        <v>2101</v>
      </c>
      <c r="C19" s="1480"/>
      <c r="D19" s="1480"/>
      <c r="E19" s="1480"/>
      <c r="F19" s="1480"/>
      <c r="G19" s="1480"/>
      <c r="H19" s="1480"/>
      <c r="I19" s="1480"/>
      <c r="J19" s="1480"/>
    </row>
    <row r="20" spans="2:10">
      <c r="B20" s="1249" t="s">
        <v>249</v>
      </c>
      <c r="C20" s="1252">
        <v>5.8248059065237738</v>
      </c>
      <c r="D20" s="1252">
        <v>6.3160106481311518</v>
      </c>
      <c r="E20" s="1252">
        <v>6.7444789841928445</v>
      </c>
      <c r="F20" s="1252">
        <v>6.4520303132317336</v>
      </c>
      <c r="G20" s="1252">
        <v>3.8622790761354966</v>
      </c>
      <c r="H20" s="1252">
        <v>2.0402523508192938</v>
      </c>
      <c r="I20" s="1252">
        <v>0.60880950851834725</v>
      </c>
      <c r="J20" s="1252">
        <v>-0.29565568246960938</v>
      </c>
    </row>
    <row r="21" spans="2:10">
      <c r="B21" s="1249" t="s">
        <v>250</v>
      </c>
      <c r="C21" s="1252">
        <v>8.6421619756058252</v>
      </c>
      <c r="D21" s="1252">
        <v>7.1891267589394463</v>
      </c>
      <c r="E21" s="1252">
        <v>5.4254436964918193</v>
      </c>
      <c r="F21" s="1252">
        <v>5.0108925623488636</v>
      </c>
      <c r="G21" s="1252">
        <v>2.8801524502717695</v>
      </c>
      <c r="H21" s="1252">
        <v>1.2461089745052709</v>
      </c>
      <c r="I21" s="1252">
        <v>-1.0996085795820412E-3</v>
      </c>
      <c r="J21" s="1252">
        <v>-0.57130737160148981</v>
      </c>
    </row>
    <row r="22" spans="2:10">
      <c r="B22" s="1249" t="s">
        <v>251</v>
      </c>
      <c r="C22" s="1252">
        <v>7.3718104034328436</v>
      </c>
      <c r="D22" s="1252">
        <v>9.7256074157139434</v>
      </c>
      <c r="E22" s="1252">
        <v>10.98371186290353</v>
      </c>
      <c r="F22" s="1252">
        <v>8.7673878799185285</v>
      </c>
      <c r="G22" s="1252">
        <v>4.0192923471212376</v>
      </c>
      <c r="H22" s="1252">
        <v>0.35991202317420196</v>
      </c>
      <c r="I22" s="1252">
        <v>-1.1824564591243376</v>
      </c>
      <c r="J22" s="1252">
        <v>-1.6635273641016048</v>
      </c>
    </row>
    <row r="23" spans="2:10">
      <c r="B23" s="1249"/>
      <c r="C23" s="1249"/>
      <c r="D23" s="1249"/>
      <c r="E23" s="1249"/>
      <c r="F23" s="1249"/>
      <c r="G23" s="1249"/>
      <c r="H23" s="1249"/>
      <c r="I23" s="1249"/>
      <c r="J23" s="1249"/>
    </row>
    <row r="24" spans="2:10">
      <c r="B24" s="1249" t="s">
        <v>252</v>
      </c>
      <c r="C24" s="1264">
        <v>9.8000000000000004E-2</v>
      </c>
      <c r="D24" s="1264">
        <v>0.106</v>
      </c>
      <c r="E24" s="1264">
        <v>0.105</v>
      </c>
      <c r="F24" s="1264">
        <v>0.11</v>
      </c>
      <c r="G24" s="1264">
        <v>0.115</v>
      </c>
      <c r="H24" s="1264">
        <v>0.114</v>
      </c>
      <c r="I24" s="1253">
        <v>0.11700000000000001</v>
      </c>
      <c r="J24" s="1253">
        <v>0.11700000000000001</v>
      </c>
    </row>
    <row r="25" spans="2:10">
      <c r="B25" s="1248" t="s">
        <v>422</v>
      </c>
      <c r="C25" s="1265"/>
      <c r="D25" s="1265"/>
      <c r="E25" s="1265"/>
      <c r="F25" s="1265"/>
      <c r="G25" s="1265"/>
      <c r="H25" s="1265"/>
      <c r="I25" s="1263"/>
      <c r="J25" s="1263"/>
    </row>
    <row r="26" spans="2:10">
      <c r="C26" s="1265"/>
      <c r="D26" s="1265"/>
      <c r="E26" s="1265"/>
      <c r="F26" s="1265"/>
      <c r="G26" s="1265"/>
      <c r="H26" s="1265"/>
      <c r="I26" s="1263"/>
      <c r="J26" s="1263"/>
    </row>
    <row r="27" spans="2:10">
      <c r="B27" s="1149" t="s">
        <v>2088</v>
      </c>
    </row>
    <row r="50" spans="2:2">
      <c r="B50" s="1254" t="s">
        <v>317</v>
      </c>
    </row>
    <row r="52" spans="2:2">
      <c r="B52" s="164" t="s">
        <v>1682</v>
      </c>
    </row>
  </sheetData>
  <mergeCells count="4">
    <mergeCell ref="B19:J19"/>
    <mergeCell ref="B14:J14"/>
    <mergeCell ref="B9:J9"/>
    <mergeCell ref="B4:J4"/>
  </mergeCells>
  <phoneticPr fontId="64" type="noConversion"/>
  <hyperlinks>
    <hyperlink ref="B52" location="'Содержание '!B59" display="к содержанию"/>
  </hyperlinks>
  <pageMargins left="0.75" right="0.75" top="1" bottom="1" header="0.5" footer="0.5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8"/>
  <dimension ref="A2:J35"/>
  <sheetViews>
    <sheetView workbookViewId="0">
      <selection activeCell="B4" sqref="B4:J4"/>
    </sheetView>
  </sheetViews>
  <sheetFormatPr defaultRowHeight="12.75"/>
  <cols>
    <col min="1" max="1" width="8.85546875" style="1248" bestFit="1" customWidth="1"/>
    <col min="2" max="2" width="33.28515625" style="1248" customWidth="1"/>
    <col min="3" max="16384" width="9.140625" style="1248"/>
  </cols>
  <sheetData>
    <row r="2" spans="1:10" s="1149" customFormat="1" ht="15" customHeight="1">
      <c r="A2" s="1248" t="s">
        <v>1238</v>
      </c>
      <c r="B2" s="1149" t="s">
        <v>323</v>
      </c>
    </row>
    <row r="3" spans="1:10">
      <c r="B3" s="1267"/>
      <c r="C3" s="1267" t="s">
        <v>769</v>
      </c>
      <c r="D3" s="1267" t="s">
        <v>706</v>
      </c>
      <c r="E3" s="1267" t="s">
        <v>707</v>
      </c>
      <c r="F3" s="1267" t="s">
        <v>708</v>
      </c>
      <c r="G3" s="1267" t="s">
        <v>760</v>
      </c>
      <c r="H3" s="1267" t="s">
        <v>709</v>
      </c>
      <c r="I3" s="1267" t="s">
        <v>710</v>
      </c>
      <c r="J3" s="1267" t="s">
        <v>711</v>
      </c>
    </row>
    <row r="4" spans="1:10">
      <c r="B4" s="1484" t="s">
        <v>424</v>
      </c>
      <c r="C4" s="1485"/>
      <c r="D4" s="1485"/>
      <c r="E4" s="1485"/>
      <c r="F4" s="1485"/>
      <c r="G4" s="1485"/>
      <c r="H4" s="1485"/>
      <c r="I4" s="1485"/>
      <c r="J4" s="1486"/>
    </row>
    <row r="5" spans="1:10" ht="25.5">
      <c r="B5" s="1266" t="s">
        <v>254</v>
      </c>
      <c r="C5" s="1249">
        <v>20665</v>
      </c>
      <c r="D5" s="1249">
        <v>15873</v>
      </c>
      <c r="E5" s="1249">
        <v>17513</v>
      </c>
      <c r="F5" s="1249">
        <v>19666</v>
      </c>
      <c r="G5" s="1249">
        <v>21501</v>
      </c>
      <c r="H5" s="1249">
        <v>12208</v>
      </c>
      <c r="I5" s="1249">
        <v>10451</v>
      </c>
      <c r="J5" s="1249">
        <v>13432</v>
      </c>
    </row>
    <row r="6" spans="1:10" ht="25.5">
      <c r="B6" s="1266" t="s">
        <v>255</v>
      </c>
      <c r="C6" s="1249">
        <v>4043</v>
      </c>
      <c r="D6" s="1249">
        <v>2845</v>
      </c>
      <c r="E6" s="1249">
        <v>2621</v>
      </c>
      <c r="F6" s="1249">
        <v>3207</v>
      </c>
      <c r="G6" s="1249">
        <v>7204</v>
      </c>
      <c r="H6" s="1249">
        <v>3973</v>
      </c>
      <c r="I6" s="1249">
        <v>177</v>
      </c>
      <c r="J6" s="1249">
        <v>2202</v>
      </c>
    </row>
    <row r="7" spans="1:10" ht="25.5">
      <c r="B7" s="1266" t="s">
        <v>256</v>
      </c>
      <c r="C7" s="1249">
        <v>2525</v>
      </c>
      <c r="D7" s="1249">
        <v>2083</v>
      </c>
      <c r="E7" s="1249">
        <v>1211</v>
      </c>
      <c r="F7" s="1249">
        <v>1764</v>
      </c>
      <c r="G7" s="1249">
        <v>1511</v>
      </c>
      <c r="H7" s="1249">
        <v>1315</v>
      </c>
      <c r="I7" s="1249">
        <v>982</v>
      </c>
      <c r="J7" s="1249">
        <v>1688</v>
      </c>
    </row>
    <row r="8" spans="1:10">
      <c r="B8" s="1481" t="s">
        <v>423</v>
      </c>
      <c r="C8" s="1482"/>
      <c r="D8" s="1482"/>
      <c r="E8" s="1482"/>
      <c r="F8" s="1482"/>
      <c r="G8" s="1482"/>
      <c r="H8" s="1482"/>
      <c r="I8" s="1482"/>
      <c r="J8" s="1483"/>
    </row>
    <row r="9" spans="1:10" ht="25.5">
      <c r="B9" s="1266" t="s">
        <v>257</v>
      </c>
      <c r="C9" s="1249">
        <v>1916587</v>
      </c>
      <c r="D9" s="1249">
        <v>1742672</v>
      </c>
      <c r="E9" s="1249">
        <v>1794535</v>
      </c>
      <c r="F9" s="1249">
        <v>1816007</v>
      </c>
      <c r="G9" s="1249">
        <v>2121799</v>
      </c>
      <c r="H9" s="1249">
        <v>1400199</v>
      </c>
      <c r="I9" s="1249">
        <v>1236540</v>
      </c>
      <c r="J9" s="1249">
        <v>1455975</v>
      </c>
    </row>
    <row r="10" spans="1:10">
      <c r="B10" s="1266" t="s">
        <v>258</v>
      </c>
      <c r="C10" s="1249">
        <v>399950</v>
      </c>
      <c r="D10" s="1249">
        <v>294182</v>
      </c>
      <c r="E10" s="1249">
        <v>261441</v>
      </c>
      <c r="F10" s="1249">
        <v>271964</v>
      </c>
      <c r="G10" s="1249">
        <v>762518</v>
      </c>
      <c r="H10" s="1249">
        <v>373847</v>
      </c>
      <c r="I10" s="1249">
        <v>32762</v>
      </c>
      <c r="J10" s="1249">
        <v>209180</v>
      </c>
    </row>
    <row r="11" spans="1:10">
      <c r="B11" s="1266" t="s">
        <v>259</v>
      </c>
      <c r="C11" s="1249">
        <v>197932</v>
      </c>
      <c r="D11" s="1249">
        <v>319538</v>
      </c>
      <c r="E11" s="1249">
        <v>158587</v>
      </c>
      <c r="F11" s="1249">
        <v>191372</v>
      </c>
      <c r="G11" s="1249">
        <v>109099</v>
      </c>
      <c r="H11" s="1249">
        <v>200788</v>
      </c>
      <c r="I11" s="1249">
        <v>133552</v>
      </c>
      <c r="J11" s="1249">
        <v>211050</v>
      </c>
    </row>
    <row r="13" spans="1:10">
      <c r="B13" s="1149" t="s">
        <v>323</v>
      </c>
    </row>
    <row r="33" spans="2:2">
      <c r="B33" s="1254" t="s">
        <v>1138</v>
      </c>
    </row>
    <row r="35" spans="2:2">
      <c r="B35" s="164" t="s">
        <v>1682</v>
      </c>
    </row>
  </sheetData>
  <mergeCells count="2">
    <mergeCell ref="B8:J8"/>
    <mergeCell ref="B4:J4"/>
  </mergeCells>
  <phoneticPr fontId="64" type="noConversion"/>
  <hyperlinks>
    <hyperlink ref="B35" location="'Содержание '!B60" display="к содержанию"/>
  </hyperlinks>
  <pageMargins left="0.75" right="0.75" top="1" bottom="1" header="0.5" footer="0.5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9"/>
  <dimension ref="A2:J40"/>
  <sheetViews>
    <sheetView workbookViewId="0">
      <selection activeCell="B40" sqref="B40"/>
    </sheetView>
  </sheetViews>
  <sheetFormatPr defaultRowHeight="12.75"/>
  <cols>
    <col min="1" max="1" width="11" style="1248" customWidth="1"/>
    <col min="2" max="2" width="38.140625" style="1248" customWidth="1"/>
    <col min="3" max="3" width="10.5703125" style="1248" customWidth="1"/>
    <col min="4" max="4" width="9.140625" style="1248"/>
    <col min="5" max="5" width="9" style="1248" bestFit="1" customWidth="1"/>
    <col min="6" max="16384" width="9.140625" style="1248"/>
  </cols>
  <sheetData>
    <row r="2" spans="1:10" s="1149" customFormat="1" ht="15" customHeight="1">
      <c r="A2" s="1248" t="s">
        <v>1238</v>
      </c>
      <c r="B2" s="1149" t="s">
        <v>260</v>
      </c>
    </row>
    <row r="3" spans="1:10" s="1149" customFormat="1">
      <c r="B3" s="1267"/>
      <c r="C3" s="1267" t="s">
        <v>769</v>
      </c>
      <c r="D3" s="1267" t="s">
        <v>706</v>
      </c>
      <c r="E3" s="1267" t="s">
        <v>707</v>
      </c>
      <c r="F3" s="1267" t="s">
        <v>708</v>
      </c>
      <c r="G3" s="1267" t="s">
        <v>760</v>
      </c>
      <c r="H3" s="1267" t="s">
        <v>709</v>
      </c>
      <c r="I3" s="1267" t="s">
        <v>710</v>
      </c>
      <c r="J3" s="1267" t="s">
        <v>711</v>
      </c>
    </row>
    <row r="4" spans="1:10" s="1149" customFormat="1" ht="11.25" customHeight="1">
      <c r="B4" s="1480" t="s">
        <v>261</v>
      </c>
      <c r="C4" s="1480"/>
      <c r="D4" s="1480"/>
      <c r="E4" s="1480"/>
      <c r="F4" s="1480"/>
      <c r="G4" s="1480"/>
      <c r="H4" s="1480"/>
      <c r="I4" s="1480"/>
      <c r="J4" s="1480"/>
    </row>
    <row r="5" spans="1:10" ht="11.25" customHeight="1">
      <c r="B5" s="1266" t="s">
        <v>262</v>
      </c>
      <c r="C5" s="1252">
        <v>103.277148</v>
      </c>
      <c r="D5" s="1252">
        <v>84.843326000000005</v>
      </c>
      <c r="E5" s="1252">
        <v>128.23190099999999</v>
      </c>
      <c r="F5" s="1252">
        <v>131.80855299999999</v>
      </c>
      <c r="G5" s="1252">
        <v>144.74233599999999</v>
      </c>
      <c r="H5" s="1252">
        <v>124.930959</v>
      </c>
      <c r="I5" s="1252">
        <v>113.85933900000001</v>
      </c>
      <c r="J5" s="1252">
        <v>105.290273</v>
      </c>
    </row>
    <row r="6" spans="1:10" ht="11.25" customHeight="1">
      <c r="B6" s="1266" t="s">
        <v>263</v>
      </c>
      <c r="C6" s="1252">
        <v>44.110931000000001</v>
      </c>
      <c r="D6" s="1252">
        <v>26.476551000000001</v>
      </c>
      <c r="E6" s="1252">
        <v>39.836202</v>
      </c>
      <c r="F6" s="1252">
        <v>57.676234999999998</v>
      </c>
      <c r="G6" s="1252">
        <v>39.974530999999999</v>
      </c>
      <c r="H6" s="1252">
        <v>57.256664000000001</v>
      </c>
      <c r="I6" s="1252">
        <v>22.726761</v>
      </c>
      <c r="J6" s="1252">
        <v>22.107856000000002</v>
      </c>
    </row>
    <row r="7" spans="1:10" ht="11.25" customHeight="1">
      <c r="B7" s="1266" t="s">
        <v>264</v>
      </c>
      <c r="C7" s="1252">
        <v>19.910124</v>
      </c>
      <c r="D7" s="1252">
        <v>27.480217</v>
      </c>
      <c r="E7" s="1252">
        <v>41.647390999999999</v>
      </c>
      <c r="F7" s="1252">
        <v>33.907414000000003</v>
      </c>
      <c r="G7" s="1252">
        <v>45.988526999999998</v>
      </c>
      <c r="H7" s="1252">
        <v>30.969175</v>
      </c>
      <c r="I7" s="1252">
        <v>31.644801000000001</v>
      </c>
      <c r="J7" s="1252">
        <v>31.862107000000002</v>
      </c>
    </row>
    <row r="8" spans="1:10" s="1149" customFormat="1" ht="11.25" customHeight="1">
      <c r="B8" s="1478" t="s">
        <v>265</v>
      </c>
      <c r="C8" s="1478"/>
      <c r="D8" s="1478"/>
      <c r="E8" s="1478"/>
      <c r="F8" s="1478"/>
      <c r="G8" s="1478"/>
      <c r="H8" s="1478"/>
      <c r="I8" s="1478"/>
      <c r="J8" s="1478"/>
    </row>
    <row r="9" spans="1:10" ht="11.25" customHeight="1">
      <c r="B9" s="1266" t="s">
        <v>771</v>
      </c>
      <c r="C9" s="1252">
        <v>22.647081</v>
      </c>
      <c r="D9" s="1252">
        <v>20.475577000000001</v>
      </c>
      <c r="E9" s="1252">
        <v>37.399638000000003</v>
      </c>
      <c r="F9" s="1252">
        <v>42.900466999999999</v>
      </c>
      <c r="G9" s="1252">
        <v>68.085678000000001</v>
      </c>
      <c r="H9" s="1252">
        <v>82.531993</v>
      </c>
      <c r="I9" s="1252">
        <v>51.093341000000002</v>
      </c>
      <c r="J9" s="1252">
        <v>46.369751000000001</v>
      </c>
    </row>
    <row r="10" spans="1:10" ht="11.25" customHeight="1">
      <c r="B10" s="1266" t="s">
        <v>266</v>
      </c>
      <c r="C10" s="1252">
        <v>1.900469</v>
      </c>
      <c r="D10" s="1252">
        <v>1.6715530000000001</v>
      </c>
      <c r="E10" s="1252">
        <v>1.207341</v>
      </c>
      <c r="F10" s="1252">
        <v>10.579986999999999</v>
      </c>
      <c r="G10" s="1252">
        <v>11.24295</v>
      </c>
      <c r="H10" s="1252">
        <v>52.055990999999999</v>
      </c>
      <c r="I10" s="1252">
        <v>16.684612000000001</v>
      </c>
      <c r="J10" s="1252">
        <v>16.387488000000001</v>
      </c>
    </row>
    <row r="11" spans="1:10" ht="11.25" customHeight="1">
      <c r="B11" s="1266" t="s">
        <v>267</v>
      </c>
      <c r="C11" s="1252">
        <v>15.937896</v>
      </c>
      <c r="D11" s="1252">
        <v>14.537276</v>
      </c>
      <c r="E11" s="1252">
        <v>32.287858999999997</v>
      </c>
      <c r="F11" s="1252">
        <v>27.277294999999999</v>
      </c>
      <c r="G11" s="1252">
        <v>43.338797999999997</v>
      </c>
      <c r="H11" s="1252">
        <v>18.526917999999998</v>
      </c>
      <c r="I11" s="1252">
        <v>24.933855000000001</v>
      </c>
      <c r="J11" s="1252">
        <v>24.287305</v>
      </c>
    </row>
    <row r="12" spans="1:10" s="1149" customFormat="1" ht="11.25" customHeight="1">
      <c r="B12" s="1478" t="s">
        <v>268</v>
      </c>
      <c r="C12" s="1478"/>
      <c r="D12" s="1478"/>
      <c r="E12" s="1478"/>
      <c r="F12" s="1478"/>
      <c r="G12" s="1478"/>
      <c r="H12" s="1478"/>
      <c r="I12" s="1478"/>
      <c r="J12" s="1478"/>
    </row>
    <row r="13" spans="1:10" ht="11.25" customHeight="1">
      <c r="B13" s="1266" t="s">
        <v>269</v>
      </c>
      <c r="C13" s="1253">
        <v>0.21928453136602882</v>
      </c>
      <c r="D13" s="1253">
        <v>0.2413339736351213</v>
      </c>
      <c r="E13" s="1253">
        <v>0.29165627046268311</v>
      </c>
      <c r="F13" s="1253">
        <v>0.32547559337822335</v>
      </c>
      <c r="G13" s="1253">
        <v>0.47039228384430665</v>
      </c>
      <c r="H13" s="1253">
        <v>0.66062082337813477</v>
      </c>
      <c r="I13" s="1253">
        <v>0.44874088896651682</v>
      </c>
      <c r="J13" s="1253">
        <v>0.44039919053111393</v>
      </c>
    </row>
    <row r="14" spans="1:10" ht="11.25" customHeight="1">
      <c r="B14" s="1266" t="s">
        <v>270</v>
      </c>
      <c r="C14" s="1253">
        <v>4.3083856017457442E-2</v>
      </c>
      <c r="D14" s="1253">
        <v>6.313333636242878E-2</v>
      </c>
      <c r="E14" s="1253">
        <v>3.0307633242747389E-2</v>
      </c>
      <c r="F14" s="1253">
        <v>0.1834375458106792</v>
      </c>
      <c r="G14" s="1253">
        <v>0.28125283070863299</v>
      </c>
      <c r="H14" s="1253">
        <v>0.90916912309106934</v>
      </c>
      <c r="I14" s="1253">
        <v>0.73413945788403379</v>
      </c>
      <c r="J14" s="1253">
        <v>0.74125179755106063</v>
      </c>
    </row>
    <row r="15" spans="1:10" ht="11.25" customHeight="1">
      <c r="B15" s="1266" t="s">
        <v>271</v>
      </c>
      <c r="C15" s="1253">
        <v>0.80049205117959088</v>
      </c>
      <c r="D15" s="1253">
        <v>0.52900877747799446</v>
      </c>
      <c r="E15" s="1253">
        <v>0.77526726704200988</v>
      </c>
      <c r="F15" s="1253">
        <v>0.80446403255641952</v>
      </c>
      <c r="G15" s="1253">
        <v>0.9423828251772447</v>
      </c>
      <c r="H15" s="1253">
        <v>0.59823737635891172</v>
      </c>
      <c r="I15" s="1253">
        <v>0.78792895553364362</v>
      </c>
      <c r="J15" s="1253">
        <v>0.76226299158432931</v>
      </c>
    </row>
    <row r="17" spans="2:2">
      <c r="B17" s="1149" t="s">
        <v>260</v>
      </c>
    </row>
    <row r="38" spans="2:2">
      <c r="B38" s="1254" t="s">
        <v>1138</v>
      </c>
    </row>
    <row r="40" spans="2:2">
      <c r="B40" s="164" t="s">
        <v>1682</v>
      </c>
    </row>
  </sheetData>
  <mergeCells count="3">
    <mergeCell ref="B12:J12"/>
    <mergeCell ref="B8:J8"/>
    <mergeCell ref="B4:J4"/>
  </mergeCells>
  <phoneticPr fontId="64" type="noConversion"/>
  <hyperlinks>
    <hyperlink ref="B40" location="'Содержание '!B59" display="к содержанию"/>
  </hyperlinks>
  <pageMargins left="0.75" right="0.75" top="1" bottom="1" header="0.5" footer="0.5"/>
  <headerFooter alignWithMargins="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0"/>
  <dimension ref="A2:AU32"/>
  <sheetViews>
    <sheetView workbookViewId="0">
      <selection activeCell="F8" sqref="F8"/>
    </sheetView>
  </sheetViews>
  <sheetFormatPr defaultRowHeight="12.75"/>
  <cols>
    <col min="1" max="1" width="9.140625" style="1268" bestFit="1"/>
    <col min="2" max="2" width="37.28515625" style="1248" customWidth="1"/>
    <col min="3" max="47" width="9.140625" style="1248"/>
    <col min="48" max="16384" width="9.140625" style="1268"/>
  </cols>
  <sheetData>
    <row r="2" spans="1:47" s="1416" customFormat="1" ht="15" customHeight="1">
      <c r="A2" s="1248" t="s">
        <v>1238</v>
      </c>
      <c r="B2" s="1255" t="s">
        <v>272</v>
      </c>
      <c r="C2" s="1149"/>
      <c r="D2" s="1149"/>
      <c r="E2" s="1149"/>
      <c r="F2" s="1149"/>
      <c r="G2" s="1149"/>
      <c r="H2" s="1149"/>
      <c r="I2" s="1149"/>
      <c r="J2" s="1149"/>
      <c r="K2" s="1149"/>
      <c r="L2" s="1149"/>
      <c r="M2" s="1149"/>
      <c r="N2" s="1149"/>
      <c r="O2" s="1149"/>
      <c r="P2" s="1149"/>
      <c r="Q2" s="1149"/>
      <c r="R2" s="1149"/>
      <c r="S2" s="1149"/>
      <c r="T2" s="1149"/>
      <c r="U2" s="1149"/>
      <c r="V2" s="1149"/>
      <c r="W2" s="1149"/>
      <c r="X2" s="1149"/>
      <c r="Y2" s="1149"/>
      <c r="Z2" s="1149"/>
      <c r="AA2" s="1149"/>
      <c r="AB2" s="1149"/>
      <c r="AC2" s="1149"/>
      <c r="AD2" s="1149"/>
      <c r="AE2" s="1149"/>
      <c r="AF2" s="1149"/>
      <c r="AG2" s="1149"/>
      <c r="AH2" s="1149"/>
      <c r="AI2" s="1149"/>
      <c r="AJ2" s="1149"/>
      <c r="AK2" s="1149"/>
      <c r="AL2" s="1149"/>
      <c r="AM2" s="1149"/>
      <c r="AN2" s="1149"/>
      <c r="AO2" s="1149"/>
      <c r="AP2" s="1149"/>
      <c r="AQ2" s="1149"/>
      <c r="AR2" s="1149"/>
      <c r="AS2" s="1149"/>
      <c r="AT2" s="1149"/>
      <c r="AU2" s="1149"/>
    </row>
    <row r="3" spans="1:47" s="1416" customFormat="1" ht="15" customHeight="1">
      <c r="A3" s="1248"/>
      <c r="B3" s="1255"/>
      <c r="C3" s="1149"/>
      <c r="D3" s="1149"/>
      <c r="E3" s="1149"/>
      <c r="F3" s="1149"/>
      <c r="G3" s="1149"/>
      <c r="H3" s="1149"/>
      <c r="I3" s="1149"/>
      <c r="J3" s="1149"/>
      <c r="K3" s="1149"/>
      <c r="L3" s="1149"/>
      <c r="M3" s="1149"/>
      <c r="N3" s="1149"/>
      <c r="O3" s="1149"/>
      <c r="P3" s="1149"/>
      <c r="Q3" s="1149"/>
      <c r="R3" s="1149"/>
      <c r="S3" s="1149"/>
      <c r="T3" s="1149"/>
      <c r="U3" s="1149"/>
      <c r="V3" s="1149"/>
      <c r="W3" s="1149"/>
      <c r="X3" s="1149"/>
      <c r="Y3" s="1149"/>
      <c r="Z3" s="1149"/>
      <c r="AA3" s="1149"/>
      <c r="AB3" s="1149"/>
      <c r="AC3" s="1149"/>
      <c r="AD3" s="1149"/>
      <c r="AE3" s="1149"/>
      <c r="AF3" s="1149"/>
      <c r="AG3" s="1149"/>
      <c r="AH3" s="1149"/>
      <c r="AI3" s="1149"/>
      <c r="AJ3" s="1149"/>
      <c r="AK3" s="1149"/>
      <c r="AL3" s="1149"/>
      <c r="AM3" s="1149"/>
      <c r="AN3" s="1149"/>
      <c r="AO3" s="1149"/>
      <c r="AP3" s="1149"/>
      <c r="AQ3" s="1149"/>
      <c r="AR3" s="1149"/>
      <c r="AS3" s="1149"/>
      <c r="AT3" s="1149"/>
      <c r="AU3" s="1149"/>
    </row>
    <row r="4" spans="1:47">
      <c r="B4" s="1414"/>
      <c r="C4" s="1415">
        <v>38353</v>
      </c>
      <c r="D4" s="1415">
        <v>38384</v>
      </c>
      <c r="E4" s="1415">
        <v>38412</v>
      </c>
      <c r="F4" s="1415">
        <v>38443</v>
      </c>
      <c r="G4" s="1415">
        <v>38473</v>
      </c>
      <c r="H4" s="1415">
        <v>38504</v>
      </c>
      <c r="I4" s="1415">
        <v>38534</v>
      </c>
      <c r="J4" s="1415">
        <v>38565</v>
      </c>
      <c r="K4" s="1415">
        <v>38596</v>
      </c>
      <c r="L4" s="1415">
        <v>38626</v>
      </c>
      <c r="M4" s="1415">
        <v>38657</v>
      </c>
      <c r="N4" s="1415">
        <v>38687</v>
      </c>
      <c r="O4" s="1415">
        <v>38718</v>
      </c>
      <c r="P4" s="1415">
        <v>38749</v>
      </c>
      <c r="Q4" s="1415">
        <v>38777</v>
      </c>
      <c r="R4" s="1415">
        <v>38808</v>
      </c>
      <c r="S4" s="1415">
        <v>38838</v>
      </c>
      <c r="T4" s="1415">
        <v>38869</v>
      </c>
      <c r="U4" s="1415">
        <v>38899</v>
      </c>
      <c r="V4" s="1415">
        <v>38930</v>
      </c>
      <c r="W4" s="1415">
        <v>38961</v>
      </c>
      <c r="X4" s="1415">
        <v>38991</v>
      </c>
      <c r="Y4" s="1415">
        <v>39022</v>
      </c>
      <c r="Z4" s="1415">
        <v>39052</v>
      </c>
      <c r="AA4" s="1415">
        <v>39083</v>
      </c>
      <c r="AB4" s="1415">
        <v>39114</v>
      </c>
      <c r="AC4" s="1415">
        <v>39142</v>
      </c>
      <c r="AD4" s="1415">
        <v>39173</v>
      </c>
      <c r="AE4" s="1415">
        <v>39203</v>
      </c>
      <c r="AF4" s="1415">
        <v>39234</v>
      </c>
      <c r="AG4" s="1415">
        <v>39264</v>
      </c>
      <c r="AH4" s="1415">
        <v>39295</v>
      </c>
      <c r="AI4" s="1415">
        <v>39326</v>
      </c>
      <c r="AJ4" s="1415">
        <v>39356</v>
      </c>
      <c r="AK4" s="1415">
        <v>39387</v>
      </c>
      <c r="AL4" s="1415">
        <v>39417</v>
      </c>
      <c r="AM4" s="1415">
        <v>39448</v>
      </c>
      <c r="AN4" s="1415">
        <v>39479</v>
      </c>
      <c r="AO4" s="1415">
        <v>39508</v>
      </c>
      <c r="AP4" s="1415">
        <v>39539</v>
      </c>
      <c r="AQ4" s="1415">
        <v>39569</v>
      </c>
      <c r="AR4" s="1415">
        <v>39600</v>
      </c>
      <c r="AS4" s="1415">
        <v>39630</v>
      </c>
      <c r="AT4" s="1415">
        <v>39661</v>
      </c>
      <c r="AU4" s="1415">
        <v>39692</v>
      </c>
    </row>
    <row r="5" spans="1:47">
      <c r="B5" s="1269" t="s">
        <v>276</v>
      </c>
      <c r="C5" s="1269"/>
      <c r="D5" s="1269"/>
      <c r="E5" s="1269"/>
      <c r="F5" s="1269"/>
      <c r="G5" s="1269"/>
      <c r="H5" s="1269"/>
      <c r="I5" s="1269"/>
      <c r="J5" s="1269"/>
      <c r="K5" s="1269"/>
      <c r="L5" s="1269"/>
      <c r="M5" s="1269"/>
      <c r="N5" s="1269"/>
      <c r="O5" s="1269"/>
      <c r="P5" s="1269"/>
      <c r="Q5" s="1269"/>
      <c r="R5" s="1269"/>
      <c r="S5" s="1269"/>
      <c r="T5" s="1269"/>
      <c r="U5" s="1269"/>
      <c r="V5" s="1269"/>
      <c r="W5" s="1269"/>
      <c r="X5" s="1269"/>
      <c r="Y5" s="1269"/>
      <c r="Z5" s="1269"/>
      <c r="AA5" s="1269"/>
      <c r="AB5" s="1269"/>
      <c r="AC5" s="1269"/>
      <c r="AD5" s="1269"/>
      <c r="AE5" s="1269"/>
      <c r="AF5" s="1269"/>
      <c r="AG5" s="1269"/>
      <c r="AH5" s="1269"/>
      <c r="AI5" s="1269"/>
      <c r="AJ5" s="1269"/>
      <c r="AK5" s="1269"/>
      <c r="AL5" s="1269"/>
      <c r="AM5" s="1269"/>
      <c r="AN5" s="1269"/>
      <c r="AO5" s="1269"/>
      <c r="AP5" s="1269"/>
      <c r="AQ5" s="1269"/>
      <c r="AR5" s="1269"/>
      <c r="AS5" s="1269"/>
      <c r="AT5" s="1269"/>
      <c r="AU5" s="1269"/>
    </row>
    <row r="6" spans="1:47">
      <c r="B6" s="1269" t="s">
        <v>273</v>
      </c>
      <c r="C6" s="1272">
        <v>1.892198240036624</v>
      </c>
      <c r="D6" s="1272">
        <v>1.8771580900949996</v>
      </c>
      <c r="E6" s="1272">
        <v>1.592515212267787</v>
      </c>
      <c r="F6" s="1272">
        <v>1.7668501387120803</v>
      </c>
      <c r="G6" s="1272">
        <v>1.7642660474275424</v>
      </c>
      <c r="H6" s="1272">
        <v>1.8133051049553226</v>
      </c>
      <c r="I6" s="1272">
        <v>1.8305058099002198</v>
      </c>
      <c r="J6" s="1272">
        <v>1.8722962499762272</v>
      </c>
      <c r="K6" s="1272">
        <v>1.9470410963348268</v>
      </c>
      <c r="L6" s="1272">
        <v>1.8536137526448973</v>
      </c>
      <c r="M6" s="1272">
        <v>1.9312328796251215</v>
      </c>
      <c r="N6" s="1272">
        <v>2.0964204174021726</v>
      </c>
      <c r="O6" s="1272">
        <v>2.2371798237063794</v>
      </c>
      <c r="P6" s="1272">
        <v>2.2551654189790442</v>
      </c>
      <c r="Q6" s="1272">
        <v>2.0682945076617698</v>
      </c>
      <c r="R6" s="1272">
        <v>1.6636600482265502</v>
      </c>
      <c r="S6" s="1272">
        <v>1.6472059836876032</v>
      </c>
      <c r="T6" s="1272">
        <v>1.6682627862477628</v>
      </c>
      <c r="U6" s="1272">
        <v>1.5919669294420609</v>
      </c>
      <c r="V6" s="1272">
        <v>1.6463532386608535</v>
      </c>
      <c r="W6" s="1272">
        <v>1.5915349078477994</v>
      </c>
      <c r="X6" s="1272">
        <v>1.5005945616809262</v>
      </c>
      <c r="Y6" s="1272">
        <v>1.4681159762198281</v>
      </c>
      <c r="Z6" s="1272">
        <v>1.6118652237515858</v>
      </c>
      <c r="AA6" s="1272">
        <v>1.564779172061209</v>
      </c>
      <c r="AB6" s="1272">
        <v>1.7372707220765806</v>
      </c>
      <c r="AC6" s="1272">
        <v>1.831805069097141</v>
      </c>
      <c r="AD6" s="1272">
        <v>2.0344197663015602</v>
      </c>
      <c r="AE6" s="1272">
        <v>2.2620920831475049</v>
      </c>
      <c r="AF6" s="1272">
        <v>2.5014955279414197</v>
      </c>
      <c r="AG6" s="1272">
        <v>2.6233579626286825</v>
      </c>
      <c r="AH6" s="1272">
        <v>2.7379655515484957</v>
      </c>
      <c r="AI6" s="1272">
        <v>2.6302732349812605</v>
      </c>
      <c r="AJ6" s="1272">
        <v>2.8636030095653111</v>
      </c>
      <c r="AK6" s="1272">
        <v>2.5205927457822872</v>
      </c>
      <c r="AL6" s="1272">
        <v>2.2724502688207417</v>
      </c>
      <c r="AM6" s="1272">
        <v>2.3194372216197943</v>
      </c>
      <c r="AN6" s="1272">
        <v>1.6457091506251909</v>
      </c>
      <c r="AO6" s="1272">
        <v>1.5845849352524308</v>
      </c>
      <c r="AP6" s="1272">
        <v>1.4856242692191048</v>
      </c>
      <c r="AQ6" s="1272">
        <v>1.3113644537851838</v>
      </c>
      <c r="AR6" s="1272">
        <v>1.1172054492391168</v>
      </c>
      <c r="AS6" s="1272">
        <v>0.98268663628860253</v>
      </c>
      <c r="AT6" s="1272">
        <v>0.89673176706779201</v>
      </c>
      <c r="AU6" s="1272">
        <v>0.85370447665107452</v>
      </c>
    </row>
    <row r="7" spans="1:47" ht="25.5">
      <c r="B7" s="1270" t="s">
        <v>274</v>
      </c>
      <c r="C7" s="1272">
        <v>3.3343244372505874</v>
      </c>
      <c r="D7" s="1272">
        <v>3.352189212936127</v>
      </c>
      <c r="E7" s="1272">
        <v>3.3417922330040604</v>
      </c>
      <c r="F7" s="1272">
        <v>3.0988744119083091</v>
      </c>
      <c r="G7" s="1272">
        <v>2.9698127871356466</v>
      </c>
      <c r="H7" s="1272">
        <v>2.7885857481268426</v>
      </c>
      <c r="I7" s="1272">
        <v>2.5412410109876076</v>
      </c>
      <c r="J7" s="1272">
        <v>2.3639708195168416</v>
      </c>
      <c r="K7" s="1272">
        <v>2.2909125126584668</v>
      </c>
      <c r="L7" s="1272">
        <v>1.8666239723762474</v>
      </c>
      <c r="M7" s="1272">
        <v>2.2239162809422619</v>
      </c>
      <c r="N7" s="1272">
        <v>2.1066774675564668</v>
      </c>
      <c r="O7" s="1272">
        <v>2.1412749105614401</v>
      </c>
      <c r="P7" s="1272">
        <v>1.7173733128093098</v>
      </c>
      <c r="Q7" s="1272">
        <v>1.9468076658068854</v>
      </c>
      <c r="R7" s="1272">
        <v>1.8947606751281185</v>
      </c>
      <c r="S7" s="1272">
        <v>1.8637444611063496</v>
      </c>
      <c r="T7" s="1272">
        <v>1.7935462780637992</v>
      </c>
      <c r="U7" s="1272">
        <v>1.8151449056672957</v>
      </c>
      <c r="V7" s="1272">
        <v>1.9130445462770584</v>
      </c>
      <c r="W7" s="1272">
        <v>1.9681381834216818</v>
      </c>
      <c r="X7" s="1272">
        <v>2.3967633630750376</v>
      </c>
      <c r="Y7" s="1272">
        <v>1.996097359505548</v>
      </c>
      <c r="Z7" s="1272">
        <v>1.9636006667251409</v>
      </c>
      <c r="AA7" s="1272">
        <v>2.0181754876237821</v>
      </c>
      <c r="AB7" s="1272">
        <v>2.4150238272267712</v>
      </c>
      <c r="AC7" s="1272">
        <v>2.0734567886116388</v>
      </c>
      <c r="AD7" s="1272">
        <v>2.0763031958356351</v>
      </c>
      <c r="AE7" s="1272">
        <v>2.149257475135808</v>
      </c>
      <c r="AF7" s="1272">
        <v>2.2261988566828808</v>
      </c>
      <c r="AG7" s="1272">
        <v>2.0384382308987421</v>
      </c>
      <c r="AH7" s="1272">
        <v>2.088878704348256</v>
      </c>
      <c r="AI7" s="1272">
        <v>1.8802814687411828</v>
      </c>
      <c r="AJ7" s="1272">
        <v>1.7784824907068157</v>
      </c>
      <c r="AK7" s="1272">
        <v>1.6140651738633194</v>
      </c>
      <c r="AL7" s="1272">
        <v>1.5721027860465664</v>
      </c>
      <c r="AM7" s="1272">
        <v>1.4890542919405887</v>
      </c>
      <c r="AN7" s="1272">
        <v>1.4101109294361418</v>
      </c>
      <c r="AO7" s="1272">
        <v>1.3265580123583713</v>
      </c>
      <c r="AP7" s="1272">
        <v>1.273076156361578</v>
      </c>
      <c r="AQ7" s="1272">
        <v>1.1678715007978793</v>
      </c>
      <c r="AR7" s="1272">
        <v>1.0805731090402639</v>
      </c>
      <c r="AS7" s="1272">
        <v>1.0923428262150983</v>
      </c>
      <c r="AT7" s="1272">
        <v>0.93907635873944717</v>
      </c>
      <c r="AU7" s="1272">
        <v>0.95901151414109032</v>
      </c>
    </row>
    <row r="8" spans="1:47">
      <c r="B8" s="1269" t="s">
        <v>275</v>
      </c>
      <c r="C8" s="1272">
        <v>1.327921605171962</v>
      </c>
      <c r="D8" s="1272">
        <v>1.3171655358355687</v>
      </c>
      <c r="E8" s="1272">
        <v>1.3227972815377811</v>
      </c>
      <c r="F8" s="1272">
        <v>1.3168266171618244</v>
      </c>
      <c r="G8" s="1272">
        <v>1.3198239807045904</v>
      </c>
      <c r="H8" s="1272">
        <v>1.3281019704589303</v>
      </c>
      <c r="I8" s="1272">
        <v>1.3607472821045601</v>
      </c>
      <c r="J8" s="1272">
        <v>1.3679115221316676</v>
      </c>
      <c r="K8" s="1272">
        <v>1.3751792238333203</v>
      </c>
      <c r="L8" s="1272">
        <v>1.3751727935146787</v>
      </c>
      <c r="M8" s="1272">
        <v>1.365085569585833</v>
      </c>
      <c r="N8" s="1272">
        <v>1.3914572752631051</v>
      </c>
      <c r="O8" s="1272">
        <v>1.4149223127446573</v>
      </c>
      <c r="P8" s="1272">
        <v>1.4087355432693252</v>
      </c>
      <c r="Q8" s="1272">
        <v>1.3882898645705166</v>
      </c>
      <c r="R8" s="1272">
        <v>1.4043618393850783</v>
      </c>
      <c r="S8" s="1272">
        <v>1.3961656426916766</v>
      </c>
      <c r="T8" s="1272">
        <v>1.39961293108648</v>
      </c>
      <c r="U8" s="1272">
        <v>1.3640412468585399</v>
      </c>
      <c r="V8" s="1272">
        <v>1.38694231999191</v>
      </c>
      <c r="W8" s="1272">
        <v>1.386083845918946</v>
      </c>
      <c r="X8" s="1272">
        <v>1.3971276647076349</v>
      </c>
      <c r="Y8" s="1272">
        <v>1.5365337450045442</v>
      </c>
      <c r="Z8" s="1272">
        <v>1.5062476289359663</v>
      </c>
      <c r="AA8" s="1272">
        <v>1.5478671259575556</v>
      </c>
      <c r="AB8" s="1272">
        <v>1.5912179300807172</v>
      </c>
      <c r="AC8" s="1272">
        <v>1.6115012790836598</v>
      </c>
      <c r="AD8" s="1272">
        <v>1.6191484606953208</v>
      </c>
      <c r="AE8" s="1272">
        <v>1.6392452598568583</v>
      </c>
      <c r="AF8" s="1272">
        <v>1.6533882913766917</v>
      </c>
      <c r="AG8" s="1272">
        <v>1.6695263955754718</v>
      </c>
      <c r="AH8" s="1272">
        <v>1.6730000867266916</v>
      </c>
      <c r="AI8" s="1272">
        <v>1.6564620497778002</v>
      </c>
      <c r="AJ8" s="1272">
        <v>1.6034509978194749</v>
      </c>
      <c r="AK8" s="1272">
        <v>1.4139827201106259</v>
      </c>
      <c r="AL8" s="1272">
        <v>1.3861877530243618</v>
      </c>
      <c r="AM8" s="1272">
        <v>1.3178821043777786</v>
      </c>
      <c r="AN8" s="1272">
        <v>1.2087186543353499</v>
      </c>
      <c r="AO8" s="1272">
        <v>1.1719722839736346</v>
      </c>
      <c r="AP8" s="1272">
        <v>1.1180281251985391</v>
      </c>
      <c r="AQ8" s="1272">
        <v>1.0553516937752372</v>
      </c>
      <c r="AR8" s="1272">
        <v>1.0061808818716773</v>
      </c>
      <c r="AS8" s="1272">
        <v>0.96118738774695667</v>
      </c>
      <c r="AT8" s="1272">
        <v>0.91120361935292915</v>
      </c>
      <c r="AU8" s="1272">
        <v>0.89775056953018273</v>
      </c>
    </row>
    <row r="10" spans="1:47">
      <c r="B10" s="1255" t="s">
        <v>272</v>
      </c>
    </row>
    <row r="13" spans="1:47">
      <c r="B13" s="1268"/>
      <c r="C13" s="1268"/>
      <c r="D13" s="1268"/>
      <c r="E13" s="1268"/>
      <c r="F13" s="1268"/>
      <c r="G13" s="1268"/>
      <c r="H13" s="1268"/>
      <c r="I13" s="1268"/>
      <c r="J13" s="1268"/>
      <c r="K13" s="1268"/>
      <c r="L13" s="1268"/>
      <c r="M13" s="1268"/>
      <c r="N13" s="1268"/>
      <c r="O13" s="1268"/>
      <c r="P13" s="1268"/>
      <c r="Q13" s="1268"/>
      <c r="R13" s="1268"/>
      <c r="S13" s="1268"/>
      <c r="T13" s="1268"/>
      <c r="U13" s="1268"/>
      <c r="V13" s="1268"/>
      <c r="W13" s="1268"/>
      <c r="X13" s="1268"/>
      <c r="Y13" s="1268"/>
      <c r="Z13" s="1268"/>
      <c r="AA13" s="1268"/>
      <c r="AB13" s="1268"/>
      <c r="AC13" s="1268"/>
      <c r="AD13" s="1268"/>
      <c r="AE13" s="1268"/>
      <c r="AF13" s="1268"/>
      <c r="AG13" s="1268"/>
      <c r="AH13" s="1268"/>
      <c r="AI13" s="1268"/>
      <c r="AJ13" s="1268"/>
      <c r="AK13" s="1268"/>
      <c r="AL13" s="1268"/>
      <c r="AM13" s="1268"/>
      <c r="AN13" s="1268"/>
      <c r="AO13" s="1268"/>
      <c r="AP13" s="1268"/>
      <c r="AQ13" s="1268"/>
      <c r="AR13" s="1268"/>
      <c r="AS13" s="1268"/>
      <c r="AT13" s="1268"/>
      <c r="AU13" s="1268"/>
    </row>
    <row r="14" spans="1:47">
      <c r="B14" s="1268"/>
      <c r="C14" s="1268"/>
      <c r="D14" s="1268"/>
      <c r="E14" s="1268"/>
      <c r="F14" s="1268"/>
      <c r="G14" s="1268"/>
      <c r="H14" s="1268"/>
      <c r="I14" s="1268"/>
      <c r="J14" s="1268"/>
      <c r="K14" s="1268"/>
      <c r="L14" s="1268"/>
      <c r="M14" s="1268"/>
      <c r="N14" s="1268"/>
      <c r="O14" s="1268"/>
      <c r="P14" s="1268"/>
      <c r="Q14" s="1268"/>
      <c r="R14" s="1268"/>
      <c r="S14" s="1268"/>
      <c r="T14" s="1268"/>
      <c r="U14" s="1268"/>
      <c r="V14" s="1268"/>
      <c r="W14" s="1268"/>
      <c r="X14" s="1268"/>
      <c r="Y14" s="1268"/>
      <c r="Z14" s="1268"/>
      <c r="AA14" s="1268"/>
      <c r="AB14" s="1268"/>
      <c r="AC14" s="1268"/>
      <c r="AD14" s="1268"/>
      <c r="AE14" s="1268"/>
      <c r="AF14" s="1268"/>
      <c r="AG14" s="1268"/>
      <c r="AH14" s="1268"/>
      <c r="AI14" s="1268"/>
      <c r="AJ14" s="1268"/>
      <c r="AK14" s="1268"/>
      <c r="AL14" s="1268"/>
      <c r="AM14" s="1268"/>
      <c r="AN14" s="1268"/>
      <c r="AO14" s="1268"/>
      <c r="AP14" s="1268"/>
      <c r="AQ14" s="1268"/>
      <c r="AR14" s="1268"/>
      <c r="AS14" s="1268"/>
      <c r="AT14" s="1268"/>
      <c r="AU14" s="1268"/>
    </row>
    <row r="15" spans="1:47">
      <c r="B15" s="1268"/>
      <c r="C15" s="1268"/>
      <c r="D15" s="1268"/>
      <c r="E15" s="1268"/>
      <c r="F15" s="1268"/>
      <c r="G15" s="1268"/>
      <c r="H15" s="1268"/>
      <c r="I15" s="1268"/>
      <c r="J15" s="1268"/>
      <c r="K15" s="1268"/>
      <c r="L15" s="1268"/>
      <c r="M15" s="1268"/>
      <c r="N15" s="1268"/>
      <c r="O15" s="1268"/>
      <c r="P15" s="1268"/>
      <c r="Q15" s="1268"/>
      <c r="R15" s="1268"/>
      <c r="S15" s="1268"/>
      <c r="T15" s="1268"/>
      <c r="U15" s="1268"/>
      <c r="V15" s="1268"/>
      <c r="W15" s="1268"/>
      <c r="X15" s="1268"/>
      <c r="Y15" s="1268"/>
      <c r="Z15" s="1268"/>
      <c r="AA15" s="1268"/>
      <c r="AB15" s="1268"/>
      <c r="AC15" s="1268"/>
      <c r="AD15" s="1268"/>
      <c r="AE15" s="1268"/>
      <c r="AF15" s="1268"/>
      <c r="AG15" s="1268"/>
      <c r="AH15" s="1268"/>
      <c r="AI15" s="1268"/>
      <c r="AJ15" s="1268"/>
      <c r="AK15" s="1268"/>
      <c r="AL15" s="1268"/>
      <c r="AM15" s="1268"/>
      <c r="AN15" s="1268"/>
      <c r="AO15" s="1268"/>
      <c r="AP15" s="1268"/>
      <c r="AQ15" s="1268"/>
      <c r="AR15" s="1268"/>
      <c r="AS15" s="1268"/>
      <c r="AT15" s="1268"/>
      <c r="AU15" s="1268"/>
    </row>
    <row r="16" spans="1:47">
      <c r="B16" s="1268"/>
      <c r="C16" s="1268"/>
      <c r="D16" s="1268"/>
      <c r="E16" s="1268"/>
      <c r="F16" s="1268"/>
      <c r="G16" s="1268"/>
      <c r="H16" s="1268"/>
      <c r="I16" s="1268"/>
      <c r="J16" s="1268"/>
      <c r="K16" s="1268"/>
      <c r="L16" s="1268"/>
      <c r="M16" s="1268"/>
      <c r="N16" s="1268"/>
      <c r="O16" s="1268"/>
      <c r="P16" s="1268"/>
      <c r="Q16" s="1268"/>
      <c r="R16" s="1268"/>
      <c r="S16" s="1268"/>
      <c r="T16" s="1268"/>
      <c r="U16" s="1268"/>
      <c r="V16" s="1268"/>
      <c r="W16" s="1268"/>
      <c r="X16" s="1268"/>
      <c r="Y16" s="1268"/>
      <c r="Z16" s="1268"/>
      <c r="AA16" s="1268"/>
      <c r="AB16" s="1268"/>
      <c r="AC16" s="1268"/>
      <c r="AD16" s="1268"/>
      <c r="AE16" s="1268"/>
      <c r="AF16" s="1268"/>
      <c r="AG16" s="1268"/>
      <c r="AH16" s="1268"/>
      <c r="AI16" s="1268"/>
      <c r="AJ16" s="1268"/>
      <c r="AK16" s="1268"/>
      <c r="AL16" s="1268"/>
      <c r="AM16" s="1268"/>
      <c r="AN16" s="1268"/>
      <c r="AO16" s="1268"/>
      <c r="AP16" s="1268"/>
      <c r="AQ16" s="1268"/>
      <c r="AR16" s="1268"/>
      <c r="AS16" s="1268"/>
      <c r="AT16" s="1268"/>
      <c r="AU16" s="1268"/>
    </row>
    <row r="17" spans="2:47">
      <c r="B17" s="1268"/>
      <c r="C17" s="1268"/>
      <c r="D17" s="1268"/>
      <c r="E17" s="1268"/>
      <c r="F17" s="1268"/>
      <c r="G17" s="1268"/>
      <c r="H17" s="1268"/>
      <c r="I17" s="1268"/>
      <c r="J17" s="1268"/>
      <c r="K17" s="1268"/>
      <c r="L17" s="1268"/>
      <c r="M17" s="1268"/>
      <c r="N17" s="1268"/>
      <c r="O17" s="1268"/>
      <c r="P17" s="1268"/>
      <c r="Q17" s="1268"/>
      <c r="R17" s="1268"/>
      <c r="S17" s="1268"/>
      <c r="T17" s="1268"/>
      <c r="U17" s="1268"/>
      <c r="V17" s="1268"/>
      <c r="W17" s="1268"/>
      <c r="X17" s="1268"/>
      <c r="Y17" s="1268"/>
      <c r="Z17" s="1268"/>
      <c r="AA17" s="1268"/>
      <c r="AB17" s="1268"/>
      <c r="AC17" s="1268"/>
      <c r="AD17" s="1268"/>
      <c r="AE17" s="1268"/>
      <c r="AF17" s="1268"/>
      <c r="AG17" s="1268"/>
      <c r="AH17" s="1268"/>
      <c r="AI17" s="1268"/>
      <c r="AJ17" s="1268"/>
      <c r="AK17" s="1268"/>
      <c r="AL17" s="1268"/>
      <c r="AM17" s="1268"/>
      <c r="AN17" s="1268"/>
      <c r="AO17" s="1268"/>
      <c r="AP17" s="1268"/>
      <c r="AQ17" s="1268"/>
      <c r="AR17" s="1268"/>
      <c r="AS17" s="1268"/>
      <c r="AT17" s="1268"/>
      <c r="AU17" s="1268"/>
    </row>
    <row r="18" spans="2:47">
      <c r="B18" s="1268"/>
      <c r="C18" s="1268"/>
      <c r="D18" s="1268"/>
      <c r="E18" s="1268"/>
      <c r="F18" s="1268"/>
      <c r="G18" s="1268"/>
      <c r="H18" s="1268"/>
      <c r="I18" s="1268"/>
      <c r="J18" s="1268"/>
      <c r="K18" s="1268"/>
      <c r="L18" s="1268"/>
      <c r="M18" s="1268"/>
      <c r="N18" s="1268"/>
      <c r="O18" s="1268"/>
      <c r="P18" s="1268"/>
      <c r="Q18" s="1268"/>
      <c r="R18" s="1268"/>
      <c r="S18" s="1268"/>
      <c r="T18" s="1268"/>
      <c r="U18" s="1268"/>
      <c r="V18" s="1268"/>
      <c r="W18" s="1268"/>
      <c r="X18" s="1268"/>
      <c r="Y18" s="1268"/>
      <c r="Z18" s="1268"/>
      <c r="AA18" s="1268"/>
      <c r="AB18" s="1268"/>
      <c r="AC18" s="1268"/>
      <c r="AD18" s="1268"/>
      <c r="AE18" s="1268"/>
      <c r="AF18" s="1268"/>
      <c r="AG18" s="1268"/>
      <c r="AH18" s="1268"/>
      <c r="AI18" s="1268"/>
      <c r="AJ18" s="1268"/>
      <c r="AK18" s="1268"/>
      <c r="AL18" s="1268"/>
      <c r="AM18" s="1268"/>
      <c r="AN18" s="1268"/>
      <c r="AO18" s="1268"/>
      <c r="AP18" s="1268"/>
      <c r="AQ18" s="1268"/>
      <c r="AR18" s="1268"/>
      <c r="AS18" s="1268"/>
      <c r="AT18" s="1268"/>
      <c r="AU18" s="1268"/>
    </row>
    <row r="19" spans="2:47">
      <c r="B19" s="1268"/>
      <c r="C19" s="1268"/>
      <c r="D19" s="1268"/>
      <c r="E19" s="1268"/>
      <c r="F19" s="1268"/>
      <c r="G19" s="1268"/>
      <c r="H19" s="1268"/>
      <c r="I19" s="1268"/>
      <c r="J19" s="1268"/>
      <c r="K19" s="1268"/>
      <c r="L19" s="1268"/>
      <c r="M19" s="1268"/>
      <c r="N19" s="1268"/>
      <c r="O19" s="1268"/>
      <c r="P19" s="1268"/>
      <c r="Q19" s="1268"/>
      <c r="R19" s="1268"/>
      <c r="S19" s="1268"/>
      <c r="T19" s="1268"/>
      <c r="U19" s="1268"/>
      <c r="V19" s="1268"/>
      <c r="W19" s="1268"/>
      <c r="X19" s="1268"/>
      <c r="Y19" s="1268"/>
      <c r="Z19" s="1268"/>
      <c r="AA19" s="1268"/>
      <c r="AB19" s="1268"/>
      <c r="AC19" s="1268"/>
      <c r="AD19" s="1268"/>
      <c r="AE19" s="1268"/>
      <c r="AF19" s="1268"/>
      <c r="AG19" s="1268"/>
      <c r="AH19" s="1268"/>
      <c r="AI19" s="1268"/>
      <c r="AJ19" s="1268"/>
      <c r="AK19" s="1268"/>
      <c r="AL19" s="1268"/>
      <c r="AM19" s="1268"/>
      <c r="AN19" s="1268"/>
      <c r="AO19" s="1268"/>
      <c r="AP19" s="1268"/>
      <c r="AQ19" s="1268"/>
      <c r="AR19" s="1268"/>
      <c r="AS19" s="1268"/>
      <c r="AT19" s="1268"/>
      <c r="AU19" s="1268"/>
    </row>
    <row r="20" spans="2:47">
      <c r="B20" s="1268"/>
      <c r="C20" s="1268"/>
      <c r="D20" s="1268"/>
      <c r="E20" s="1268"/>
      <c r="F20" s="1268"/>
      <c r="G20" s="1268"/>
      <c r="H20" s="1268"/>
      <c r="I20" s="1268"/>
      <c r="J20" s="1268"/>
      <c r="K20" s="1268"/>
      <c r="L20" s="1268"/>
      <c r="M20" s="1268"/>
      <c r="N20" s="1268"/>
      <c r="O20" s="1268"/>
      <c r="P20" s="1268"/>
      <c r="Q20" s="1268"/>
      <c r="R20" s="1268"/>
      <c r="S20" s="1268"/>
      <c r="T20" s="1268"/>
      <c r="U20" s="1268"/>
      <c r="V20" s="1268"/>
      <c r="W20" s="1268"/>
      <c r="X20" s="1268"/>
      <c r="Y20" s="1268"/>
      <c r="Z20" s="1268"/>
      <c r="AA20" s="1268"/>
      <c r="AB20" s="1268"/>
      <c r="AC20" s="1268"/>
      <c r="AD20" s="1268"/>
      <c r="AE20" s="1268"/>
      <c r="AF20" s="1268"/>
      <c r="AG20" s="1268"/>
      <c r="AH20" s="1268"/>
      <c r="AI20" s="1268"/>
      <c r="AJ20" s="1268"/>
      <c r="AK20" s="1268"/>
      <c r="AL20" s="1268"/>
      <c r="AM20" s="1268"/>
      <c r="AN20" s="1268"/>
      <c r="AO20" s="1268"/>
      <c r="AP20" s="1268"/>
      <c r="AQ20" s="1268"/>
      <c r="AR20" s="1268"/>
      <c r="AS20" s="1268"/>
      <c r="AT20" s="1268"/>
      <c r="AU20" s="1268"/>
    </row>
    <row r="21" spans="2:47">
      <c r="B21" s="1268"/>
      <c r="C21" s="1268"/>
      <c r="D21" s="1268"/>
      <c r="E21" s="1268"/>
      <c r="F21" s="1268"/>
      <c r="G21" s="1268"/>
      <c r="H21" s="1268"/>
      <c r="I21" s="1268"/>
      <c r="J21" s="1268"/>
      <c r="K21" s="1268"/>
      <c r="L21" s="1268"/>
      <c r="M21" s="1268"/>
      <c r="N21" s="1268"/>
      <c r="O21" s="1268"/>
      <c r="P21" s="1268"/>
      <c r="Q21" s="1268"/>
      <c r="R21" s="1268"/>
      <c r="S21" s="1268"/>
      <c r="T21" s="1268"/>
      <c r="U21" s="1268"/>
      <c r="V21" s="1268"/>
      <c r="W21" s="1268"/>
      <c r="X21" s="1268"/>
      <c r="Y21" s="1268"/>
      <c r="Z21" s="1268"/>
      <c r="AA21" s="1268"/>
      <c r="AB21" s="1268"/>
      <c r="AC21" s="1268"/>
      <c r="AD21" s="1268"/>
      <c r="AE21" s="1268"/>
      <c r="AF21" s="1268"/>
      <c r="AG21" s="1268"/>
      <c r="AH21" s="1268"/>
      <c r="AI21" s="1268"/>
      <c r="AJ21" s="1268"/>
      <c r="AK21" s="1268"/>
      <c r="AL21" s="1268"/>
      <c r="AM21" s="1268"/>
      <c r="AN21" s="1268"/>
      <c r="AO21" s="1268"/>
      <c r="AP21" s="1268"/>
      <c r="AQ21" s="1268"/>
      <c r="AR21" s="1268"/>
      <c r="AS21" s="1268"/>
      <c r="AT21" s="1268"/>
      <c r="AU21" s="1268"/>
    </row>
    <row r="22" spans="2:47">
      <c r="B22" s="1268"/>
      <c r="C22" s="1268"/>
      <c r="D22" s="1268"/>
      <c r="E22" s="1268"/>
      <c r="F22" s="1268"/>
      <c r="G22" s="1268"/>
      <c r="H22" s="1268"/>
      <c r="I22" s="1268"/>
      <c r="J22" s="1268"/>
      <c r="K22" s="1268"/>
      <c r="L22" s="1268"/>
      <c r="M22" s="1268"/>
      <c r="N22" s="1268"/>
      <c r="O22" s="1268"/>
      <c r="P22" s="1268"/>
      <c r="Q22" s="1268"/>
      <c r="R22" s="1268"/>
      <c r="S22" s="1268"/>
      <c r="T22" s="1268"/>
      <c r="U22" s="1268"/>
      <c r="V22" s="1268"/>
      <c r="W22" s="1268"/>
      <c r="X22" s="1268"/>
      <c r="Y22" s="1268"/>
      <c r="Z22" s="1268"/>
      <c r="AA22" s="1268"/>
      <c r="AB22" s="1268"/>
      <c r="AC22" s="1268"/>
      <c r="AD22" s="1268"/>
      <c r="AE22" s="1268"/>
      <c r="AF22" s="1268"/>
      <c r="AG22" s="1268"/>
      <c r="AH22" s="1268"/>
      <c r="AI22" s="1268"/>
      <c r="AJ22" s="1268"/>
      <c r="AK22" s="1268"/>
      <c r="AL22" s="1268"/>
      <c r="AM22" s="1268"/>
      <c r="AN22" s="1268"/>
      <c r="AO22" s="1268"/>
      <c r="AP22" s="1268"/>
      <c r="AQ22" s="1268"/>
      <c r="AR22" s="1268"/>
      <c r="AS22" s="1268"/>
      <c r="AT22" s="1268"/>
      <c r="AU22" s="1268"/>
    </row>
    <row r="23" spans="2:47">
      <c r="B23" s="1268"/>
      <c r="C23" s="1268"/>
      <c r="D23" s="1268"/>
      <c r="E23" s="1268"/>
      <c r="F23" s="1268"/>
      <c r="G23" s="1268"/>
      <c r="H23" s="1268"/>
      <c r="I23" s="1268"/>
      <c r="J23" s="1268"/>
      <c r="K23" s="1268"/>
      <c r="L23" s="1268"/>
      <c r="M23" s="1268"/>
      <c r="N23" s="1268"/>
      <c r="O23" s="1268"/>
      <c r="P23" s="1268"/>
      <c r="Q23" s="1268"/>
      <c r="R23" s="1268"/>
      <c r="S23" s="1268"/>
      <c r="T23" s="1268"/>
      <c r="U23" s="1268"/>
      <c r="V23" s="1268"/>
      <c r="W23" s="1268"/>
      <c r="X23" s="1268"/>
      <c r="Y23" s="1268"/>
      <c r="Z23" s="1268"/>
      <c r="AA23" s="1268"/>
      <c r="AB23" s="1268"/>
      <c r="AC23" s="1268"/>
      <c r="AD23" s="1268"/>
      <c r="AE23" s="1268"/>
      <c r="AF23" s="1268"/>
      <c r="AG23" s="1268"/>
      <c r="AH23" s="1268"/>
      <c r="AI23" s="1268"/>
      <c r="AJ23" s="1268"/>
      <c r="AK23" s="1268"/>
      <c r="AL23" s="1268"/>
      <c r="AM23" s="1268"/>
      <c r="AN23" s="1268"/>
      <c r="AO23" s="1268"/>
      <c r="AP23" s="1268"/>
      <c r="AQ23" s="1268"/>
      <c r="AR23" s="1268"/>
      <c r="AS23" s="1268"/>
      <c r="AT23" s="1268"/>
      <c r="AU23" s="1268"/>
    </row>
    <row r="24" spans="2:47">
      <c r="B24" s="1268"/>
      <c r="C24" s="1268"/>
      <c r="D24" s="1268"/>
      <c r="E24" s="1268"/>
      <c r="F24" s="1268"/>
      <c r="G24" s="1268"/>
      <c r="H24" s="1268"/>
      <c r="I24" s="1268"/>
      <c r="J24" s="1268"/>
      <c r="K24" s="1268"/>
      <c r="L24" s="1268"/>
      <c r="M24" s="1268"/>
      <c r="N24" s="1268"/>
      <c r="O24" s="1268"/>
      <c r="P24" s="1268"/>
      <c r="Q24" s="1268"/>
      <c r="R24" s="1268"/>
      <c r="S24" s="1268"/>
      <c r="T24" s="1268"/>
      <c r="U24" s="1268"/>
      <c r="V24" s="1268"/>
      <c r="W24" s="1268"/>
      <c r="X24" s="1268"/>
      <c r="Y24" s="1268"/>
      <c r="Z24" s="1268"/>
      <c r="AA24" s="1268"/>
      <c r="AB24" s="1268"/>
      <c r="AC24" s="1268"/>
      <c r="AD24" s="1268"/>
      <c r="AE24" s="1268"/>
      <c r="AF24" s="1268"/>
      <c r="AG24" s="1268"/>
      <c r="AH24" s="1268"/>
      <c r="AI24" s="1268"/>
      <c r="AJ24" s="1268"/>
      <c r="AK24" s="1268"/>
      <c r="AL24" s="1268"/>
      <c r="AM24" s="1268"/>
      <c r="AN24" s="1268"/>
      <c r="AO24" s="1268"/>
      <c r="AP24" s="1268"/>
      <c r="AQ24" s="1268"/>
      <c r="AR24" s="1268"/>
      <c r="AS24" s="1268"/>
      <c r="AT24" s="1268"/>
      <c r="AU24" s="1268"/>
    </row>
    <row r="25" spans="2:47">
      <c r="B25" s="1268"/>
      <c r="C25" s="1268"/>
      <c r="D25" s="1268"/>
      <c r="E25" s="1268"/>
      <c r="F25" s="1268"/>
      <c r="G25" s="1268"/>
      <c r="H25" s="1268"/>
      <c r="I25" s="1268"/>
      <c r="J25" s="1268"/>
      <c r="K25" s="1268"/>
      <c r="L25" s="1268"/>
      <c r="M25" s="1268"/>
      <c r="N25" s="1268"/>
      <c r="O25" s="1268"/>
      <c r="P25" s="1268"/>
      <c r="Q25" s="1268"/>
      <c r="R25" s="1268"/>
      <c r="S25" s="1268"/>
      <c r="T25" s="1268"/>
      <c r="U25" s="1268"/>
      <c r="V25" s="1268"/>
      <c r="W25" s="1268"/>
      <c r="X25" s="1268"/>
      <c r="Y25" s="1268"/>
      <c r="Z25" s="1268"/>
      <c r="AA25" s="1268"/>
      <c r="AB25" s="1268"/>
      <c r="AC25" s="1268"/>
      <c r="AD25" s="1268"/>
      <c r="AE25" s="1268"/>
      <c r="AF25" s="1268"/>
      <c r="AG25" s="1268"/>
      <c r="AH25" s="1268"/>
      <c r="AI25" s="1268"/>
      <c r="AJ25" s="1268"/>
      <c r="AK25" s="1268"/>
      <c r="AL25" s="1268"/>
      <c r="AM25" s="1268"/>
      <c r="AN25" s="1268"/>
      <c r="AO25" s="1268"/>
      <c r="AP25" s="1268"/>
      <c r="AQ25" s="1268"/>
      <c r="AR25" s="1268"/>
      <c r="AS25" s="1268"/>
      <c r="AT25" s="1268"/>
      <c r="AU25" s="1268"/>
    </row>
    <row r="26" spans="2:47">
      <c r="B26" s="1268"/>
      <c r="C26" s="1268"/>
      <c r="D26" s="1268"/>
      <c r="E26" s="1268"/>
      <c r="F26" s="1268"/>
      <c r="G26" s="1268"/>
      <c r="H26" s="1268"/>
      <c r="I26" s="1268"/>
      <c r="J26" s="1268"/>
      <c r="K26" s="1268"/>
      <c r="L26" s="1268"/>
      <c r="M26" s="1268"/>
      <c r="N26" s="1268"/>
      <c r="O26" s="1268"/>
      <c r="P26" s="1268"/>
      <c r="Q26" s="1268"/>
      <c r="R26" s="1268"/>
      <c r="S26" s="1268"/>
      <c r="T26" s="1268"/>
      <c r="U26" s="1268"/>
      <c r="V26" s="1268"/>
      <c r="W26" s="1268"/>
      <c r="X26" s="1268"/>
      <c r="Y26" s="1268"/>
      <c r="Z26" s="1268"/>
      <c r="AA26" s="1268"/>
      <c r="AB26" s="1268"/>
      <c r="AC26" s="1268"/>
      <c r="AD26" s="1268"/>
      <c r="AE26" s="1268"/>
      <c r="AF26" s="1268"/>
      <c r="AG26" s="1268"/>
      <c r="AH26" s="1268"/>
      <c r="AI26" s="1268"/>
      <c r="AJ26" s="1268"/>
      <c r="AK26" s="1268"/>
      <c r="AL26" s="1268"/>
      <c r="AM26" s="1268"/>
      <c r="AN26" s="1268"/>
      <c r="AO26" s="1268"/>
      <c r="AP26" s="1268"/>
      <c r="AQ26" s="1268"/>
      <c r="AR26" s="1268"/>
      <c r="AS26" s="1268"/>
      <c r="AT26" s="1268"/>
      <c r="AU26" s="1268"/>
    </row>
    <row r="27" spans="2:47">
      <c r="B27" s="1268"/>
      <c r="C27" s="1268"/>
      <c r="D27" s="1268"/>
      <c r="E27" s="1268"/>
      <c r="F27" s="1268"/>
      <c r="G27" s="1268"/>
      <c r="H27" s="1268"/>
      <c r="I27" s="1268"/>
      <c r="J27" s="1268"/>
      <c r="K27" s="1268"/>
      <c r="L27" s="1268"/>
      <c r="M27" s="1268"/>
      <c r="N27" s="1268"/>
      <c r="O27" s="1268"/>
      <c r="P27" s="1268"/>
      <c r="Q27" s="1268"/>
      <c r="R27" s="1268"/>
      <c r="S27" s="1268"/>
      <c r="T27" s="1268"/>
      <c r="U27" s="1268"/>
      <c r="V27" s="1268"/>
      <c r="W27" s="1268"/>
      <c r="X27" s="1268"/>
      <c r="Y27" s="1268"/>
      <c r="Z27" s="1268"/>
      <c r="AA27" s="1268"/>
      <c r="AB27" s="1268"/>
      <c r="AC27" s="1268"/>
      <c r="AD27" s="1268"/>
      <c r="AE27" s="1268"/>
      <c r="AF27" s="1268"/>
      <c r="AG27" s="1268"/>
      <c r="AH27" s="1268"/>
      <c r="AI27" s="1268"/>
      <c r="AJ27" s="1268"/>
      <c r="AK27" s="1268"/>
      <c r="AL27" s="1268"/>
      <c r="AM27" s="1268"/>
      <c r="AN27" s="1268"/>
      <c r="AO27" s="1268"/>
      <c r="AP27" s="1268"/>
      <c r="AQ27" s="1268"/>
      <c r="AR27" s="1268"/>
      <c r="AS27" s="1268"/>
      <c r="AT27" s="1268"/>
      <c r="AU27" s="1268"/>
    </row>
    <row r="28" spans="2:47">
      <c r="B28" s="1268"/>
      <c r="C28" s="1268"/>
      <c r="D28" s="1268"/>
      <c r="E28" s="1268"/>
      <c r="F28" s="1268"/>
      <c r="G28" s="1268"/>
      <c r="H28" s="1268"/>
      <c r="I28" s="1268"/>
      <c r="J28" s="1268"/>
      <c r="K28" s="1268"/>
      <c r="L28" s="1268"/>
      <c r="M28" s="1268"/>
      <c r="N28" s="1268"/>
      <c r="O28" s="1268"/>
      <c r="P28" s="1268"/>
      <c r="Q28" s="1268"/>
      <c r="R28" s="1268"/>
      <c r="S28" s="1268"/>
      <c r="T28" s="1268"/>
      <c r="U28" s="1268"/>
      <c r="V28" s="1268"/>
      <c r="W28" s="1268"/>
      <c r="X28" s="1268"/>
      <c r="Y28" s="1268"/>
      <c r="Z28" s="1268"/>
      <c r="AA28" s="1268"/>
      <c r="AB28" s="1268"/>
      <c r="AC28" s="1268"/>
      <c r="AD28" s="1268"/>
      <c r="AE28" s="1268"/>
      <c r="AF28" s="1268"/>
      <c r="AG28" s="1268"/>
      <c r="AH28" s="1268"/>
      <c r="AI28" s="1268"/>
      <c r="AJ28" s="1268"/>
      <c r="AK28" s="1268"/>
      <c r="AL28" s="1268"/>
      <c r="AM28" s="1268"/>
      <c r="AN28" s="1268"/>
      <c r="AO28" s="1268"/>
      <c r="AP28" s="1268"/>
      <c r="AQ28" s="1268"/>
      <c r="AR28" s="1268"/>
      <c r="AS28" s="1268"/>
      <c r="AT28" s="1268"/>
      <c r="AU28" s="1268"/>
    </row>
    <row r="30" spans="2:47">
      <c r="B30" s="1254" t="s">
        <v>317</v>
      </c>
    </row>
    <row r="32" spans="2:47">
      <c r="B32" s="164" t="s">
        <v>1682</v>
      </c>
    </row>
  </sheetData>
  <phoneticPr fontId="64" type="noConversion"/>
  <hyperlinks>
    <hyperlink ref="B32" location="'Содержание '!B60" display="к содержанию"/>
  </hyperlinks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1"/>
  <dimension ref="A2:J40"/>
  <sheetViews>
    <sheetView topLeftCell="A10" workbookViewId="0">
      <selection activeCell="B12" sqref="B12"/>
    </sheetView>
  </sheetViews>
  <sheetFormatPr defaultRowHeight="12.75"/>
  <cols>
    <col min="1" max="1" width="9.140625" style="1248" bestFit="1"/>
    <col min="2" max="2" width="24.42578125" style="1248" customWidth="1"/>
    <col min="3" max="16384" width="9.140625" style="1248"/>
  </cols>
  <sheetData>
    <row r="2" spans="1:10" s="1149" customFormat="1" ht="15" customHeight="1">
      <c r="A2" s="1248" t="s">
        <v>1238</v>
      </c>
      <c r="B2" s="1149" t="s">
        <v>277</v>
      </c>
    </row>
    <row r="3" spans="1:10">
      <c r="B3" s="1249"/>
      <c r="C3" s="1249" t="s">
        <v>769</v>
      </c>
      <c r="D3" s="1249" t="s">
        <v>706</v>
      </c>
      <c r="E3" s="1249" t="s">
        <v>707</v>
      </c>
      <c r="F3" s="1249" t="s">
        <v>708</v>
      </c>
      <c r="G3" s="1249" t="s">
        <v>760</v>
      </c>
      <c r="H3" s="1249" t="s">
        <v>709</v>
      </c>
      <c r="I3" s="1249" t="s">
        <v>710</v>
      </c>
      <c r="J3" s="1249" t="s">
        <v>711</v>
      </c>
    </row>
    <row r="4" spans="1:10">
      <c r="B4" s="1249" t="s">
        <v>278</v>
      </c>
      <c r="C4" s="1249"/>
      <c r="D4" s="1249"/>
      <c r="E4" s="1249"/>
      <c r="F4" s="1249"/>
      <c r="G4" s="1249"/>
      <c r="H4" s="1249"/>
      <c r="I4" s="1249"/>
      <c r="J4" s="1249"/>
    </row>
    <row r="5" spans="1:10">
      <c r="B5" s="1249" t="s">
        <v>279</v>
      </c>
      <c r="C5" s="1252">
        <v>2.1126663530044363</v>
      </c>
      <c r="D5" s="1252">
        <v>3.2524221999575631</v>
      </c>
      <c r="E5" s="1252">
        <v>3.516325220982746</v>
      </c>
      <c r="F5" s="1252">
        <v>3.7235473068578435</v>
      </c>
      <c r="G5" s="1252">
        <v>2.9285522247613929</v>
      </c>
      <c r="H5" s="1252">
        <v>3.3115944811344904</v>
      </c>
      <c r="I5" s="1252">
        <v>2.9099495222070542</v>
      </c>
      <c r="J5" s="1252">
        <v>2.8345678222335984</v>
      </c>
    </row>
    <row r="6" spans="1:10">
      <c r="B6" s="1249" t="s">
        <v>280</v>
      </c>
      <c r="C6" s="1252">
        <v>2.2640563288152151</v>
      </c>
      <c r="D6" s="1252">
        <v>4.1715285398844388</v>
      </c>
      <c r="E6" s="1252">
        <v>4.0004158339446985</v>
      </c>
      <c r="F6" s="1252">
        <v>4.3371650076569681</v>
      </c>
      <c r="G6" s="1252">
        <v>2.8300975797570649</v>
      </c>
      <c r="H6" s="1252">
        <v>3.7183110935517618</v>
      </c>
      <c r="I6" s="1252">
        <v>3.1125381986659217</v>
      </c>
      <c r="J6" s="1252">
        <v>3.0963404943278348</v>
      </c>
    </row>
    <row r="7" spans="1:10">
      <c r="B7" s="1249" t="s">
        <v>281</v>
      </c>
      <c r="C7" s="1252">
        <v>3.6119525261448153</v>
      </c>
      <c r="D7" s="1252">
        <v>7.0281577535693653</v>
      </c>
      <c r="E7" s="1252">
        <v>7.5649449391746844</v>
      </c>
      <c r="F7" s="1252">
        <v>7.50293536424181</v>
      </c>
      <c r="G7" s="1252">
        <v>5.0883723249650927</v>
      </c>
      <c r="H7" s="1252">
        <v>5.7476839916125266</v>
      </c>
      <c r="I7" s="1252">
        <v>4.9884414554347467</v>
      </c>
      <c r="J7" s="1252">
        <v>4.782901784219864</v>
      </c>
    </row>
    <row r="8" spans="1:10">
      <c r="B8" s="1249" t="s">
        <v>1575</v>
      </c>
      <c r="C8" s="1249"/>
      <c r="D8" s="1249"/>
      <c r="E8" s="1249"/>
      <c r="F8" s="1249"/>
      <c r="G8" s="1249"/>
      <c r="H8" s="1249"/>
      <c r="I8" s="1249"/>
      <c r="J8" s="1249"/>
    </row>
    <row r="9" spans="1:10">
      <c r="B9" s="1249" t="s">
        <v>282</v>
      </c>
      <c r="C9" s="1271">
        <v>133.90199999999999</v>
      </c>
      <c r="D9" s="1271">
        <v>101.82</v>
      </c>
      <c r="E9" s="1271">
        <v>103.628</v>
      </c>
      <c r="F9" s="1271">
        <v>106.01</v>
      </c>
      <c r="G9" s="1271">
        <v>133.90199999999999</v>
      </c>
      <c r="H9" s="1271">
        <v>117.19799999999999</v>
      </c>
      <c r="I9" s="1271">
        <v>125.996</v>
      </c>
      <c r="J9" s="1249">
        <v>125.018</v>
      </c>
    </row>
    <row r="10" spans="1:10">
      <c r="B10" s="1249" t="s">
        <v>332</v>
      </c>
      <c r="C10" s="1271">
        <v>228.87</v>
      </c>
      <c r="D10" s="1271">
        <v>176.09100000000001</v>
      </c>
      <c r="E10" s="1271">
        <v>174.06299999999999</v>
      </c>
      <c r="F10" s="1271">
        <v>173.751</v>
      </c>
      <c r="G10" s="1271">
        <v>228.87</v>
      </c>
      <c r="H10" s="1271">
        <v>195.03399999999999</v>
      </c>
      <c r="I10" s="1271">
        <v>208.56</v>
      </c>
      <c r="J10" s="1249">
        <v>214.054</v>
      </c>
    </row>
    <row r="11" spans="1:10">
      <c r="B11" s="1249" t="s">
        <v>333</v>
      </c>
      <c r="C11" s="1271">
        <v>213.376</v>
      </c>
      <c r="D11" s="1271">
        <v>173.16200000000001</v>
      </c>
      <c r="E11" s="1271">
        <v>170.46700000000001</v>
      </c>
      <c r="F11" s="1271">
        <v>173.32</v>
      </c>
      <c r="G11" s="1271">
        <v>213.376</v>
      </c>
      <c r="H11" s="1271">
        <v>192.453</v>
      </c>
      <c r="I11" s="1271">
        <v>208.03800000000001</v>
      </c>
      <c r="J11" s="1249">
        <v>212.43799999999999</v>
      </c>
    </row>
    <row r="12" spans="1:10">
      <c r="B12" s="1249" t="s">
        <v>334</v>
      </c>
      <c r="C12" s="1249"/>
      <c r="D12" s="1249"/>
      <c r="E12" s="1249"/>
      <c r="F12" s="1249"/>
      <c r="G12" s="1249"/>
      <c r="H12" s="1249"/>
      <c r="I12" s="1249"/>
      <c r="J12" s="1249"/>
    </row>
    <row r="13" spans="1:10">
      <c r="B13" s="1249" t="s">
        <v>335</v>
      </c>
      <c r="C13" s="1253"/>
      <c r="D13" s="1253">
        <v>-7.7610526690186976E-2</v>
      </c>
      <c r="E13" s="1253">
        <v>-0.14683659460783405</v>
      </c>
      <c r="F13" s="1253">
        <v>-0.19431666828168137</v>
      </c>
      <c r="G13" s="1253">
        <v>2.4396961281586416E-2</v>
      </c>
      <c r="H13" s="1253">
        <v>-9.4091979833153983E-2</v>
      </c>
      <c r="I13" s="1253">
        <v>3.094571816649494E-2</v>
      </c>
      <c r="J13" s="1253">
        <v>5.8362398835122502E-2</v>
      </c>
    </row>
    <row r="14" spans="1:10">
      <c r="B14" s="1249" t="s">
        <v>336</v>
      </c>
      <c r="C14" s="1253">
        <v>0.32505537155513498</v>
      </c>
      <c r="D14" s="1253">
        <v>-0.28083915252726355</v>
      </c>
      <c r="E14" s="1253">
        <v>-0.25007796075994848</v>
      </c>
      <c r="F14" s="1253">
        <v>-0.30830392786446781</v>
      </c>
      <c r="G14" s="1253">
        <v>6.003412089328708E-2</v>
      </c>
      <c r="H14" s="1253">
        <v>-0.19318208602756393</v>
      </c>
      <c r="I14" s="1253">
        <v>-3.615640724157454E-2</v>
      </c>
      <c r="J14" s="1253">
        <v>-3.11143088120703E-2</v>
      </c>
    </row>
    <row r="15" spans="1:10">
      <c r="B15" s="1249" t="s">
        <v>337</v>
      </c>
      <c r="C15" s="1253">
        <v>-0.1694242993824665</v>
      </c>
      <c r="D15" s="1253">
        <v>-0.57314560868011233</v>
      </c>
      <c r="E15" s="1253">
        <v>-0.60343399401829723</v>
      </c>
      <c r="F15" s="1253">
        <v>-0.60015649151161821</v>
      </c>
      <c r="G15" s="1253">
        <v>-0.41042050219456361</v>
      </c>
      <c r="H15" s="1253">
        <v>-0.47805063667768855</v>
      </c>
      <c r="I15" s="1253">
        <v>-0.39860976082387489</v>
      </c>
      <c r="J15" s="1253">
        <v>-0.37276571099623201</v>
      </c>
    </row>
    <row r="16" spans="1:10">
      <c r="C16" s="1263"/>
      <c r="D16" s="1263"/>
      <c r="E16" s="1263"/>
      <c r="F16" s="1263"/>
      <c r="G16" s="1263"/>
      <c r="H16" s="1263"/>
      <c r="I16" s="1263"/>
      <c r="J16" s="1263"/>
    </row>
    <row r="17" spans="2:2" s="1254" customFormat="1">
      <c r="B17" s="1149" t="s">
        <v>277</v>
      </c>
    </row>
    <row r="36" spans="1:3">
      <c r="A36" s="1268"/>
      <c r="B36" s="1268"/>
      <c r="C36" s="1268"/>
    </row>
    <row r="37" spans="1:3">
      <c r="A37" s="1268"/>
      <c r="B37" s="1273" t="s">
        <v>338</v>
      </c>
      <c r="C37" s="1268"/>
    </row>
    <row r="38" spans="1:3">
      <c r="A38" s="1268"/>
      <c r="B38" s="1268"/>
      <c r="C38" s="1268"/>
    </row>
    <row r="39" spans="1:3">
      <c r="A39" s="1268"/>
      <c r="B39" s="239" t="s">
        <v>1682</v>
      </c>
      <c r="C39" s="1268"/>
    </row>
    <row r="40" spans="1:3">
      <c r="A40" s="1268"/>
      <c r="B40" s="1268"/>
      <c r="C40" s="1268"/>
    </row>
  </sheetData>
  <phoneticPr fontId="64" type="noConversion"/>
  <hyperlinks>
    <hyperlink ref="B39" location="'Содержание '!B61" display="к содержанию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2"/>
  <dimension ref="A2:V59"/>
  <sheetViews>
    <sheetView topLeftCell="A16" workbookViewId="0">
      <selection activeCell="J13" sqref="J13"/>
    </sheetView>
  </sheetViews>
  <sheetFormatPr defaultRowHeight="12.75"/>
  <cols>
    <col min="1" max="1" width="9.140625" style="1077"/>
    <col min="2" max="2" width="20" style="1077" customWidth="1"/>
    <col min="3" max="16384" width="9.140625" style="1077"/>
  </cols>
  <sheetData>
    <row r="2" spans="1:22">
      <c r="A2" s="1077" t="s">
        <v>1238</v>
      </c>
      <c r="B2" s="1076" t="s">
        <v>339</v>
      </c>
    </row>
    <row r="3" spans="1:22">
      <c r="B3" s="1069"/>
      <c r="C3" s="1070">
        <v>39083</v>
      </c>
      <c r="D3" s="1070">
        <v>39114</v>
      </c>
      <c r="E3" s="1070">
        <v>39142</v>
      </c>
      <c r="F3" s="1070">
        <v>39173</v>
      </c>
      <c r="G3" s="1070">
        <v>39203</v>
      </c>
      <c r="H3" s="1070">
        <v>39234</v>
      </c>
      <c r="I3" s="1070">
        <v>39264</v>
      </c>
      <c r="J3" s="1070">
        <v>39295</v>
      </c>
      <c r="K3" s="1070">
        <v>39326</v>
      </c>
      <c r="L3" s="1070">
        <v>39356</v>
      </c>
      <c r="M3" s="1070">
        <v>39387</v>
      </c>
      <c r="N3" s="1070">
        <v>39417</v>
      </c>
      <c r="O3" s="1070">
        <v>39448</v>
      </c>
      <c r="P3" s="1070">
        <v>39479</v>
      </c>
      <c r="Q3" s="1070">
        <v>39508</v>
      </c>
      <c r="R3" s="1070">
        <v>39539</v>
      </c>
      <c r="S3" s="1070">
        <v>39569</v>
      </c>
      <c r="T3" s="1070">
        <v>39600</v>
      </c>
      <c r="U3" s="1070">
        <v>39630</v>
      </c>
      <c r="V3" s="1070">
        <v>39661</v>
      </c>
    </row>
    <row r="4" spans="1:22">
      <c r="B4" s="1487" t="s">
        <v>425</v>
      </c>
      <c r="C4" s="1488"/>
      <c r="D4" s="1488"/>
      <c r="E4" s="1488"/>
      <c r="F4" s="1488"/>
      <c r="G4" s="1488"/>
      <c r="H4" s="1488"/>
      <c r="I4" s="1488"/>
      <c r="J4" s="1488"/>
      <c r="K4" s="1488"/>
      <c r="L4" s="1488"/>
      <c r="M4" s="1488"/>
      <c r="N4" s="1488"/>
      <c r="O4" s="1488"/>
      <c r="P4" s="1488"/>
      <c r="Q4" s="1488"/>
      <c r="R4" s="1488"/>
      <c r="S4" s="1488"/>
      <c r="T4" s="1488"/>
      <c r="U4" s="1488"/>
      <c r="V4" s="1489"/>
    </row>
    <row r="5" spans="1:22">
      <c r="B5" s="1071" t="s">
        <v>340</v>
      </c>
      <c r="C5" s="1072">
        <v>27809.478179999998</v>
      </c>
      <c r="D5" s="1072">
        <v>26752.728999999999</v>
      </c>
      <c r="E5" s="1072">
        <v>27177.084583600001</v>
      </c>
      <c r="F5" s="1072">
        <v>36681.944000000003</v>
      </c>
      <c r="G5" s="1072">
        <v>34682.660556900002</v>
      </c>
      <c r="H5" s="1072">
        <v>42067.564280400002</v>
      </c>
      <c r="I5" s="1072">
        <v>35537.662035099995</v>
      </c>
      <c r="J5" s="1072">
        <v>47291.534549199998</v>
      </c>
      <c r="K5" s="1072">
        <v>35385.399418599998</v>
      </c>
      <c r="L5" s="1072">
        <v>32847.181614200003</v>
      </c>
      <c r="M5" s="1072">
        <v>46862.8621642</v>
      </c>
      <c r="N5" s="1072">
        <v>26327.164088900001</v>
      </c>
      <c r="O5" s="1072">
        <v>29389.855961500001</v>
      </c>
      <c r="P5" s="1072">
        <v>38798.638859899998</v>
      </c>
      <c r="Q5" s="1072">
        <v>32980.264625999996</v>
      </c>
      <c r="R5" s="1072">
        <v>36098.781284500001</v>
      </c>
      <c r="S5" s="1072">
        <v>31105.527813899997</v>
      </c>
      <c r="T5" s="1072">
        <v>36065.109428500007</v>
      </c>
      <c r="U5" s="1072">
        <v>38722.669288800003</v>
      </c>
      <c r="V5" s="1072">
        <v>29429.6455303</v>
      </c>
    </row>
    <row r="6" spans="1:22">
      <c r="B6" s="1071" t="s">
        <v>341</v>
      </c>
      <c r="C6" s="1072">
        <v>5968.2154499999997</v>
      </c>
      <c r="D6" s="1072">
        <v>4144.0171200000004</v>
      </c>
      <c r="E6" s="1072">
        <v>4576.3696</v>
      </c>
      <c r="F6" s="1072">
        <v>6907.3945200000035</v>
      </c>
      <c r="G6" s="1072">
        <v>8130.7810899999986</v>
      </c>
      <c r="H6" s="1072">
        <v>9138.3051199999973</v>
      </c>
      <c r="I6" s="1072">
        <v>8362.5452300000015</v>
      </c>
      <c r="J6" s="1072">
        <v>9925.4167199999974</v>
      </c>
      <c r="K6" s="1072">
        <v>9116.4244999999955</v>
      </c>
      <c r="L6" s="1072">
        <v>10372.528259999999</v>
      </c>
      <c r="M6" s="1072">
        <v>10254.975</v>
      </c>
      <c r="N6" s="1072">
        <v>5425.9018199999991</v>
      </c>
      <c r="O6" s="1072">
        <v>2197.5510800000002</v>
      </c>
      <c r="P6" s="1072">
        <v>3304.4788199999998</v>
      </c>
      <c r="Q6" s="1072">
        <v>4542.1143000000002</v>
      </c>
      <c r="R6" s="1072">
        <v>3612.1746400000002</v>
      </c>
      <c r="S6" s="1072">
        <v>3429.4315699999997</v>
      </c>
      <c r="T6" s="1072">
        <v>6582.0050700000011</v>
      </c>
      <c r="U6" s="1072">
        <v>5823.2789599999996</v>
      </c>
      <c r="V6" s="1072">
        <v>4364.0210099999995</v>
      </c>
    </row>
    <row r="7" spans="1:22">
      <c r="B7" s="1071" t="s">
        <v>342</v>
      </c>
      <c r="C7" s="1072">
        <v>747.48109999999997</v>
      </c>
      <c r="D7" s="1072">
        <v>900.60073999999997</v>
      </c>
      <c r="E7" s="1072">
        <v>954.56984</v>
      </c>
      <c r="F7" s="1072">
        <v>1062.5119399999999</v>
      </c>
      <c r="G7" s="1072">
        <v>1467.8075800000001</v>
      </c>
      <c r="H7" s="1072">
        <v>1358.0088799999999</v>
      </c>
      <c r="I7" s="1072">
        <v>1413.3199099999999</v>
      </c>
      <c r="J7" s="1072">
        <v>2108.68129</v>
      </c>
      <c r="K7" s="1072">
        <v>1389.8746799999999</v>
      </c>
      <c r="L7" s="1072">
        <v>1644.8633500000001</v>
      </c>
      <c r="M7" s="1072">
        <v>1803.27153</v>
      </c>
      <c r="N7" s="1072">
        <v>1064.0032200000001</v>
      </c>
      <c r="O7" s="1072">
        <v>847.43259</v>
      </c>
      <c r="P7" s="1072">
        <v>1171.3298200000002</v>
      </c>
      <c r="Q7" s="1072">
        <v>1059.64968</v>
      </c>
      <c r="R7" s="1072">
        <v>1811.09274</v>
      </c>
      <c r="S7" s="1072">
        <v>1618.8875399999999</v>
      </c>
      <c r="T7" s="1072">
        <v>2073.6104500000001</v>
      </c>
      <c r="U7" s="1072">
        <v>2067.6817099999998</v>
      </c>
      <c r="V7" s="1072">
        <v>1693.06367</v>
      </c>
    </row>
    <row r="8" spans="1:22">
      <c r="B8" s="1073" t="s">
        <v>343</v>
      </c>
      <c r="C8" s="1074">
        <f t="shared" ref="C8:V8" si="0">C5/(C5+C6+C7)</f>
        <v>0.80548406771234915</v>
      </c>
      <c r="D8" s="1074">
        <f t="shared" si="0"/>
        <v>0.84135098182213552</v>
      </c>
      <c r="E8" s="1074">
        <f t="shared" si="0"/>
        <v>0.83089961545799196</v>
      </c>
      <c r="F8" s="1074">
        <f t="shared" si="0"/>
        <v>0.8215100521502553</v>
      </c>
      <c r="G8" s="1074">
        <f t="shared" si="0"/>
        <v>0.78323582018167093</v>
      </c>
      <c r="H8" s="1074">
        <f t="shared" si="0"/>
        <v>0.80031317430559801</v>
      </c>
      <c r="I8" s="1074">
        <f t="shared" si="0"/>
        <v>0.78426165983009399</v>
      </c>
      <c r="J8" s="1074">
        <f t="shared" si="0"/>
        <v>0.7971517960977258</v>
      </c>
      <c r="K8" s="1074">
        <f t="shared" si="0"/>
        <v>0.77106318787859141</v>
      </c>
      <c r="L8" s="1074">
        <f t="shared" si="0"/>
        <v>0.73214073496373289</v>
      </c>
      <c r="M8" s="1074">
        <f t="shared" si="0"/>
        <v>0.7953492933647569</v>
      </c>
      <c r="N8" s="1074">
        <f t="shared" si="0"/>
        <v>0.80223995584405383</v>
      </c>
      <c r="O8" s="1074">
        <f t="shared" si="0"/>
        <v>0.90611997146911183</v>
      </c>
      <c r="P8" s="1074">
        <f t="shared" si="0"/>
        <v>0.89657155900117869</v>
      </c>
      <c r="Q8" s="1074">
        <f t="shared" si="0"/>
        <v>0.85480898277264616</v>
      </c>
      <c r="R8" s="1074">
        <f t="shared" si="0"/>
        <v>0.86938825143671883</v>
      </c>
      <c r="S8" s="1074">
        <f t="shared" si="0"/>
        <v>0.86036564461242049</v>
      </c>
      <c r="T8" s="1074">
        <f t="shared" si="0"/>
        <v>0.80645180662952731</v>
      </c>
      <c r="U8" s="1074">
        <f t="shared" si="0"/>
        <v>0.83071559376571791</v>
      </c>
      <c r="V8" s="1074">
        <f t="shared" si="0"/>
        <v>0.82931409447687188</v>
      </c>
    </row>
    <row r="9" spans="1:22">
      <c r="B9" s="1487" t="s">
        <v>1576</v>
      </c>
      <c r="C9" s="1488"/>
      <c r="D9" s="1488"/>
      <c r="E9" s="1488"/>
      <c r="F9" s="1488"/>
      <c r="G9" s="1488"/>
      <c r="H9" s="1488"/>
      <c r="I9" s="1488"/>
      <c r="J9" s="1488"/>
      <c r="K9" s="1488"/>
      <c r="L9" s="1488"/>
      <c r="M9" s="1488"/>
      <c r="N9" s="1488"/>
      <c r="O9" s="1488"/>
      <c r="P9" s="1488"/>
      <c r="Q9" s="1488"/>
      <c r="R9" s="1488"/>
      <c r="S9" s="1488"/>
      <c r="T9" s="1488"/>
      <c r="U9" s="1488"/>
      <c r="V9" s="1489"/>
    </row>
    <row r="10" spans="1:22">
      <c r="B10" s="1071" t="s">
        <v>344</v>
      </c>
      <c r="C10" s="1072">
        <v>28161.429120000001</v>
      </c>
      <c r="D10" s="1072">
        <v>25334.383000000002</v>
      </c>
      <c r="E10" s="1072">
        <v>26745.762531599998</v>
      </c>
      <c r="F10" s="1072">
        <v>37118.737999999998</v>
      </c>
      <c r="G10" s="1072">
        <v>31903.963214299998</v>
      </c>
      <c r="H10" s="1072">
        <v>44352.684650900002</v>
      </c>
      <c r="I10" s="1072">
        <v>34674.501362999996</v>
      </c>
      <c r="J10" s="1072">
        <v>43207.3660399</v>
      </c>
      <c r="K10" s="1072">
        <v>36080.456144100004</v>
      </c>
      <c r="L10" s="1072">
        <v>34287.483827100004</v>
      </c>
      <c r="M10" s="1072">
        <v>46370.1814543</v>
      </c>
      <c r="N10" s="1072">
        <v>24572.5521893</v>
      </c>
      <c r="O10" s="1072">
        <v>29366.1084706</v>
      </c>
      <c r="P10" s="1072">
        <v>38643.834454700002</v>
      </c>
      <c r="Q10" s="1072">
        <v>32383.013072500002</v>
      </c>
      <c r="R10" s="1072">
        <v>35603.358349599999</v>
      </c>
      <c r="S10" s="1072">
        <v>30469.509689400002</v>
      </c>
      <c r="T10" s="1072">
        <v>34456.480998899999</v>
      </c>
      <c r="U10" s="1072">
        <v>36511.045538300001</v>
      </c>
      <c r="V10" s="1072">
        <v>30363.205267900001</v>
      </c>
    </row>
    <row r="11" spans="1:22">
      <c r="B11" s="1071" t="s">
        <v>345</v>
      </c>
      <c r="C11" s="1072">
        <v>5940.6389700000009</v>
      </c>
      <c r="D11" s="1072">
        <v>5100.1658099999995</v>
      </c>
      <c r="E11" s="1072">
        <v>5419.2285600000005</v>
      </c>
      <c r="F11" s="1072">
        <v>6797.5013999999992</v>
      </c>
      <c r="G11" s="1072">
        <v>8434.0596800000003</v>
      </c>
      <c r="H11" s="1072">
        <v>8974.9391699999996</v>
      </c>
      <c r="I11" s="1072">
        <v>8724.3883499999974</v>
      </c>
      <c r="J11" s="1072">
        <v>9968.3054900000025</v>
      </c>
      <c r="K11" s="1072">
        <v>8896.9094400000031</v>
      </c>
      <c r="L11" s="1072">
        <v>10699.988399999997</v>
      </c>
      <c r="M11" s="1072">
        <v>10165.419090000001</v>
      </c>
      <c r="N11" s="1072">
        <v>5202.6519600000001</v>
      </c>
      <c r="O11" s="1072">
        <v>2361.27792</v>
      </c>
      <c r="P11" s="1072">
        <v>3793.9522299999999</v>
      </c>
      <c r="Q11" s="1072">
        <v>3929.0412700000002</v>
      </c>
      <c r="R11" s="1072">
        <v>3519.37817</v>
      </c>
      <c r="S11" s="1072">
        <v>3908.99379</v>
      </c>
      <c r="T11" s="1072">
        <v>6701.274290000003</v>
      </c>
      <c r="U11" s="1072">
        <v>5784.5589099999988</v>
      </c>
      <c r="V11" s="1072">
        <v>4211.9062999999996</v>
      </c>
    </row>
    <row r="12" spans="1:22">
      <c r="B12" s="1071" t="s">
        <v>346</v>
      </c>
      <c r="C12" s="1072">
        <v>918.73550999999998</v>
      </c>
      <c r="D12" s="1072">
        <v>1215.8570400000001</v>
      </c>
      <c r="E12" s="1072">
        <v>1021.641</v>
      </c>
      <c r="F12" s="1072">
        <v>1046.51602</v>
      </c>
      <c r="G12" s="1072">
        <v>1827.85582</v>
      </c>
      <c r="H12" s="1072">
        <v>1419.9484</v>
      </c>
      <c r="I12" s="1072">
        <v>1464.4587900000001</v>
      </c>
      <c r="J12" s="1072">
        <v>2074.7450800000001</v>
      </c>
      <c r="K12" s="1072">
        <v>1315.87446</v>
      </c>
      <c r="L12" s="1072">
        <v>1572.96243</v>
      </c>
      <c r="M12" s="1072">
        <v>1520.1242</v>
      </c>
      <c r="N12" s="1072">
        <v>1256.0249899999999</v>
      </c>
      <c r="O12" s="1072">
        <v>903.11005</v>
      </c>
      <c r="P12" s="1072">
        <v>1217.9868600000002</v>
      </c>
      <c r="Q12" s="1072">
        <v>1082.8752099999999</v>
      </c>
      <c r="R12" s="1072">
        <v>1960.79575</v>
      </c>
      <c r="S12" s="1072">
        <v>1510.8693600000001</v>
      </c>
      <c r="T12" s="1072">
        <v>1925.4792600000001</v>
      </c>
      <c r="U12" s="1072">
        <v>2070.5849600000001</v>
      </c>
      <c r="V12" s="1072">
        <v>1752.48416</v>
      </c>
    </row>
    <row r="13" spans="1:22">
      <c r="B13" s="1075" t="s">
        <v>347</v>
      </c>
      <c r="C13" s="1274">
        <f t="shared" ref="C13:V13" si="1">C10/(C10+C11+C12)</f>
        <v>0.80413429233816902</v>
      </c>
      <c r="D13" s="1274">
        <f t="shared" si="1"/>
        <v>0.80044417503101317</v>
      </c>
      <c r="E13" s="1274">
        <f t="shared" si="1"/>
        <v>0.80591975882872813</v>
      </c>
      <c r="F13" s="1274">
        <f t="shared" si="1"/>
        <v>0.82554411208279987</v>
      </c>
      <c r="G13" s="1274">
        <f t="shared" si="1"/>
        <v>0.75662986725520787</v>
      </c>
      <c r="H13" s="1274">
        <f t="shared" si="1"/>
        <v>0.81013062043997397</v>
      </c>
      <c r="I13" s="1274">
        <f t="shared" si="1"/>
        <v>0.77289151434341385</v>
      </c>
      <c r="J13" s="1274">
        <f t="shared" si="1"/>
        <v>0.78202787763518722</v>
      </c>
      <c r="K13" s="1274">
        <f t="shared" si="1"/>
        <v>0.77938930413444663</v>
      </c>
      <c r="L13" s="1274">
        <f t="shared" si="1"/>
        <v>0.73640815597221898</v>
      </c>
      <c r="M13" s="1274">
        <f t="shared" si="1"/>
        <v>0.79871850120780197</v>
      </c>
      <c r="N13" s="1274">
        <f t="shared" si="1"/>
        <v>0.7918652554493788</v>
      </c>
      <c r="O13" s="1274">
        <f t="shared" si="1"/>
        <v>0.89995898542510877</v>
      </c>
      <c r="P13" s="1274">
        <f t="shared" si="1"/>
        <v>0.88519412936600061</v>
      </c>
      <c r="Q13" s="1274">
        <f t="shared" si="1"/>
        <v>0.86597336751327214</v>
      </c>
      <c r="R13" s="1274">
        <f t="shared" si="1"/>
        <v>0.86660898863228741</v>
      </c>
      <c r="S13" s="1274">
        <f t="shared" si="1"/>
        <v>0.84898417773269153</v>
      </c>
      <c r="T13" s="1274">
        <f t="shared" si="1"/>
        <v>0.79976541593671358</v>
      </c>
      <c r="U13" s="1274">
        <f t="shared" si="1"/>
        <v>0.82294751983972592</v>
      </c>
      <c r="V13" s="1274">
        <f t="shared" si="1"/>
        <v>0.83581653724968974</v>
      </c>
    </row>
    <row r="14" spans="1:22">
      <c r="B14" s="1071"/>
      <c r="C14" s="1071"/>
      <c r="D14" s="1071"/>
      <c r="E14" s="1071"/>
      <c r="F14" s="1071"/>
      <c r="G14" s="1071"/>
      <c r="H14" s="1071"/>
      <c r="I14" s="1071"/>
      <c r="J14" s="1071"/>
      <c r="K14" s="1071"/>
      <c r="L14" s="1071"/>
      <c r="M14" s="1071"/>
      <c r="N14" s="1071"/>
      <c r="O14" s="1071"/>
      <c r="P14" s="1071"/>
      <c r="Q14" s="1071"/>
      <c r="R14" s="1071"/>
      <c r="S14" s="1071"/>
      <c r="T14" s="1071"/>
      <c r="U14" s="1071"/>
      <c r="V14" s="1071"/>
    </row>
    <row r="15" spans="1:22">
      <c r="B15" s="1490" t="s">
        <v>1577</v>
      </c>
      <c r="C15" s="1490"/>
      <c r="D15" s="1490"/>
      <c r="E15" s="1490"/>
      <c r="F15" s="1490"/>
      <c r="G15" s="1490"/>
      <c r="H15" s="1490"/>
      <c r="I15" s="1490"/>
      <c r="J15" s="1490"/>
      <c r="K15" s="1490"/>
      <c r="L15" s="1490"/>
      <c r="M15" s="1490"/>
      <c r="N15" s="1490"/>
      <c r="O15" s="1490"/>
      <c r="P15" s="1490"/>
      <c r="Q15" s="1490"/>
      <c r="R15" s="1490"/>
      <c r="S15" s="1490"/>
      <c r="T15" s="1490"/>
      <c r="U15" s="1490"/>
      <c r="V15" s="1490"/>
    </row>
    <row r="16" spans="1:22">
      <c r="B16" s="1075" t="s">
        <v>348</v>
      </c>
      <c r="C16" s="1275">
        <f t="shared" ref="C16:V16" si="2">C5-C10</f>
        <v>-351.95094000000245</v>
      </c>
      <c r="D16" s="1275">
        <f t="shared" si="2"/>
        <v>1418.3459999999977</v>
      </c>
      <c r="E16" s="1275">
        <f t="shared" si="2"/>
        <v>431.32205200000317</v>
      </c>
      <c r="F16" s="1275">
        <f t="shared" si="2"/>
        <v>-436.79399999999441</v>
      </c>
      <c r="G16" s="1275">
        <f t="shared" si="2"/>
        <v>2778.697342600004</v>
      </c>
      <c r="H16" s="1275">
        <f t="shared" si="2"/>
        <v>-2285.1203705000007</v>
      </c>
      <c r="I16" s="1275">
        <f t="shared" si="2"/>
        <v>863.16067209999892</v>
      </c>
      <c r="J16" s="1275">
        <f t="shared" si="2"/>
        <v>4084.1685092999978</v>
      </c>
      <c r="K16" s="1275">
        <f t="shared" si="2"/>
        <v>-695.056725500006</v>
      </c>
      <c r="L16" s="1275">
        <f t="shared" si="2"/>
        <v>-1440.3022129000019</v>
      </c>
      <c r="M16" s="1275">
        <f t="shared" si="2"/>
        <v>492.68070989999978</v>
      </c>
      <c r="N16" s="1275">
        <f t="shared" si="2"/>
        <v>1754.6118996000005</v>
      </c>
      <c r="O16" s="1275">
        <f t="shared" si="2"/>
        <v>23.747490900001139</v>
      </c>
      <c r="P16" s="1275">
        <f t="shared" si="2"/>
        <v>154.80440519999684</v>
      </c>
      <c r="Q16" s="1275">
        <f t="shared" si="2"/>
        <v>597.25155349999477</v>
      </c>
      <c r="R16" s="1275">
        <f t="shared" si="2"/>
        <v>495.42293490000156</v>
      </c>
      <c r="S16" s="1275">
        <f t="shared" si="2"/>
        <v>636.01812449999488</v>
      </c>
      <c r="T16" s="1275">
        <f t="shared" si="2"/>
        <v>1608.6284296000085</v>
      </c>
      <c r="U16" s="1275">
        <f t="shared" si="2"/>
        <v>2211.6237505000026</v>
      </c>
      <c r="V16" s="1275">
        <f t="shared" si="2"/>
        <v>-933.55973760000052</v>
      </c>
    </row>
    <row r="17" spans="2:22">
      <c r="B17" s="1075" t="s">
        <v>349</v>
      </c>
      <c r="C17" s="1275">
        <f t="shared" ref="C17:V17" si="3">C6-C11</f>
        <v>27.57647999999881</v>
      </c>
      <c r="D17" s="1275">
        <f t="shared" si="3"/>
        <v>-956.14868999999908</v>
      </c>
      <c r="E17" s="1275">
        <f t="shared" si="3"/>
        <v>-842.85896000000048</v>
      </c>
      <c r="F17" s="1275">
        <f t="shared" si="3"/>
        <v>109.89312000000427</v>
      </c>
      <c r="G17" s="1275">
        <f t="shared" si="3"/>
        <v>-303.27859000000171</v>
      </c>
      <c r="H17" s="1275">
        <f t="shared" si="3"/>
        <v>163.36594999999761</v>
      </c>
      <c r="I17" s="1275">
        <f t="shared" si="3"/>
        <v>-361.84311999999591</v>
      </c>
      <c r="J17" s="1275">
        <f t="shared" si="3"/>
        <v>-42.888770000005024</v>
      </c>
      <c r="K17" s="1275">
        <f t="shared" si="3"/>
        <v>219.51505999999245</v>
      </c>
      <c r="L17" s="1275">
        <f t="shared" si="3"/>
        <v>-327.46013999999741</v>
      </c>
      <c r="M17" s="1275">
        <f t="shared" si="3"/>
        <v>89.55590999999913</v>
      </c>
      <c r="N17" s="1275">
        <f t="shared" si="3"/>
        <v>223.24985999999899</v>
      </c>
      <c r="O17" s="1275">
        <f t="shared" si="3"/>
        <v>-163.72683999999981</v>
      </c>
      <c r="P17" s="1275">
        <f t="shared" si="3"/>
        <v>-489.47341000000006</v>
      </c>
      <c r="Q17" s="1275">
        <f t="shared" si="3"/>
        <v>613.07303000000002</v>
      </c>
      <c r="R17" s="1275">
        <f t="shared" si="3"/>
        <v>92.796470000000227</v>
      </c>
      <c r="S17" s="1275">
        <f t="shared" si="3"/>
        <v>-479.56222000000025</v>
      </c>
      <c r="T17" s="1275">
        <f t="shared" si="3"/>
        <v>-119.26922000000195</v>
      </c>
      <c r="U17" s="1275">
        <f t="shared" si="3"/>
        <v>38.720050000000811</v>
      </c>
      <c r="V17" s="1275">
        <f t="shared" si="3"/>
        <v>152.11470999999983</v>
      </c>
    </row>
    <row r="18" spans="2:22">
      <c r="B18" s="1075" t="s">
        <v>350</v>
      </c>
      <c r="C18" s="1275">
        <f t="shared" ref="C18:V18" si="4">C7-C12</f>
        <v>-171.25441000000001</v>
      </c>
      <c r="D18" s="1275">
        <f t="shared" si="4"/>
        <v>-315.25630000000012</v>
      </c>
      <c r="E18" s="1275">
        <f t="shared" si="4"/>
        <v>-67.071159999999963</v>
      </c>
      <c r="F18" s="1275">
        <f t="shared" si="4"/>
        <v>15.995919999999842</v>
      </c>
      <c r="G18" s="1275">
        <f t="shared" si="4"/>
        <v>-360.04823999999985</v>
      </c>
      <c r="H18" s="1275">
        <f t="shared" si="4"/>
        <v>-61.93952000000013</v>
      </c>
      <c r="I18" s="1275">
        <f t="shared" si="4"/>
        <v>-51.138880000000199</v>
      </c>
      <c r="J18" s="1275">
        <f t="shared" si="4"/>
        <v>33.936209999999846</v>
      </c>
      <c r="K18" s="1275">
        <f t="shared" si="4"/>
        <v>74.000219999999899</v>
      </c>
      <c r="L18" s="1275">
        <f t="shared" si="4"/>
        <v>71.900920000000042</v>
      </c>
      <c r="M18" s="1275">
        <f t="shared" si="4"/>
        <v>283.14733000000001</v>
      </c>
      <c r="N18" s="1275">
        <f t="shared" si="4"/>
        <v>-192.02176999999983</v>
      </c>
      <c r="O18" s="1275">
        <f t="shared" si="4"/>
        <v>-55.677459999999996</v>
      </c>
      <c r="P18" s="1275">
        <f t="shared" si="4"/>
        <v>-46.657040000000052</v>
      </c>
      <c r="Q18" s="1275">
        <f t="shared" si="4"/>
        <v>-23.225529999999935</v>
      </c>
      <c r="R18" s="1275">
        <f t="shared" si="4"/>
        <v>-149.70300999999995</v>
      </c>
      <c r="S18" s="1275">
        <f t="shared" si="4"/>
        <v>108.0181799999998</v>
      </c>
      <c r="T18" s="1275">
        <f t="shared" si="4"/>
        <v>148.13119000000006</v>
      </c>
      <c r="U18" s="1275">
        <f t="shared" si="4"/>
        <v>-2.9032500000002983</v>
      </c>
      <c r="V18" s="1275">
        <f t="shared" si="4"/>
        <v>-59.420489999999972</v>
      </c>
    </row>
    <row r="20" spans="2:22">
      <c r="B20" s="1076" t="s">
        <v>339</v>
      </c>
    </row>
    <row r="57" spans="2:2">
      <c r="B57" s="1276" t="s">
        <v>1620</v>
      </c>
    </row>
    <row r="59" spans="2:2">
      <c r="B59" s="164" t="s">
        <v>1682</v>
      </c>
    </row>
  </sheetData>
  <mergeCells count="3">
    <mergeCell ref="B4:V4"/>
    <mergeCell ref="B9:V9"/>
    <mergeCell ref="B15:V15"/>
  </mergeCells>
  <phoneticPr fontId="4" type="noConversion"/>
  <hyperlinks>
    <hyperlink ref="B59" location="'Содержание '!B64" display="к содержанию"/>
  </hyperlinks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2:Q36"/>
  <sheetViews>
    <sheetView topLeftCell="B1" zoomScaleNormal="100" workbookViewId="0">
      <selection activeCell="DY197" sqref="DY197"/>
    </sheetView>
  </sheetViews>
  <sheetFormatPr defaultRowHeight="12.75"/>
  <cols>
    <col min="1" max="1" width="8.85546875" style="14" bestFit="1" customWidth="1"/>
    <col min="2" max="16384" width="9.140625" style="3"/>
  </cols>
  <sheetData>
    <row r="2" spans="1:10" s="74" customFormat="1">
      <c r="A2" s="85" t="s">
        <v>1238</v>
      </c>
      <c r="B2" s="73" t="s">
        <v>1245</v>
      </c>
      <c r="J2" s="73" t="s">
        <v>1245</v>
      </c>
    </row>
    <row r="3" spans="1:10">
      <c r="B3" s="61"/>
    </row>
    <row r="4" spans="1:10" ht="127.5">
      <c r="B4" s="16" t="s">
        <v>214</v>
      </c>
      <c r="C4" s="16" t="s">
        <v>1552</v>
      </c>
      <c r="D4" s="16" t="s">
        <v>1521</v>
      </c>
      <c r="E4" s="16" t="s">
        <v>1523</v>
      </c>
      <c r="F4" s="16" t="s">
        <v>1522</v>
      </c>
      <c r="G4" s="16" t="s">
        <v>1571</v>
      </c>
    </row>
    <row r="5" spans="1:10">
      <c r="B5" s="16" t="s">
        <v>1524</v>
      </c>
      <c r="C5" s="5">
        <v>109.23773882213908</v>
      </c>
      <c r="D5" s="5">
        <v>107.27199383915804</v>
      </c>
      <c r="E5" s="5">
        <v>107.77479892761394</v>
      </c>
      <c r="F5" s="5">
        <v>110.63037739074284</v>
      </c>
      <c r="G5" s="5">
        <v>120.0416275660108</v>
      </c>
    </row>
    <row r="6" spans="1:10">
      <c r="B6" s="16" t="s">
        <v>1525</v>
      </c>
      <c r="C6" s="5">
        <v>116.68308055938546</v>
      </c>
      <c r="D6" s="5">
        <v>112.15666141039277</v>
      </c>
      <c r="E6" s="5">
        <v>114.47721179624666</v>
      </c>
      <c r="F6" s="5">
        <v>116.90566181079183</v>
      </c>
      <c r="G6" s="5">
        <v>125.79523736848579</v>
      </c>
    </row>
    <row r="7" spans="1:10">
      <c r="B7" s="16" t="s">
        <v>1526</v>
      </c>
      <c r="C7" s="5">
        <v>120.62241481189679</v>
      </c>
      <c r="D7" s="5">
        <v>116.27122373391032</v>
      </c>
      <c r="E7" s="5">
        <v>106.6130473637176</v>
      </c>
      <c r="F7" s="5">
        <v>119.33676473381323</v>
      </c>
      <c r="G7" s="5">
        <v>131.132149038938</v>
      </c>
    </row>
    <row r="8" spans="1:10">
      <c r="B8" s="16" t="s">
        <v>1527</v>
      </c>
      <c r="C8" s="5">
        <v>119.79515461886943</v>
      </c>
      <c r="D8" s="5">
        <v>119.59367780263305</v>
      </c>
      <c r="E8" s="5">
        <v>98.078641644325288</v>
      </c>
      <c r="F8" s="5">
        <v>122.92264154526981</v>
      </c>
      <c r="G8" s="5">
        <v>136.39048093322637</v>
      </c>
    </row>
    <row r="9" spans="1:10">
      <c r="B9" s="16" t="s">
        <v>1528</v>
      </c>
      <c r="C9" s="5">
        <v>120.0709080165452</v>
      </c>
      <c r="D9" s="5">
        <v>124.08962558216292</v>
      </c>
      <c r="E9" s="5">
        <v>111.93029490616621</v>
      </c>
      <c r="F9" s="5">
        <v>128.04315207688367</v>
      </c>
      <c r="G9" s="5">
        <v>147.95719866618575</v>
      </c>
    </row>
    <row r="10" spans="1:10">
      <c r="B10" s="16" t="s">
        <v>1529</v>
      </c>
      <c r="C10" s="5">
        <v>123.77388221390584</v>
      </c>
      <c r="D10" s="5">
        <v>129.59771168726394</v>
      </c>
      <c r="E10" s="5">
        <v>104.37890974084003</v>
      </c>
      <c r="F10" s="5">
        <v>133.16366260849748</v>
      </c>
      <c r="G10" s="5">
        <v>152.74503767129255</v>
      </c>
    </row>
    <row r="11" spans="1:10">
      <c r="B11" s="16" t="s">
        <v>1530</v>
      </c>
      <c r="C11" s="5">
        <v>123.85266889895607</v>
      </c>
      <c r="D11" s="5">
        <v>134.27701785910745</v>
      </c>
      <c r="E11" s="5">
        <v>112.9579982126899</v>
      </c>
      <c r="F11" s="5">
        <v>135.3440580425823</v>
      </c>
      <c r="G11" s="5">
        <v>158.40890739785289</v>
      </c>
    </row>
    <row r="12" spans="1:10">
      <c r="B12" s="16" t="s">
        <v>1531</v>
      </c>
      <c r="C12" s="5">
        <v>123.69509552885563</v>
      </c>
      <c r="D12" s="5">
        <v>137.13007444350731</v>
      </c>
      <c r="E12" s="5">
        <v>106.70241286863271</v>
      </c>
      <c r="F12" s="5">
        <v>138.59565820212342</v>
      </c>
      <c r="G12" s="5">
        <v>167.43727304236634</v>
      </c>
    </row>
    <row r="13" spans="1:10">
      <c r="B13" s="16" t="s">
        <v>1532</v>
      </c>
      <c r="C13" s="5">
        <v>125.97990939531221</v>
      </c>
      <c r="D13" s="5">
        <v>138.36957717554733</v>
      </c>
      <c r="E13" s="5">
        <v>114.38784629133154</v>
      </c>
      <c r="F13" s="5">
        <v>143.40468367172514</v>
      </c>
      <c r="G13" s="5">
        <v>184.30119008578114</v>
      </c>
      <c r="I13" s="71" t="s">
        <v>898</v>
      </c>
    </row>
    <row r="14" spans="1:10">
      <c r="B14" s="16" t="s">
        <v>1533</v>
      </c>
      <c r="C14" s="5">
        <v>129.68288359267285</v>
      </c>
      <c r="D14" s="5">
        <v>139.30103780850055</v>
      </c>
      <c r="E14" s="5">
        <v>109.24932975871313</v>
      </c>
      <c r="F14" s="5">
        <v>147.56035023076487</v>
      </c>
      <c r="G14" s="5">
        <v>203.96394835914552</v>
      </c>
    </row>
    <row r="15" spans="1:10">
      <c r="B15" s="16" t="s">
        <v>1534</v>
      </c>
      <c r="C15" s="5">
        <v>132.40102422690566</v>
      </c>
      <c r="D15" s="5">
        <v>138.61161025340135</v>
      </c>
      <c r="E15" s="5">
        <v>114.2537980339589</v>
      </c>
      <c r="F15" s="5">
        <v>148.65434654612451</v>
      </c>
      <c r="G15" s="5">
        <v>230.88466851181272</v>
      </c>
      <c r="I15" s="164" t="s">
        <v>1682</v>
      </c>
    </row>
    <row r="16" spans="1:10">
      <c r="B16" s="16" t="s">
        <v>1535</v>
      </c>
      <c r="C16" s="5">
        <v>135.1979515461887</v>
      </c>
      <c r="D16" s="5">
        <v>137.37210752136127</v>
      </c>
      <c r="E16" s="5">
        <v>117.02412868632707</v>
      </c>
      <c r="F16" s="5">
        <v>151.22219900856587</v>
      </c>
      <c r="G16" s="5">
        <v>256.42682760030146</v>
      </c>
    </row>
    <row r="17" spans="2:17">
      <c r="B17" s="16" t="s">
        <v>1536</v>
      </c>
      <c r="C17" s="5">
        <v>137.95548552294662</v>
      </c>
      <c r="D17" s="5">
        <v>135.97124940408526</v>
      </c>
      <c r="E17" s="5">
        <v>119.88382484361037</v>
      </c>
      <c r="F17" s="5">
        <v>153.78245427437278</v>
      </c>
      <c r="G17" s="5">
        <v>291.78385421479987</v>
      </c>
    </row>
    <row r="18" spans="2:17">
      <c r="B18" s="16" t="s">
        <v>198</v>
      </c>
      <c r="C18" s="5">
        <v>142.8796533385858</v>
      </c>
      <c r="D18" s="5">
        <v>134.62906597234959</v>
      </c>
      <c r="E18" s="5">
        <v>118.40929401251117</v>
      </c>
      <c r="F18" s="5">
        <v>156.08440485460866</v>
      </c>
      <c r="G18" s="5">
        <v>302.47278092666045</v>
      </c>
    </row>
    <row r="19" spans="2:17">
      <c r="B19" s="16" t="s">
        <v>199</v>
      </c>
      <c r="C19" s="5">
        <v>144.691747094741</v>
      </c>
      <c r="D19" s="5">
        <v>132.20873519380984</v>
      </c>
      <c r="E19" s="5">
        <v>135.88025022341378</v>
      </c>
      <c r="F19" s="5">
        <v>156.59341702911627</v>
      </c>
      <c r="G19" s="5">
        <v>314.99143350177638</v>
      </c>
    </row>
    <row r="20" spans="2:17">
      <c r="B20" s="16" t="s">
        <v>200</v>
      </c>
      <c r="C20" s="5">
        <v>144.57356706716564</v>
      </c>
      <c r="D20" s="5">
        <v>125.07976090065644</v>
      </c>
      <c r="E20" s="5">
        <v>129.13315460232351</v>
      </c>
      <c r="F20" s="5">
        <v>158.43953581128565</v>
      </c>
      <c r="G20" s="5">
        <v>333.35716779052996</v>
      </c>
      <c r="N20" s="168"/>
      <c r="O20" s="168"/>
      <c r="P20" s="168"/>
      <c r="Q20" s="168"/>
    </row>
    <row r="21" spans="2:17">
      <c r="B21" s="16" t="s">
        <v>201</v>
      </c>
      <c r="C21" s="5">
        <v>140.94937955485526</v>
      </c>
      <c r="D21" s="5">
        <v>116.63794051853755</v>
      </c>
      <c r="E21" s="5">
        <v>132.7077747989276</v>
      </c>
      <c r="F21" s="5">
        <v>159.64749007616192</v>
      </c>
      <c r="G21" s="5">
        <v>355.56609388276507</v>
      </c>
      <c r="N21" s="168"/>
      <c r="O21" s="168"/>
      <c r="P21" s="168"/>
      <c r="Q21" s="168"/>
    </row>
    <row r="22" spans="2:17">
      <c r="B22" s="16" t="s">
        <v>202</v>
      </c>
      <c r="C22" s="5">
        <v>137.12822532991927</v>
      </c>
      <c r="D22" s="5">
        <v>113.9169019766035</v>
      </c>
      <c r="E22" s="5">
        <v>142.35924932975871</v>
      </c>
      <c r="F22" s="5">
        <v>159.2144498679987</v>
      </c>
      <c r="G22" s="5">
        <v>373.58814726878063</v>
      </c>
      <c r="N22" s="168"/>
      <c r="O22" s="168"/>
      <c r="P22" s="169"/>
      <c r="Q22" s="168"/>
    </row>
    <row r="23" spans="2:17">
      <c r="N23" s="168"/>
      <c r="O23" s="168"/>
      <c r="P23" s="168"/>
      <c r="Q23" s="168"/>
    </row>
    <row r="24" spans="2:17">
      <c r="N24" s="168"/>
      <c r="O24" s="168"/>
      <c r="P24" s="168"/>
      <c r="Q24" s="168"/>
    </row>
    <row r="25" spans="2:17">
      <c r="N25" s="168"/>
      <c r="O25" s="168"/>
      <c r="P25" s="168"/>
      <c r="Q25" s="168"/>
    </row>
    <row r="26" spans="2:17">
      <c r="N26" s="168"/>
      <c r="O26" s="168"/>
      <c r="P26" s="168"/>
      <c r="Q26" s="168"/>
    </row>
    <row r="27" spans="2:17">
      <c r="N27" s="168"/>
      <c r="O27" s="168"/>
      <c r="P27" s="168"/>
      <c r="Q27" s="168"/>
    </row>
    <row r="28" spans="2:17">
      <c r="N28" s="168"/>
      <c r="O28" s="168"/>
      <c r="P28" s="168"/>
      <c r="Q28" s="168"/>
    </row>
    <row r="29" spans="2:17">
      <c r="N29" s="168"/>
      <c r="O29" s="168"/>
      <c r="P29" s="168"/>
      <c r="Q29" s="168"/>
    </row>
    <row r="30" spans="2:17">
      <c r="N30" s="168"/>
      <c r="O30" s="168"/>
      <c r="P30" s="168"/>
      <c r="Q30" s="168"/>
    </row>
    <row r="31" spans="2:17">
      <c r="N31" s="168"/>
      <c r="O31" s="168"/>
      <c r="P31" s="168"/>
      <c r="Q31" s="168"/>
    </row>
    <row r="32" spans="2:17">
      <c r="N32" s="168"/>
      <c r="O32" s="168"/>
      <c r="P32" s="168"/>
      <c r="Q32" s="168"/>
    </row>
    <row r="33" spans="14:17">
      <c r="N33" s="168"/>
      <c r="O33" s="168"/>
      <c r="P33" s="168"/>
      <c r="Q33" s="168"/>
    </row>
    <row r="34" spans="14:17">
      <c r="N34" s="168"/>
      <c r="O34" s="168"/>
      <c r="P34" s="168"/>
      <c r="Q34" s="168"/>
    </row>
    <row r="35" spans="14:17">
      <c r="N35" s="168"/>
      <c r="O35" s="168"/>
      <c r="P35" s="168"/>
      <c r="Q35" s="168"/>
    </row>
    <row r="36" spans="14:17">
      <c r="N36" s="168"/>
      <c r="O36" s="168"/>
      <c r="P36" s="168"/>
      <c r="Q36" s="168"/>
    </row>
  </sheetData>
  <phoneticPr fontId="4" type="noConversion"/>
  <hyperlinks>
    <hyperlink ref="I15" location="'Содержание '!B7" display="к содержанию"/>
  </hyperlinks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3"/>
  <dimension ref="A2:W41"/>
  <sheetViews>
    <sheetView workbookViewId="0">
      <selection activeCell="B41" sqref="B41"/>
    </sheetView>
  </sheetViews>
  <sheetFormatPr defaultRowHeight="12.75"/>
  <cols>
    <col min="1" max="1" width="9.140625" style="1078"/>
    <col min="2" max="2" width="28.7109375" style="1078" customWidth="1"/>
    <col min="3" max="22" width="9.140625" style="1078"/>
    <col min="23" max="23" width="9.5703125" style="1078" bestFit="1" customWidth="1"/>
    <col min="24" max="16384" width="9.140625" style="1078"/>
  </cols>
  <sheetData>
    <row r="2" spans="1:23" ht="14.25" customHeight="1">
      <c r="A2" s="1077" t="s">
        <v>1238</v>
      </c>
      <c r="B2" s="1076" t="s">
        <v>351</v>
      </c>
      <c r="C2" s="1077"/>
      <c r="D2" s="1077"/>
      <c r="E2" s="1077"/>
      <c r="F2" s="1077"/>
      <c r="G2" s="1077"/>
      <c r="H2" s="1077"/>
      <c r="I2" s="1077"/>
      <c r="J2" s="1068"/>
    </row>
    <row r="3" spans="1:23" ht="14.25" customHeight="1">
      <c r="A3" s="1067"/>
      <c r="B3" s="1076"/>
      <c r="C3" s="1077"/>
      <c r="D3" s="1077"/>
      <c r="E3" s="1077"/>
      <c r="F3" s="1077"/>
      <c r="G3" s="1077"/>
      <c r="H3" s="1077"/>
      <c r="I3" s="1077"/>
      <c r="J3" s="1068"/>
    </row>
    <row r="4" spans="1:23">
      <c r="B4" s="1069"/>
      <c r="C4" s="1278">
        <v>39083</v>
      </c>
      <c r="D4" s="1278">
        <v>39114</v>
      </c>
      <c r="E4" s="1278">
        <v>39142</v>
      </c>
      <c r="F4" s="1278">
        <v>39173</v>
      </c>
      <c r="G4" s="1278">
        <v>39203</v>
      </c>
      <c r="H4" s="1278">
        <v>39234</v>
      </c>
      <c r="I4" s="1278">
        <v>39264</v>
      </c>
      <c r="J4" s="1278">
        <v>39295</v>
      </c>
      <c r="K4" s="1278">
        <v>39326</v>
      </c>
      <c r="L4" s="1278">
        <v>39356</v>
      </c>
      <c r="M4" s="1278">
        <v>39387</v>
      </c>
      <c r="N4" s="1278">
        <v>39417</v>
      </c>
      <c r="O4" s="1278">
        <v>39448</v>
      </c>
      <c r="P4" s="1278">
        <v>39479</v>
      </c>
      <c r="Q4" s="1278">
        <v>39508</v>
      </c>
      <c r="R4" s="1278">
        <v>39539</v>
      </c>
      <c r="S4" s="1278">
        <v>39569</v>
      </c>
      <c r="T4" s="1278">
        <v>39600</v>
      </c>
      <c r="U4" s="1278">
        <v>39630</v>
      </c>
      <c r="V4" s="1278">
        <v>39661</v>
      </c>
      <c r="W4" s="1079"/>
    </row>
    <row r="5" spans="1:23">
      <c r="B5" s="1277" t="s">
        <v>1636</v>
      </c>
      <c r="C5" s="1072">
        <v>27809.478179999998</v>
      </c>
      <c r="D5" s="1072">
        <v>26752.728999999999</v>
      </c>
      <c r="E5" s="1072">
        <v>27177.084583600001</v>
      </c>
      <c r="F5" s="1072">
        <v>36681.944000000003</v>
      </c>
      <c r="G5" s="1072">
        <v>34682.660556900002</v>
      </c>
      <c r="H5" s="1072">
        <v>42067.564280400002</v>
      </c>
      <c r="I5" s="1072">
        <v>35537.662035099995</v>
      </c>
      <c r="J5" s="1072">
        <v>47291.534549199998</v>
      </c>
      <c r="K5" s="1072">
        <v>35385.399418599998</v>
      </c>
      <c r="L5" s="1072">
        <v>32847.181614200003</v>
      </c>
      <c r="M5" s="1072">
        <v>46862.8621642</v>
      </c>
      <c r="N5" s="1072">
        <v>26327.164088900001</v>
      </c>
      <c r="O5" s="1072">
        <v>29389.855961500001</v>
      </c>
      <c r="P5" s="1072">
        <v>38798.638859899998</v>
      </c>
      <c r="Q5" s="1072">
        <v>32980.264625999996</v>
      </c>
      <c r="R5" s="1072">
        <v>36098.781284500001</v>
      </c>
      <c r="S5" s="1072">
        <v>31105.527813899997</v>
      </c>
      <c r="T5" s="1072">
        <v>36065.109428500007</v>
      </c>
      <c r="U5" s="1072">
        <v>38722.669288800003</v>
      </c>
      <c r="V5" s="1072">
        <v>29429.6455303</v>
      </c>
      <c r="W5" s="1079"/>
    </row>
    <row r="6" spans="1:23">
      <c r="B6" s="1277" t="s">
        <v>1637</v>
      </c>
      <c r="C6" s="1072">
        <v>28161.429120000001</v>
      </c>
      <c r="D6" s="1072">
        <v>25334.383000000002</v>
      </c>
      <c r="E6" s="1072">
        <v>26745.762531599998</v>
      </c>
      <c r="F6" s="1072">
        <v>37118.737999999998</v>
      </c>
      <c r="G6" s="1072">
        <v>31903.963214299998</v>
      </c>
      <c r="H6" s="1072">
        <v>44352.684650900002</v>
      </c>
      <c r="I6" s="1072">
        <v>34674.501362999996</v>
      </c>
      <c r="J6" s="1072">
        <v>43207.3660399</v>
      </c>
      <c r="K6" s="1072">
        <v>36080.456144100004</v>
      </c>
      <c r="L6" s="1072">
        <v>34287.483827100004</v>
      </c>
      <c r="M6" s="1072">
        <v>46370.1814543</v>
      </c>
      <c r="N6" s="1072">
        <v>24572.5521893</v>
      </c>
      <c r="O6" s="1072">
        <v>29366.1084706</v>
      </c>
      <c r="P6" s="1072">
        <v>38643.834454700002</v>
      </c>
      <c r="Q6" s="1072">
        <v>32383.013072500002</v>
      </c>
      <c r="R6" s="1072">
        <v>35603.358349599999</v>
      </c>
      <c r="S6" s="1072">
        <v>30469.509689400002</v>
      </c>
      <c r="T6" s="1072">
        <v>34456.480998899999</v>
      </c>
      <c r="U6" s="1072">
        <v>36511.045538300001</v>
      </c>
      <c r="V6" s="1072">
        <v>30363.205267900001</v>
      </c>
      <c r="W6" s="1079"/>
    </row>
    <row r="7" spans="1:23">
      <c r="B7" s="1277" t="s">
        <v>353</v>
      </c>
      <c r="C7" s="1274">
        <v>6.4215156733300485E-2</v>
      </c>
      <c r="D7" s="1274">
        <v>7.4436331336515241E-2</v>
      </c>
      <c r="E7" s="1274">
        <v>7.8051602388581678E-2</v>
      </c>
      <c r="F7" s="1274">
        <v>5.9980463412735149E-2</v>
      </c>
      <c r="G7" s="1274">
        <v>8.1345835489506982E-2</v>
      </c>
      <c r="H7" s="1274">
        <v>0.11191617772349985</v>
      </c>
      <c r="I7" s="1274">
        <v>0.10558854424339571</v>
      </c>
      <c r="J7" s="1274">
        <v>0.12727817056640262</v>
      </c>
      <c r="K7" s="1274">
        <v>0.13181368810685987</v>
      </c>
      <c r="L7" s="1274">
        <v>8.0056457545910051E-2</v>
      </c>
      <c r="M7" s="1274">
        <v>7.8016575011779665E-2</v>
      </c>
      <c r="N7" s="1274">
        <v>9.2173391418300332E-2</v>
      </c>
      <c r="O7" s="1274">
        <v>5.618673334987382E-2</v>
      </c>
      <c r="P7" s="1274">
        <v>6.7525719385681374E-2</v>
      </c>
      <c r="Q7" s="1274">
        <v>7.5033812738091898E-2</v>
      </c>
      <c r="R7" s="1274">
        <v>5.890140676336271E-2</v>
      </c>
      <c r="S7" s="1274">
        <v>7.6451170198029203E-2</v>
      </c>
      <c r="T7" s="1274">
        <v>9.6257991668719192E-2</v>
      </c>
      <c r="U7" s="1274">
        <v>0.10667149442858065</v>
      </c>
      <c r="V7" s="1274">
        <v>0.11634407890760269</v>
      </c>
      <c r="W7" s="1080"/>
    </row>
    <row r="8" spans="1:23">
      <c r="B8" s="1277" t="s">
        <v>354</v>
      </c>
      <c r="C8" s="1274">
        <v>0.13776555811383481</v>
      </c>
      <c r="D8" s="1274">
        <v>0.1124921810805497</v>
      </c>
      <c r="E8" s="1274">
        <v>8.9393413150033338E-2</v>
      </c>
      <c r="F8" s="1274">
        <v>6.6187190954606276E-2</v>
      </c>
      <c r="G8" s="1274">
        <v>8.8330875417285737E-2</v>
      </c>
      <c r="H8" s="1274">
        <v>6.9042134089573354E-2</v>
      </c>
      <c r="I8" s="1274">
        <v>7.7860240057578134E-2</v>
      </c>
      <c r="J8" s="1274">
        <v>4.9217881000573054E-2</v>
      </c>
      <c r="K8" s="1274">
        <v>7.6340331995786243E-2</v>
      </c>
      <c r="L8" s="1274">
        <v>6.742451595625093E-2</v>
      </c>
      <c r="M8" s="1274">
        <v>7.4424056420852688E-2</v>
      </c>
      <c r="N8" s="1274">
        <v>9.8185731100027415E-2</v>
      </c>
      <c r="O8" s="1274">
        <v>8.9541213938255107E-2</v>
      </c>
      <c r="P8" s="1274">
        <v>7.5204493588925905E-2</v>
      </c>
      <c r="Q8" s="1274">
        <v>9.4856769316767536E-2</v>
      </c>
      <c r="R8" s="1274">
        <v>0.10533481039555173</v>
      </c>
      <c r="S8" s="1274">
        <v>0.10730599324797942</v>
      </c>
      <c r="T8" s="1274">
        <v>0.11118012896390372</v>
      </c>
      <c r="U8" s="1274">
        <v>8.418857788598734E-2</v>
      </c>
      <c r="V8" s="1274">
        <v>0.14744207547260799</v>
      </c>
      <c r="W8" s="1080"/>
    </row>
    <row r="10" spans="1:23">
      <c r="B10" s="1076" t="s">
        <v>351</v>
      </c>
    </row>
    <row r="39" spans="2:2">
      <c r="B39" s="1276" t="s">
        <v>1620</v>
      </c>
    </row>
    <row r="41" spans="2:2">
      <c r="B41" s="164" t="s">
        <v>1682</v>
      </c>
    </row>
  </sheetData>
  <phoneticPr fontId="4" type="noConversion"/>
  <hyperlinks>
    <hyperlink ref="B41" location="'Содержание '!B65" display="к содержанию"/>
  </hyperlinks>
  <pageMargins left="0.75" right="0.75" top="1" bottom="1" header="0.5" footer="0.5"/>
  <headerFooter alignWithMargins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4"/>
  <dimension ref="A2:G501"/>
  <sheetViews>
    <sheetView topLeftCell="A55" workbookViewId="0">
      <selection activeCell="E3" sqref="E3"/>
    </sheetView>
  </sheetViews>
  <sheetFormatPr defaultRowHeight="12.75"/>
  <cols>
    <col min="1" max="2" width="9.140625" style="1279"/>
    <col min="3" max="3" width="10.7109375" style="1279" customWidth="1"/>
    <col min="4" max="4" width="10.28515625" style="1279" bestFit="1" customWidth="1"/>
    <col min="5" max="5" width="13" style="1279" customWidth="1"/>
    <col min="6" max="16384" width="9.140625" style="1279"/>
  </cols>
  <sheetData>
    <row r="2" spans="1:7" s="1077" customFormat="1" ht="14.25" customHeight="1">
      <c r="A2" s="1077" t="s">
        <v>1238</v>
      </c>
      <c r="B2" s="1076" t="s">
        <v>355</v>
      </c>
    </row>
    <row r="3" spans="1:7">
      <c r="B3" s="1284" t="s">
        <v>1546</v>
      </c>
      <c r="C3" s="1285" t="s">
        <v>1638</v>
      </c>
      <c r="D3" s="1285" t="s">
        <v>426</v>
      </c>
      <c r="E3" s="1285" t="s">
        <v>1639</v>
      </c>
      <c r="G3" s="1076" t="s">
        <v>355</v>
      </c>
    </row>
    <row r="4" spans="1:7">
      <c r="B4" s="1286">
        <v>38995</v>
      </c>
      <c r="C4" s="1287">
        <v>127.44</v>
      </c>
      <c r="D4" s="1288">
        <v>0.40891149319130526</v>
      </c>
      <c r="E4" s="1288">
        <v>0.52700439105422592</v>
      </c>
    </row>
    <row r="5" spans="1:7">
      <c r="B5" s="1286">
        <v>38996</v>
      </c>
      <c r="C5" s="1287">
        <v>127.49</v>
      </c>
      <c r="D5" s="1288">
        <v>0.80993720532112634</v>
      </c>
      <c r="E5" s="1288">
        <v>0.37985278904598374</v>
      </c>
    </row>
    <row r="6" spans="1:7">
      <c r="B6" s="1286">
        <v>39000</v>
      </c>
      <c r="C6" s="1287">
        <v>127.67</v>
      </c>
      <c r="D6" s="1288">
        <v>0.46142649841353134</v>
      </c>
      <c r="E6" s="1288">
        <v>0.37407221420801406</v>
      </c>
    </row>
    <row r="7" spans="1:7">
      <c r="B7" s="1286">
        <v>39001</v>
      </c>
      <c r="C7" s="1287">
        <v>127.75</v>
      </c>
      <c r="D7" s="1288">
        <v>-0.64492332253493778</v>
      </c>
      <c r="E7" s="1288">
        <v>0.42539729231969847</v>
      </c>
    </row>
    <row r="8" spans="1:7">
      <c r="B8" s="1286">
        <v>39002</v>
      </c>
      <c r="C8" s="1287">
        <v>127.76</v>
      </c>
      <c r="D8" s="1288">
        <v>0.51478662346116455</v>
      </c>
      <c r="E8" s="1288">
        <v>0.47849580541894304</v>
      </c>
    </row>
    <row r="9" spans="1:7">
      <c r="B9" s="1286">
        <v>39003</v>
      </c>
      <c r="C9" s="1287">
        <v>127.76</v>
      </c>
      <c r="D9" s="1288">
        <v>0.65771038806365412</v>
      </c>
      <c r="E9" s="1288">
        <v>0.44447920384584982</v>
      </c>
    </row>
    <row r="10" spans="1:7">
      <c r="B10" s="1286">
        <v>39006</v>
      </c>
      <c r="C10" s="1287">
        <v>127.77</v>
      </c>
      <c r="D10" s="1288">
        <v>0.76993216032204514</v>
      </c>
      <c r="E10" s="1288">
        <v>0.40581874660613898</v>
      </c>
    </row>
    <row r="11" spans="1:7">
      <c r="B11" s="1286">
        <v>39007</v>
      </c>
      <c r="C11" s="1287">
        <v>127.79</v>
      </c>
      <c r="D11" s="1288">
        <v>0.78060108488601776</v>
      </c>
      <c r="E11" s="1288">
        <v>0.48074765288127497</v>
      </c>
    </row>
    <row r="12" spans="1:7">
      <c r="B12" s="1286">
        <v>39008</v>
      </c>
      <c r="C12" s="1287">
        <v>127.82</v>
      </c>
      <c r="D12" s="1288">
        <v>0.57182099430947342</v>
      </c>
      <c r="E12" s="1288">
        <v>0.42302531809867228</v>
      </c>
    </row>
    <row r="13" spans="1:7">
      <c r="B13" s="1286">
        <v>39009</v>
      </c>
      <c r="C13" s="1287">
        <v>127.83</v>
      </c>
      <c r="D13" s="1288">
        <v>0.19080329773555518</v>
      </c>
      <c r="E13" s="1288">
        <v>0.28631561707126579</v>
      </c>
    </row>
    <row r="14" spans="1:7">
      <c r="B14" s="1286">
        <v>39010</v>
      </c>
      <c r="C14" s="1287">
        <v>127.83</v>
      </c>
      <c r="D14" s="1288">
        <v>-0.12042097860898571</v>
      </c>
      <c r="E14" s="1288">
        <v>8.7570431631151052E-2</v>
      </c>
    </row>
    <row r="15" spans="1:7">
      <c r="B15" s="1286">
        <v>39013</v>
      </c>
      <c r="C15" s="1287">
        <v>127.86</v>
      </c>
      <c r="D15" s="1288">
        <v>0.11073027998294641</v>
      </c>
      <c r="E15" s="1288">
        <v>-6.4345834807307975E-2</v>
      </c>
    </row>
    <row r="16" spans="1:7">
      <c r="B16" s="1286">
        <v>39014</v>
      </c>
      <c r="C16" s="1287">
        <v>127.86</v>
      </c>
      <c r="D16" s="1288">
        <v>-0.29925751912819148</v>
      </c>
      <c r="E16" s="1288">
        <v>-9.6106422481761281E-2</v>
      </c>
    </row>
    <row r="17" spans="2:7">
      <c r="B17" s="1286">
        <v>39016</v>
      </c>
      <c r="C17" s="1287">
        <v>127.86</v>
      </c>
      <c r="D17" s="1288">
        <v>-0.62128413775875846</v>
      </c>
      <c r="E17" s="1288">
        <v>-0.29419506023649661</v>
      </c>
    </row>
    <row r="18" spans="2:7">
      <c r="B18" s="1286">
        <v>39017</v>
      </c>
      <c r="C18" s="1287">
        <v>127.85</v>
      </c>
      <c r="D18" s="1288">
        <v>-0.28281278018319517</v>
      </c>
      <c r="E18" s="1288">
        <v>-0.52695387105273639</v>
      </c>
    </row>
    <row r="19" spans="2:7">
      <c r="B19" s="1286">
        <v>39020</v>
      </c>
      <c r="C19" s="1287">
        <v>127.82</v>
      </c>
      <c r="D19" s="1288">
        <v>0.34949688058830031</v>
      </c>
      <c r="E19" s="1288">
        <v>-0.63029739797591666</v>
      </c>
    </row>
    <row r="20" spans="2:7">
      <c r="B20" s="1286">
        <v>39021</v>
      </c>
      <c r="C20" s="1287">
        <v>127.84</v>
      </c>
      <c r="D20" s="1288">
        <v>-1.1958171665475923</v>
      </c>
      <c r="E20" s="1288">
        <v>-0.52565297628183516</v>
      </c>
    </row>
    <row r="21" spans="2:7">
      <c r="B21" s="1286">
        <v>39022</v>
      </c>
      <c r="C21" s="1287">
        <v>127.84</v>
      </c>
      <c r="D21" s="1288">
        <v>-1.7497326543226643</v>
      </c>
      <c r="E21" s="1288">
        <v>-0.55054220584156077</v>
      </c>
    </row>
    <row r="22" spans="2:7">
      <c r="B22" s="1286">
        <v>39023</v>
      </c>
      <c r="C22" s="1287">
        <v>127.87</v>
      </c>
      <c r="D22" s="1288">
        <v>-0.61267440847931509</v>
      </c>
      <c r="E22" s="1288">
        <v>-0.54407604905220064</v>
      </c>
    </row>
    <row r="23" spans="2:7">
      <c r="B23" s="1286">
        <v>39024</v>
      </c>
      <c r="C23" s="1287">
        <v>127.93</v>
      </c>
      <c r="D23" s="1288">
        <v>0.43325343273037897</v>
      </c>
      <c r="E23" s="1288">
        <v>-0.89128421019960313</v>
      </c>
    </row>
    <row r="24" spans="2:7">
      <c r="B24" s="1286">
        <v>39027</v>
      </c>
      <c r="C24" s="1287">
        <v>127.95</v>
      </c>
      <c r="D24" s="1288">
        <v>-0.79550874467683719</v>
      </c>
      <c r="E24" s="1288">
        <v>-1.1415817216961339</v>
      </c>
    </row>
    <row r="25" spans="2:7">
      <c r="B25" s="1286">
        <v>39028</v>
      </c>
      <c r="C25" s="1287">
        <v>127.93</v>
      </c>
      <c r="D25" s="1288">
        <v>-0.23754968265767379</v>
      </c>
      <c r="E25" s="1288">
        <v>-0.8021645947660454</v>
      </c>
    </row>
    <row r="26" spans="2:7">
      <c r="B26" s="1286">
        <v>39029</v>
      </c>
      <c r="C26" s="1287">
        <v>127.89</v>
      </c>
      <c r="D26" s="1288">
        <v>-2.0809602474435178</v>
      </c>
      <c r="E26" s="1288">
        <v>-0.94301141419716417</v>
      </c>
    </row>
    <row r="27" spans="2:7">
      <c r="B27" s="1286">
        <v>39030</v>
      </c>
      <c r="C27" s="1287">
        <v>127.89</v>
      </c>
      <c r="D27" s="1288">
        <v>-2.9478997470233077</v>
      </c>
      <c r="E27" s="1288">
        <v>-0.96558721571293671</v>
      </c>
    </row>
    <row r="28" spans="2:7">
      <c r="B28" s="1286">
        <v>39031</v>
      </c>
      <c r="C28" s="1287">
        <v>127.85</v>
      </c>
      <c r="D28" s="1288">
        <v>0.62618723418795552</v>
      </c>
      <c r="E28" s="1288">
        <v>-0.90841971719048686</v>
      </c>
    </row>
    <row r="29" spans="2:7">
      <c r="B29" s="1286">
        <v>39034</v>
      </c>
      <c r="C29" s="1287">
        <v>127.85</v>
      </c>
      <c r="D29" s="1288">
        <v>-1.5986021444971481</v>
      </c>
      <c r="E29" s="1288">
        <v>-0.86527380359761641</v>
      </c>
    </row>
    <row r="30" spans="2:7">
      <c r="B30" s="1286">
        <v>39035</v>
      </c>
      <c r="C30" s="1287">
        <v>127.9</v>
      </c>
      <c r="D30" s="1288">
        <v>0.27522282211997268</v>
      </c>
      <c r="E30" s="1288">
        <v>-0.55353288502324849</v>
      </c>
    </row>
    <row r="31" spans="2:7">
      <c r="B31" s="1286">
        <v>39036</v>
      </c>
      <c r="C31" s="1287">
        <v>127.91</v>
      </c>
      <c r="D31" s="1288">
        <v>-0.39533625501968855</v>
      </c>
      <c r="E31" s="1288">
        <v>-1.6061735117351112E-2</v>
      </c>
      <c r="G31" s="1283" t="s">
        <v>1640</v>
      </c>
    </row>
    <row r="32" spans="2:7">
      <c r="B32" s="1286">
        <v>39037</v>
      </c>
      <c r="C32" s="1287">
        <v>127.99</v>
      </c>
      <c r="D32" s="1288">
        <v>6.4471712492419037E-2</v>
      </c>
      <c r="E32" s="1288">
        <v>-0.12634590381510871</v>
      </c>
    </row>
    <row r="33" spans="2:7">
      <c r="B33" s="1286">
        <v>39038</v>
      </c>
      <c r="C33" s="1287">
        <v>127.98</v>
      </c>
      <c r="D33" s="1288">
        <v>0.10122618257705715</v>
      </c>
      <c r="E33" s="1288">
        <v>0.10822687430641999</v>
      </c>
      <c r="G33" s="164" t="s">
        <v>1682</v>
      </c>
    </row>
    <row r="34" spans="2:7">
      <c r="B34" s="1286">
        <v>39041</v>
      </c>
      <c r="C34" s="1287">
        <v>127.99</v>
      </c>
      <c r="D34" s="1288">
        <v>0.81439830231797461</v>
      </c>
      <c r="E34" s="1288">
        <v>0.11705931464148803</v>
      </c>
    </row>
    <row r="35" spans="2:7">
      <c r="B35" s="1286">
        <v>39042</v>
      </c>
      <c r="C35" s="1287">
        <v>127.91</v>
      </c>
      <c r="D35" s="1288">
        <v>-0.14580194669634747</v>
      </c>
      <c r="E35" s="1288">
        <v>0.22427035822553185</v>
      </c>
    </row>
    <row r="36" spans="2:7">
      <c r="B36" s="1286">
        <v>39043</v>
      </c>
      <c r="C36" s="1287">
        <v>127.92</v>
      </c>
      <c r="D36" s="1288">
        <v>4.3407302353552446E-2</v>
      </c>
      <c r="E36" s="1288">
        <v>0.31279787720940699</v>
      </c>
    </row>
    <row r="37" spans="2:7">
      <c r="B37" s="1286">
        <v>39045</v>
      </c>
      <c r="C37" s="1287">
        <v>127.94</v>
      </c>
      <c r="D37" s="1288">
        <v>0.33704990446544897</v>
      </c>
      <c r="E37" s="1288">
        <v>0.36733247409823211</v>
      </c>
    </row>
    <row r="38" spans="2:7">
      <c r="B38" s="1286">
        <v>39048</v>
      </c>
      <c r="C38" s="1287">
        <v>127.95</v>
      </c>
      <c r="D38" s="1288">
        <v>0.3551410500686184</v>
      </c>
      <c r="E38" s="1288">
        <v>0.26228490699487933</v>
      </c>
    </row>
    <row r="39" spans="2:7">
      <c r="B39" s="1286">
        <v>39049</v>
      </c>
      <c r="C39" s="1287">
        <v>127.97</v>
      </c>
      <c r="D39" s="1288">
        <v>0.68416434537954485</v>
      </c>
      <c r="E39" s="1288">
        <v>0.3040261595467359</v>
      </c>
    </row>
    <row r="40" spans="2:7">
      <c r="B40" s="1286">
        <v>39050</v>
      </c>
      <c r="C40" s="1287">
        <v>127.98</v>
      </c>
      <c r="D40" s="1288">
        <v>0.48296836079883299</v>
      </c>
      <c r="E40" s="1288">
        <v>0.29153468058390464</v>
      </c>
    </row>
    <row r="41" spans="2:7">
      <c r="B41" s="1286">
        <v>39051</v>
      </c>
      <c r="C41" s="1287">
        <v>127.98</v>
      </c>
      <c r="D41" s="1288">
        <v>7.9065332594505142E-2</v>
      </c>
      <c r="E41" s="1288">
        <v>0.24861831238765827</v>
      </c>
    </row>
    <row r="42" spans="2:7">
      <c r="B42" s="1286">
        <v>39052</v>
      </c>
      <c r="C42" s="1287">
        <v>127.95</v>
      </c>
      <c r="D42" s="1288">
        <v>0.1463868211666487</v>
      </c>
      <c r="E42" s="1288">
        <v>0.20471885923455518</v>
      </c>
    </row>
    <row r="43" spans="2:7">
      <c r="B43" s="1286">
        <v>39055</v>
      </c>
      <c r="C43" s="1287">
        <v>127.93</v>
      </c>
      <c r="D43" s="1288">
        <v>-4.4033050386266925E-2</v>
      </c>
      <c r="E43" s="1288">
        <v>-2.6859635476205814E-2</v>
      </c>
    </row>
    <row r="44" spans="2:7">
      <c r="B44" s="1286">
        <v>39056</v>
      </c>
      <c r="C44" s="1287">
        <v>127.95</v>
      </c>
      <c r="D44" s="1288">
        <v>3.6635327091724762E-2</v>
      </c>
      <c r="E44" s="1288">
        <v>1.1689280815127942E-3</v>
      </c>
    </row>
    <row r="45" spans="2:7">
      <c r="B45" s="1286">
        <v>39057</v>
      </c>
      <c r="C45" s="1287">
        <v>127.98</v>
      </c>
      <c r="D45" s="1288">
        <v>4.784487799689649E-2</v>
      </c>
      <c r="E45" s="1288">
        <v>7.6641276051717083E-2</v>
      </c>
    </row>
    <row r="46" spans="2:7">
      <c r="B46" s="1286">
        <v>39058</v>
      </c>
      <c r="C46" s="1287">
        <v>127.99</v>
      </c>
      <c r="D46" s="1288">
        <v>-0.93688511759578186</v>
      </c>
      <c r="E46" s="1288">
        <v>0.10035466850128448</v>
      </c>
    </row>
    <row r="47" spans="2:7">
      <c r="B47" s="1286">
        <v>39059</v>
      </c>
      <c r="C47" s="1287">
        <v>127.98</v>
      </c>
      <c r="D47" s="1288">
        <v>0.67916830570286324</v>
      </c>
      <c r="E47" s="1288">
        <v>0.16006918621517169</v>
      </c>
    </row>
    <row r="48" spans="2:7">
      <c r="B48" s="1286">
        <v>39062</v>
      </c>
      <c r="C48" s="1287">
        <v>128.02000000000001</v>
      </c>
      <c r="D48" s="1288">
        <v>0.6073717683859351</v>
      </c>
      <c r="E48" s="1288">
        <v>8.8671642662463857E-2</v>
      </c>
    </row>
    <row r="49" spans="2:5">
      <c r="B49" s="1286">
        <v>39063</v>
      </c>
      <c r="C49" s="1287">
        <v>128.02000000000001</v>
      </c>
      <c r="D49" s="1288">
        <v>0.3123805683136206</v>
      </c>
      <c r="E49" s="1288">
        <v>-2.5917831985640412E-2</v>
      </c>
    </row>
    <row r="50" spans="2:5">
      <c r="B50" s="1286">
        <v>39064</v>
      </c>
      <c r="C50" s="1287">
        <v>127.98</v>
      </c>
      <c r="D50" s="1288">
        <v>0.37396857361094338</v>
      </c>
      <c r="E50" s="1288">
        <v>-4.9337589400477687E-2</v>
      </c>
    </row>
    <row r="51" spans="2:5">
      <c r="B51" s="1286">
        <v>39065</v>
      </c>
      <c r="C51" s="1287">
        <v>127.96</v>
      </c>
      <c r="D51" s="1288">
        <v>-0.46314747777722998</v>
      </c>
      <c r="E51" s="1288">
        <v>-0.22710244707588326</v>
      </c>
    </row>
    <row r="52" spans="2:5">
      <c r="B52" s="1286">
        <v>39066</v>
      </c>
      <c r="C52" s="1287">
        <v>127.92</v>
      </c>
      <c r="D52" s="1288">
        <v>-0.75428144453983337</v>
      </c>
      <c r="E52" s="1288">
        <v>-0.54532918481871595</v>
      </c>
    </row>
    <row r="53" spans="2:5">
      <c r="B53" s="1286">
        <v>39071</v>
      </c>
      <c r="C53" s="1287">
        <v>127.9</v>
      </c>
      <c r="D53" s="1288">
        <v>-1.1008234194996427</v>
      </c>
      <c r="E53" s="1288">
        <v>-0.91112437746405939</v>
      </c>
    </row>
    <row r="54" spans="2:5">
      <c r="B54" s="1286">
        <v>39072</v>
      </c>
      <c r="C54" s="1287">
        <v>127.95</v>
      </c>
      <c r="D54" s="1288">
        <v>-0.56518569802497565</v>
      </c>
      <c r="E54" s="1288">
        <v>-1.0339494395130362</v>
      </c>
    </row>
    <row r="55" spans="2:5">
      <c r="B55" s="1286">
        <v>39073</v>
      </c>
      <c r="C55" s="1287">
        <v>127.99</v>
      </c>
      <c r="D55" s="1288">
        <v>-1.6202153958138947</v>
      </c>
      <c r="E55" s="1288">
        <v>-1.2435370733218849</v>
      </c>
    </row>
    <row r="56" spans="2:5">
      <c r="B56" s="1286">
        <v>39077</v>
      </c>
      <c r="C56" s="1287">
        <v>127.94</v>
      </c>
      <c r="D56" s="1288">
        <v>-2.2481857802037823</v>
      </c>
      <c r="E56" s="1288">
        <v>-1.278762651706397</v>
      </c>
    </row>
    <row r="57" spans="2:5">
      <c r="B57" s="1286">
        <v>39078</v>
      </c>
      <c r="C57" s="1287">
        <v>127.75</v>
      </c>
      <c r="D57" s="1288">
        <v>-0.48580686073189455</v>
      </c>
      <c r="E57" s="1288">
        <v>-1.325728173652285</v>
      </c>
    </row>
    <row r="58" spans="2:5">
      <c r="B58" s="1286">
        <v>39079</v>
      </c>
      <c r="C58" s="1287">
        <v>127.42</v>
      </c>
      <c r="D58" s="1288">
        <v>-1.9302609144391694</v>
      </c>
      <c r="E58" s="1288">
        <v>-1.1783713757803085</v>
      </c>
    </row>
    <row r="59" spans="2:5">
      <c r="B59" s="1286">
        <v>39080</v>
      </c>
      <c r="C59" s="1287">
        <v>127</v>
      </c>
      <c r="D59" s="1288">
        <v>-1.000860493231418</v>
      </c>
      <c r="E59" s="1288">
        <v>-0.86459896928646207</v>
      </c>
    </row>
    <row r="60" spans="2:5">
      <c r="B60" s="1286">
        <v>39085</v>
      </c>
      <c r="C60" s="1287">
        <v>126.79</v>
      </c>
      <c r="D60" s="1288">
        <v>-1.4295820731208599</v>
      </c>
      <c r="E60" s="1288">
        <v>-0.61861571153872663</v>
      </c>
    </row>
    <row r="61" spans="2:5">
      <c r="B61" s="1286">
        <v>39086</v>
      </c>
      <c r="C61" s="1287">
        <v>126.55</v>
      </c>
      <c r="D61" s="1288">
        <v>0.46631188707886001</v>
      </c>
      <c r="E61" s="1288">
        <v>-0.48831276364048476</v>
      </c>
    </row>
    <row r="62" spans="2:5">
      <c r="B62" s="1286">
        <v>39087</v>
      </c>
      <c r="C62" s="1287">
        <v>126.08</v>
      </c>
      <c r="D62" s="1288">
        <v>0.57619144964302849</v>
      </c>
      <c r="E62" s="1288">
        <v>-0.27094732555716788</v>
      </c>
    </row>
    <row r="63" spans="2:5">
      <c r="B63" s="1286">
        <v>39090</v>
      </c>
      <c r="C63" s="1287">
        <v>125.76</v>
      </c>
      <c r="D63" s="1288">
        <v>-0.52630297596963327</v>
      </c>
      <c r="E63" s="1288">
        <v>-0.64430033446704216</v>
      </c>
    </row>
    <row r="64" spans="2:5">
      <c r="B64" s="1286">
        <v>39091</v>
      </c>
      <c r="C64" s="1287">
        <v>125.45</v>
      </c>
      <c r="D64" s="1288">
        <v>0.42631377455579794</v>
      </c>
      <c r="E64" s="1288">
        <v>-0.50290079095880991</v>
      </c>
    </row>
    <row r="65" spans="2:5">
      <c r="B65" s="1286">
        <v>39092</v>
      </c>
      <c r="C65" s="1287">
        <v>125.2</v>
      </c>
      <c r="D65" s="1288">
        <v>-0.40870284785595012</v>
      </c>
      <c r="E65" s="1288">
        <v>-0.53382628735126081</v>
      </c>
    </row>
    <row r="66" spans="2:5">
      <c r="B66" s="1286">
        <v>39093</v>
      </c>
      <c r="C66" s="1287">
        <v>125.54</v>
      </c>
      <c r="D66" s="1288">
        <v>-3.614331555600538</v>
      </c>
      <c r="E66" s="1288">
        <v>-0.46692312121234103</v>
      </c>
    </row>
    <row r="67" spans="2:5">
      <c r="B67" s="1286">
        <v>39094</v>
      </c>
      <c r="C67" s="1287">
        <v>125.54</v>
      </c>
      <c r="D67" s="1288">
        <v>-0.43978526856323441</v>
      </c>
      <c r="E67" s="1288">
        <v>-0.77900495010857573</v>
      </c>
    </row>
    <row r="68" spans="2:5">
      <c r="B68" s="1286">
        <v>39098</v>
      </c>
      <c r="C68" s="1287">
        <v>125.27</v>
      </c>
      <c r="D68" s="1288">
        <v>0.24983341233170336</v>
      </c>
      <c r="E68" s="1288">
        <v>-0.99476509512846789</v>
      </c>
    </row>
    <row r="69" spans="2:5">
      <c r="B69" s="1286">
        <v>39099</v>
      </c>
      <c r="C69" s="1287">
        <v>125.17</v>
      </c>
      <c r="D69" s="1288">
        <v>1.0445136126154668</v>
      </c>
      <c r="E69" s="1288">
        <v>-0.85688065414968573</v>
      </c>
    </row>
    <row r="70" spans="2:5">
      <c r="B70" s="1286">
        <v>39100</v>
      </c>
      <c r="C70" s="1287">
        <v>125</v>
      </c>
      <c r="D70" s="1288">
        <v>-2.7108757782432757</v>
      </c>
      <c r="E70" s="1288">
        <v>-0.37473477547701561</v>
      </c>
    </row>
    <row r="71" spans="2:5">
      <c r="B71" s="1286">
        <v>39101</v>
      </c>
      <c r="C71" s="1287">
        <v>124.86</v>
      </c>
      <c r="D71" s="1288">
        <v>-1.0840072405834482</v>
      </c>
      <c r="E71" s="1288">
        <v>-0.35780557094240079</v>
      </c>
    </row>
    <row r="72" spans="2:5">
      <c r="B72" s="1286">
        <v>39104</v>
      </c>
      <c r="C72" s="1287">
        <v>125.26</v>
      </c>
      <c r="D72" s="1288">
        <v>0.55648823899552624</v>
      </c>
      <c r="E72" s="1288">
        <v>-0.61551229804400776</v>
      </c>
    </row>
    <row r="73" spans="2:5">
      <c r="B73" s="1286">
        <v>39105</v>
      </c>
      <c r="C73" s="1287">
        <v>125.71</v>
      </c>
      <c r="D73" s="1288">
        <v>-0.23931040489184738</v>
      </c>
      <c r="E73" s="1288">
        <v>-0.794851579828597</v>
      </c>
    </row>
    <row r="74" spans="2:5">
      <c r="B74" s="1286">
        <v>39106</v>
      </c>
      <c r="C74" s="1287">
        <v>125.72</v>
      </c>
      <c r="D74" s="1288">
        <v>-0.32128083682093056</v>
      </c>
      <c r="E74" s="1288">
        <v>-0.3431148308563165</v>
      </c>
    </row>
    <row r="75" spans="2:5">
      <c r="B75" s="1286">
        <v>39107</v>
      </c>
      <c r="C75" s="1287">
        <v>125.75</v>
      </c>
      <c r="D75" s="1288">
        <v>-1.554113677379545</v>
      </c>
      <c r="E75" s="1288">
        <v>-0.33630772803941728</v>
      </c>
    </row>
    <row r="76" spans="2:5">
      <c r="B76" s="1286">
        <v>39108</v>
      </c>
      <c r="C76" s="1287">
        <v>126.23</v>
      </c>
      <c r="D76" s="1288">
        <v>-0.21086135987665902</v>
      </c>
      <c r="E76" s="1288">
        <v>-0.26463815966192611</v>
      </c>
    </row>
    <row r="77" spans="2:5">
      <c r="B77" s="1286">
        <v>39111</v>
      </c>
      <c r="C77" s="1287">
        <v>126.1</v>
      </c>
      <c r="D77" s="1288">
        <v>0.45128146456268858</v>
      </c>
      <c r="E77" s="1288">
        <v>-5.9721332710517432E-2</v>
      </c>
    </row>
    <row r="78" spans="2:5">
      <c r="B78" s="1286">
        <v>39112</v>
      </c>
      <c r="C78" s="1287">
        <v>126.24</v>
      </c>
      <c r="D78" s="1288">
        <v>-1.0363575208651536</v>
      </c>
      <c r="E78" s="1288">
        <v>-1.7585038541029902E-2</v>
      </c>
    </row>
    <row r="79" spans="2:5">
      <c r="B79" s="1286">
        <v>39113</v>
      </c>
      <c r="C79" s="1287">
        <v>126.36</v>
      </c>
      <c r="D79" s="1288">
        <v>1.0581752176379644</v>
      </c>
      <c r="E79" s="1288">
        <v>0.20858562707738518</v>
      </c>
    </row>
    <row r="80" spans="2:5">
      <c r="B80" s="1286">
        <v>39114</v>
      </c>
      <c r="C80" s="1287">
        <v>126.18</v>
      </c>
      <c r="D80" s="1288">
        <v>1.1951073837680131</v>
      </c>
      <c r="E80" s="1288">
        <v>0.36047519595236349</v>
      </c>
    </row>
    <row r="81" spans="2:5">
      <c r="B81" s="1286">
        <v>39115</v>
      </c>
      <c r="C81" s="1287">
        <v>125.98</v>
      </c>
      <c r="D81" s="1288">
        <v>-2.6326777634517858E-2</v>
      </c>
      <c r="E81" s="1288">
        <v>0.46226559704283926</v>
      </c>
    </row>
    <row r="82" spans="2:5">
      <c r="B82" s="1286">
        <v>39118</v>
      </c>
      <c r="C82" s="1287">
        <v>125.54</v>
      </c>
      <c r="D82" s="1288">
        <v>2.908098194936079E-2</v>
      </c>
      <c r="E82" s="1288">
        <v>0.392380932192542</v>
      </c>
    </row>
    <row r="83" spans="2:5">
      <c r="B83" s="1286">
        <v>39119</v>
      </c>
      <c r="C83" s="1287">
        <v>125.45</v>
      </c>
      <c r="D83" s="1288">
        <v>0.85236562224818957</v>
      </c>
      <c r="E83" s="1288">
        <v>2.4207277748653309E-2</v>
      </c>
    </row>
    <row r="84" spans="2:5">
      <c r="B84" s="1286">
        <v>39120</v>
      </c>
      <c r="C84" s="1287">
        <v>125.55</v>
      </c>
      <c r="D84" s="1288">
        <v>1.1638142721960192</v>
      </c>
      <c r="E84" s="1288">
        <v>-0.62212386397245389</v>
      </c>
    </row>
    <row r="85" spans="2:5">
      <c r="B85" s="1286">
        <v>39121</v>
      </c>
      <c r="C85" s="1287">
        <v>125.58</v>
      </c>
      <c r="D85" s="1288">
        <v>-1.5255501748172353</v>
      </c>
      <c r="E85" s="1288">
        <v>-0.66408679540274829</v>
      </c>
    </row>
    <row r="86" spans="2:5">
      <c r="B86" s="1286">
        <v>39122</v>
      </c>
      <c r="C86" s="1287">
        <v>124.99</v>
      </c>
      <c r="D86" s="1288">
        <v>-1.519040363469256</v>
      </c>
      <c r="E86" s="1288">
        <v>-0.58381282426183145</v>
      </c>
    </row>
    <row r="87" spans="2:5">
      <c r="B87" s="1286">
        <v>39125</v>
      </c>
      <c r="C87" s="1287">
        <v>124.58</v>
      </c>
      <c r="D87" s="1288">
        <v>-3.3292106082797375</v>
      </c>
      <c r="E87" s="1288">
        <v>-0.82467172222494267</v>
      </c>
    </row>
    <row r="88" spans="2:5">
      <c r="B88" s="1286">
        <v>39126</v>
      </c>
      <c r="C88" s="1287">
        <v>124.18</v>
      </c>
      <c r="D88" s="1288">
        <v>-0.3200672976465786</v>
      </c>
      <c r="E88" s="1288">
        <v>-0.95620267423141936</v>
      </c>
    </row>
    <row r="89" spans="2:5">
      <c r="B89" s="1286">
        <v>39127</v>
      </c>
      <c r="C89" s="1287">
        <v>123.95</v>
      </c>
      <c r="D89" s="1288">
        <v>0.59099877993577843</v>
      </c>
      <c r="E89" s="1288">
        <v>-0.64228895935088026</v>
      </c>
    </row>
    <row r="90" spans="2:5">
      <c r="B90" s="1286">
        <v>39128</v>
      </c>
      <c r="C90" s="1287">
        <v>124.06</v>
      </c>
      <c r="D90" s="1288">
        <v>-0.83364666349358885</v>
      </c>
      <c r="E90" s="1288">
        <v>-0.33281749304873698</v>
      </c>
    </row>
    <row r="91" spans="2:5">
      <c r="B91" s="1286">
        <v>39129</v>
      </c>
      <c r="C91" s="1287">
        <v>124.32</v>
      </c>
      <c r="D91" s="1288">
        <v>0.2430976081506821</v>
      </c>
      <c r="E91" s="1288">
        <v>7.8562337403708091E-2</v>
      </c>
    </row>
    <row r="92" spans="2:5">
      <c r="B92" s="1286">
        <v>39133</v>
      </c>
      <c r="C92" s="1287">
        <v>124.61</v>
      </c>
      <c r="D92" s="1288">
        <v>0.67184582934653836</v>
      </c>
      <c r="E92" s="1288">
        <v>0.2773164487275292</v>
      </c>
    </row>
    <row r="93" spans="2:5">
      <c r="B93" s="1286">
        <v>39134</v>
      </c>
      <c r="C93" s="1287">
        <v>124.67</v>
      </c>
      <c r="D93" s="1288">
        <v>0.64725990064574679</v>
      </c>
      <c r="E93" s="1288">
        <v>0.28110741804765987</v>
      </c>
    </row>
    <row r="94" spans="2:5">
      <c r="B94" s="1286">
        <v>39135</v>
      </c>
      <c r="C94" s="1287">
        <v>124.52</v>
      </c>
      <c r="D94" s="1288">
        <v>-0.44955179511262167</v>
      </c>
      <c r="E94" s="1288">
        <v>0.43596967226827565</v>
      </c>
    </row>
    <row r="95" spans="2:5">
      <c r="B95" s="1286">
        <v>39136</v>
      </c>
      <c r="C95" s="1287">
        <v>123.54</v>
      </c>
      <c r="D95" s="1288">
        <v>1.0712114816201692</v>
      </c>
      <c r="E95" s="1288">
        <v>0.48189705910982139</v>
      </c>
    </row>
    <row r="96" spans="2:5">
      <c r="B96" s="1286">
        <v>39139</v>
      </c>
      <c r="C96" s="1287">
        <v>123.61</v>
      </c>
      <c r="D96" s="1288">
        <v>0.61753556517669317</v>
      </c>
      <c r="E96" s="1288">
        <v>0.59513997493187965</v>
      </c>
    </row>
    <row r="97" spans="2:5">
      <c r="B97" s="1286">
        <v>39140</v>
      </c>
      <c r="C97" s="1287">
        <v>123.71</v>
      </c>
      <c r="D97" s="1288">
        <v>0.25038911605072145</v>
      </c>
      <c r="E97" s="1288">
        <v>0.6067678610579883</v>
      </c>
    </row>
    <row r="98" spans="2:5">
      <c r="B98" s="1286">
        <v>39141</v>
      </c>
      <c r="C98" s="1287">
        <v>124.21</v>
      </c>
      <c r="D98" s="1288">
        <v>0.56458931604150253</v>
      </c>
      <c r="E98" s="1288">
        <v>0.66594515765369056</v>
      </c>
    </row>
    <row r="99" spans="2:5">
      <c r="B99" s="1286">
        <v>39142</v>
      </c>
      <c r="C99" s="1287">
        <v>124.81</v>
      </c>
      <c r="D99" s="1288">
        <v>1.4645462401009457</v>
      </c>
      <c r="E99" s="1288">
        <v>0.32161531608707933</v>
      </c>
    </row>
    <row r="100" spans="2:5">
      <c r="B100" s="1286">
        <v>39143</v>
      </c>
      <c r="C100" s="1287">
        <v>125.21</v>
      </c>
      <c r="D100" s="1288">
        <v>0.72865510352850793</v>
      </c>
      <c r="E100" s="1288">
        <v>0.25388916394103594</v>
      </c>
    </row>
    <row r="101" spans="2:5">
      <c r="B101" s="1286">
        <v>39146</v>
      </c>
      <c r="C101" s="1287">
        <v>125.33</v>
      </c>
      <c r="D101" s="1288">
        <v>-3.5310718942706265E-2</v>
      </c>
      <c r="E101" s="1288">
        <v>-0.11148200275636214</v>
      </c>
    </row>
    <row r="102" spans="2:5">
      <c r="B102" s="1286">
        <v>39147</v>
      </c>
      <c r="C102" s="1287">
        <v>125.05</v>
      </c>
      <c r="D102" s="1288">
        <v>-1.3390974093461094</v>
      </c>
      <c r="E102" s="1288">
        <v>2.2445563829562483E-2</v>
      </c>
    </row>
    <row r="103" spans="2:5">
      <c r="B103" s="1286">
        <v>39148</v>
      </c>
      <c r="C103" s="1287">
        <v>124.36</v>
      </c>
      <c r="D103" s="1288">
        <v>0.14345250015438954</v>
      </c>
      <c r="E103" s="1288">
        <v>-1.2334886692465043E-2</v>
      </c>
    </row>
    <row r="104" spans="2:5">
      <c r="B104" s="1286">
        <v>39153</v>
      </c>
      <c r="C104" s="1287">
        <v>123.17</v>
      </c>
      <c r="D104" s="1288">
        <v>-2.307209050831065</v>
      </c>
      <c r="E104" s="1288">
        <v>-0.26805875624796105</v>
      </c>
    </row>
    <row r="105" spans="2:5">
      <c r="B105" s="1286">
        <v>39154</v>
      </c>
      <c r="C105" s="1287">
        <v>123.34</v>
      </c>
      <c r="D105" s="1288">
        <v>1.5020822821429749</v>
      </c>
      <c r="E105" s="1288">
        <v>-0.22257895449693169</v>
      </c>
    </row>
    <row r="106" spans="2:5">
      <c r="B106" s="1286">
        <v>39155</v>
      </c>
      <c r="C106" s="1287">
        <v>123.62</v>
      </c>
      <c r="D106" s="1288">
        <v>1.221083086446753</v>
      </c>
      <c r="E106" s="1288">
        <v>0.15122747071630868</v>
      </c>
    </row>
    <row r="107" spans="2:5">
      <c r="B107" s="1286">
        <v>39156</v>
      </c>
      <c r="C107" s="1287">
        <v>124.05</v>
      </c>
      <c r="D107" s="1288">
        <v>-1.0614119833599642</v>
      </c>
      <c r="E107" s="1288">
        <v>0.26271099973173306</v>
      </c>
    </row>
    <row r="108" spans="2:5">
      <c r="B108" s="1286">
        <v>39157</v>
      </c>
      <c r="C108" s="1287">
        <v>124</v>
      </c>
      <c r="D108" s="1288">
        <v>0.28304789331449931</v>
      </c>
      <c r="E108" s="1288">
        <v>0.76759432948525996</v>
      </c>
    </row>
    <row r="109" spans="2:5">
      <c r="B109" s="1286">
        <v>39160</v>
      </c>
      <c r="C109" s="1287">
        <v>123.67</v>
      </c>
      <c r="D109" s="1288">
        <v>1.2775475671465735</v>
      </c>
      <c r="E109" s="1288">
        <v>0.7094567882103977</v>
      </c>
    </row>
    <row r="110" spans="2:5">
      <c r="B110" s="1286">
        <v>39161</v>
      </c>
      <c r="C110" s="1287">
        <v>123.71</v>
      </c>
      <c r="D110" s="1288">
        <v>0.92383720326236007</v>
      </c>
      <c r="E110" s="1288">
        <v>0.33789135909909701</v>
      </c>
    </row>
    <row r="111" spans="2:5">
      <c r="B111" s="1286">
        <v>39162</v>
      </c>
      <c r="C111" s="1287">
        <v>123.92</v>
      </c>
      <c r="D111" s="1288">
        <v>1.2269742574436218</v>
      </c>
      <c r="E111" s="1288">
        <v>0.51950918571666593</v>
      </c>
    </row>
    <row r="112" spans="2:5">
      <c r="B112" s="1286">
        <v>39167</v>
      </c>
      <c r="C112" s="1287">
        <v>123.31</v>
      </c>
      <c r="D112" s="1288">
        <v>1.0951194932189405</v>
      </c>
      <c r="E112" s="1288">
        <v>0.43579434300270581</v>
      </c>
    </row>
    <row r="113" spans="2:5">
      <c r="B113" s="1286">
        <v>39168</v>
      </c>
      <c r="C113" s="1287">
        <v>123.79</v>
      </c>
      <c r="D113" s="1288">
        <v>-1.3798749173323519</v>
      </c>
      <c r="E113" s="1288">
        <v>0.38824174370060405</v>
      </c>
    </row>
    <row r="114" spans="2:5">
      <c r="B114" s="1286">
        <v>39169</v>
      </c>
      <c r="C114" s="1287">
        <v>123.96</v>
      </c>
      <c r="D114" s="1288">
        <v>0.20991280296301829</v>
      </c>
      <c r="E114" s="1288">
        <v>0.23897383039926665</v>
      </c>
    </row>
    <row r="115" spans="2:5">
      <c r="B115" s="1286">
        <v>39170</v>
      </c>
      <c r="C115" s="1287">
        <v>123.75</v>
      </c>
      <c r="D115" s="1288">
        <v>-0.30295600568322201</v>
      </c>
      <c r="E115" s="1288">
        <v>9.2140382320727618E-2</v>
      </c>
    </row>
    <row r="116" spans="2:5">
      <c r="B116" s="1286">
        <v>39171</v>
      </c>
      <c r="C116" s="1287">
        <v>123.84</v>
      </c>
      <c r="D116" s="1288">
        <v>0.94467937203186114</v>
      </c>
      <c r="E116" s="1288">
        <v>8.3904934612463539E-2</v>
      </c>
    </row>
    <row r="117" spans="2:5">
      <c r="B117" s="1286">
        <v>39174</v>
      </c>
      <c r="C117" s="1287">
        <v>123.34</v>
      </c>
      <c r="D117" s="1288">
        <v>-0.1210381898470011</v>
      </c>
      <c r="E117" s="1288">
        <v>0.37551219903840977</v>
      </c>
    </row>
    <row r="118" spans="2:5">
      <c r="B118" s="1286">
        <v>39175</v>
      </c>
      <c r="C118" s="1287">
        <v>123.55</v>
      </c>
      <c r="D118" s="1288">
        <v>0.19914012089384836</v>
      </c>
      <c r="E118" s="1288">
        <v>0.38242802316422281</v>
      </c>
    </row>
    <row r="119" spans="2:5">
      <c r="B119" s="1286">
        <v>39176</v>
      </c>
      <c r="C119" s="1287">
        <v>123.6</v>
      </c>
      <c r="D119" s="1288">
        <v>1.0374713592610918</v>
      </c>
      <c r="E119" s="1288">
        <v>0.5307022121776972</v>
      </c>
    </row>
    <row r="120" spans="2:5">
      <c r="B120" s="1286">
        <v>39177</v>
      </c>
      <c r="C120" s="1287">
        <v>123.37</v>
      </c>
      <c r="D120" s="1288">
        <v>0.6613759336492715</v>
      </c>
      <c r="E120" s="1288">
        <v>0.36806744476353875</v>
      </c>
    </row>
    <row r="121" spans="2:5">
      <c r="B121" s="1286">
        <v>39178</v>
      </c>
      <c r="C121" s="1287">
        <v>123.46</v>
      </c>
      <c r="D121" s="1288">
        <v>0.25832357184371019</v>
      </c>
      <c r="E121" s="1288">
        <v>0.51525278850571377</v>
      </c>
    </row>
    <row r="122" spans="2:5">
      <c r="B122" s="1286">
        <v>39181</v>
      </c>
      <c r="C122" s="1287">
        <v>123.03</v>
      </c>
      <c r="D122" s="1288">
        <v>0.73496331741109866</v>
      </c>
      <c r="E122" s="1288">
        <v>0.49883159714519082</v>
      </c>
    </row>
    <row r="123" spans="2:5">
      <c r="B123" s="1286">
        <v>39182</v>
      </c>
      <c r="C123" s="1287">
        <v>122.86</v>
      </c>
      <c r="D123" s="1288">
        <v>-0.19376399986724824</v>
      </c>
      <c r="E123" s="1288">
        <v>0.41991350942058686</v>
      </c>
    </row>
    <row r="124" spans="2:5">
      <c r="B124" s="1286">
        <v>39183</v>
      </c>
      <c r="C124" s="1287">
        <v>122.42</v>
      </c>
      <c r="D124" s="1288">
        <v>0.90925921634822449</v>
      </c>
      <c r="E124" s="1288">
        <v>-0.29847983018669144</v>
      </c>
    </row>
    <row r="125" spans="2:5">
      <c r="B125" s="1286">
        <v>39184</v>
      </c>
      <c r="C125" s="1287">
        <v>122.09</v>
      </c>
      <c r="D125" s="1288">
        <v>8.419178137018779E-2</v>
      </c>
      <c r="E125" s="1288">
        <v>-0.51148436315773271</v>
      </c>
    </row>
    <row r="126" spans="2:5">
      <c r="B126" s="1286">
        <v>39185</v>
      </c>
      <c r="C126" s="1287">
        <v>121.8</v>
      </c>
      <c r="D126" s="1288">
        <v>0.48504474518886331</v>
      </c>
      <c r="E126" s="1288">
        <v>-0.50200296011944012</v>
      </c>
    </row>
    <row r="127" spans="2:5">
      <c r="B127" s="1286">
        <v>39188</v>
      </c>
      <c r="C127" s="1287">
        <v>121.8</v>
      </c>
      <c r="D127" s="1288">
        <v>-4.3673774436016766</v>
      </c>
      <c r="E127" s="1288">
        <v>-0.71124031368915286</v>
      </c>
    </row>
    <row r="128" spans="2:5">
      <c r="B128" s="1286">
        <v>39189</v>
      </c>
      <c r="C128" s="1287">
        <v>122.02</v>
      </c>
      <c r="D128" s="1288">
        <v>-1.232708158953578</v>
      </c>
      <c r="E128" s="1288">
        <v>-0.8453496973617094</v>
      </c>
    </row>
    <row r="129" spans="2:5">
      <c r="B129" s="1286">
        <v>39190</v>
      </c>
      <c r="C129" s="1287">
        <v>122.25</v>
      </c>
      <c r="D129" s="1288">
        <v>0.8013331386791458</v>
      </c>
      <c r="E129" s="1288">
        <v>-0.92672904783336718</v>
      </c>
    </row>
    <row r="130" spans="2:5">
      <c r="B130" s="1286">
        <v>39191</v>
      </c>
      <c r="C130" s="1287">
        <v>121.88</v>
      </c>
      <c r="D130" s="1288">
        <v>-1.6584254748552374</v>
      </c>
      <c r="E130" s="1288">
        <v>-0.95070659194374041</v>
      </c>
    </row>
    <row r="131" spans="2:5">
      <c r="B131" s="1286">
        <v>39192</v>
      </c>
      <c r="C131" s="1287">
        <v>121.07</v>
      </c>
      <c r="D131" s="1288">
        <v>-2.9506469359671272E-2</v>
      </c>
      <c r="E131" s="1288">
        <v>-0.15342733439538306</v>
      </c>
    </row>
    <row r="132" spans="2:5">
      <c r="B132" s="1286">
        <v>39195</v>
      </c>
      <c r="C132" s="1287">
        <v>120.92</v>
      </c>
      <c r="D132" s="1288">
        <v>-0.48546367193141526</v>
      </c>
      <c r="E132" s="1288">
        <v>0.18450403524741846</v>
      </c>
    </row>
    <row r="133" spans="2:5">
      <c r="B133" s="1286">
        <v>39196</v>
      </c>
      <c r="C133" s="1287">
        <v>121.05</v>
      </c>
      <c r="D133" s="1288">
        <v>0.31720193641625</v>
      </c>
      <c r="E133" s="1288">
        <v>0.10332076922056044</v>
      </c>
    </row>
    <row r="134" spans="2:5">
      <c r="B134" s="1286">
        <v>39197</v>
      </c>
      <c r="C134" s="1287">
        <v>120.91</v>
      </c>
      <c r="D134" s="1288">
        <v>1.2135773592368244</v>
      </c>
      <c r="E134" s="1288">
        <v>0.46690846793081081</v>
      </c>
    </row>
    <row r="135" spans="2:5">
      <c r="B135" s="1286">
        <v>39198</v>
      </c>
      <c r="C135" s="1287">
        <v>120.68</v>
      </c>
      <c r="D135" s="1288">
        <v>1.1328114285460329</v>
      </c>
      <c r="E135" s="1288">
        <v>0.420732844644916</v>
      </c>
    </row>
    <row r="136" spans="2:5">
      <c r="B136" s="1286">
        <v>39199</v>
      </c>
      <c r="C136" s="1287">
        <v>120.02</v>
      </c>
      <c r="D136" s="1288">
        <v>0.2330502764911398</v>
      </c>
      <c r="E136" s="1288">
        <v>0.6197256967480681</v>
      </c>
    </row>
    <row r="137" spans="2:5">
      <c r="B137" s="1286">
        <v>39202</v>
      </c>
      <c r="C137" s="1287">
        <v>120.1</v>
      </c>
      <c r="D137" s="1288">
        <v>0.88668841611651539</v>
      </c>
      <c r="E137" s="1288">
        <v>0.33255508904440567</v>
      </c>
    </row>
    <row r="138" spans="2:5">
      <c r="B138" s="1286">
        <v>39204</v>
      </c>
      <c r="C138" s="1287">
        <v>120.24</v>
      </c>
      <c r="D138" s="1288">
        <v>-0.35273583236093548</v>
      </c>
      <c r="E138" s="1288">
        <v>-0.11724930060587672</v>
      </c>
    </row>
    <row r="139" spans="2:5">
      <c r="B139" s="1286">
        <v>39205</v>
      </c>
      <c r="C139" s="1287">
        <v>119.87</v>
      </c>
      <c r="D139" s="1288">
        <v>0.9074862927906503</v>
      </c>
      <c r="E139" s="1288">
        <v>-0.21254757375223909</v>
      </c>
    </row>
    <row r="140" spans="2:5">
      <c r="B140" s="1286">
        <v>39206</v>
      </c>
      <c r="C140" s="1287">
        <v>119.28</v>
      </c>
      <c r="D140" s="1288">
        <v>-1.6929923175093877</v>
      </c>
      <c r="E140" s="1288">
        <v>-0.14168444812518591</v>
      </c>
    </row>
    <row r="141" spans="2:5">
      <c r="B141" s="1286">
        <v>39209</v>
      </c>
      <c r="C141" s="1287">
        <v>118.79</v>
      </c>
      <c r="D141" s="1288">
        <v>-1.9350533683151523</v>
      </c>
      <c r="E141" s="1288">
        <v>-0.38018743954875139</v>
      </c>
    </row>
    <row r="142" spans="2:5">
      <c r="B142" s="1286">
        <v>39210</v>
      </c>
      <c r="C142" s="1287">
        <v>119.32</v>
      </c>
      <c r="D142" s="1288">
        <v>0.46572351652149663</v>
      </c>
      <c r="E142" s="1288">
        <v>-0.20514905312304049</v>
      </c>
    </row>
    <row r="143" spans="2:5">
      <c r="B143" s="1286">
        <v>39212</v>
      </c>
      <c r="C143" s="1287">
        <v>119.98</v>
      </c>
      <c r="D143" s="1288">
        <v>0.72909215588051213</v>
      </c>
      <c r="E143" s="1288">
        <v>-0.21074189364123436</v>
      </c>
    </row>
    <row r="144" spans="2:5">
      <c r="B144" s="1286">
        <v>39213</v>
      </c>
      <c r="C144" s="1287">
        <v>120.4</v>
      </c>
      <c r="D144" s="1288">
        <v>-0.78283252384844315</v>
      </c>
      <c r="E144" s="1288">
        <v>0.16550388250525874</v>
      </c>
    </row>
    <row r="145" spans="2:5">
      <c r="B145" s="1286">
        <v>39216</v>
      </c>
      <c r="C145" s="1287">
        <v>120.1</v>
      </c>
      <c r="D145" s="1288">
        <v>0.87253287261904044</v>
      </c>
      <c r="E145" s="1288">
        <v>-0.26729050641193941</v>
      </c>
    </row>
    <row r="146" spans="2:5">
      <c r="B146" s="1286">
        <v>39217</v>
      </c>
      <c r="C146" s="1287">
        <v>119.59</v>
      </c>
      <c r="D146" s="1288">
        <v>0.86833640916329324</v>
      </c>
      <c r="E146" s="1288">
        <v>-0.25523715310935763</v>
      </c>
    </row>
    <row r="147" spans="2:5">
      <c r="B147" s="1286">
        <v>39218</v>
      </c>
      <c r="C147" s="1287">
        <v>119.57</v>
      </c>
      <c r="D147" s="1288">
        <v>0.94072811551606428</v>
      </c>
      <c r="E147" s="1288">
        <v>-0.37438338678887462</v>
      </c>
    </row>
    <row r="148" spans="2:5">
      <c r="B148" s="1286">
        <v>39219</v>
      </c>
      <c r="C148" s="1287">
        <v>120.46</v>
      </c>
      <c r="D148" s="1288">
        <v>-4.9646140907355392</v>
      </c>
      <c r="E148" s="1288">
        <v>-0.10036920847775217</v>
      </c>
    </row>
    <row r="149" spans="2:5">
      <c r="B149" s="1286">
        <v>39220</v>
      </c>
      <c r="C149" s="1287">
        <v>120.58</v>
      </c>
      <c r="D149" s="1288">
        <v>0.55009698963956877</v>
      </c>
      <c r="E149" s="1288">
        <v>-0.37963143961412638</v>
      </c>
    </row>
    <row r="150" spans="2:5">
      <c r="B150" s="1286">
        <v>39223</v>
      </c>
      <c r="C150" s="1287">
        <v>120.14</v>
      </c>
      <c r="D150" s="1288">
        <v>-0.10493147987610674</v>
      </c>
      <c r="E150" s="1288">
        <v>-0.34188617284326867</v>
      </c>
    </row>
    <row r="151" spans="2:5">
      <c r="B151" s="1286">
        <v>39224</v>
      </c>
      <c r="C151" s="1287">
        <v>120.14</v>
      </c>
      <c r="D151" s="1288">
        <v>1.1352667243294141</v>
      </c>
      <c r="E151" s="1288">
        <v>-0.94188407526464013</v>
      </c>
    </row>
    <row r="152" spans="2:5">
      <c r="B152" s="1286">
        <v>39225</v>
      </c>
      <c r="C152" s="1287">
        <v>119.98</v>
      </c>
      <c r="D152" s="1288">
        <v>-1.0823027453355794</v>
      </c>
      <c r="E152" s="1288">
        <v>-0.13442157443644909</v>
      </c>
    </row>
    <row r="153" spans="2:5">
      <c r="B153" s="1286">
        <v>39226</v>
      </c>
      <c r="C153" s="1287">
        <v>120.36</v>
      </c>
      <c r="D153" s="1288">
        <v>1.1325532765592978</v>
      </c>
      <c r="E153" s="1288">
        <v>-0.21319243363304577</v>
      </c>
    </row>
    <row r="154" spans="2:5">
      <c r="B154" s="1286">
        <v>39227</v>
      </c>
      <c r="C154" s="1287">
        <v>120.68</v>
      </c>
      <c r="D154" s="1288">
        <v>-3.2592572014335359</v>
      </c>
      <c r="E154" s="1288">
        <v>-0.20803203090460887</v>
      </c>
    </row>
    <row r="155" spans="2:5">
      <c r="B155" s="1286">
        <v>39231</v>
      </c>
      <c r="C155" s="1287">
        <v>122.03</v>
      </c>
      <c r="D155" s="1288">
        <v>0.68762341506179758</v>
      </c>
      <c r="E155" s="1288">
        <v>-0.28350476841578082</v>
      </c>
    </row>
    <row r="156" spans="2:5">
      <c r="B156" s="1286">
        <v>39232</v>
      </c>
      <c r="C156" s="1287">
        <v>121.62</v>
      </c>
      <c r="D156" s="1288">
        <v>-1.2990247366080065E-3</v>
      </c>
      <c r="E156" s="1288">
        <v>4.0482290604014438E-3</v>
      </c>
    </row>
    <row r="157" spans="2:5">
      <c r="B157" s="1286">
        <v>39233</v>
      </c>
      <c r="C157" s="1287">
        <v>122.42</v>
      </c>
      <c r="D157" s="1288">
        <v>-6.8808660777048614E-2</v>
      </c>
      <c r="E157" s="1288">
        <v>3.2179996336843111E-2</v>
      </c>
    </row>
    <row r="158" spans="2:5">
      <c r="B158" s="1286">
        <v>39234</v>
      </c>
      <c r="C158" s="1287">
        <v>122.24</v>
      </c>
      <c r="D158" s="1288">
        <v>0.60695756175121041</v>
      </c>
      <c r="E158" s="1288">
        <v>0.40775778184717831</v>
      </c>
    </row>
    <row r="159" spans="2:5">
      <c r="B159" s="1286">
        <v>39237</v>
      </c>
      <c r="C159" s="1287">
        <v>121.73</v>
      </c>
      <c r="D159" s="1288">
        <v>0.93056823699769675</v>
      </c>
      <c r="E159" s="1288">
        <v>0.30266908034632606</v>
      </c>
    </row>
    <row r="160" spans="2:5">
      <c r="B160" s="1286">
        <v>39238</v>
      </c>
      <c r="C160" s="1287">
        <v>121.87</v>
      </c>
      <c r="D160" s="1288">
        <v>1.3294756474943892</v>
      </c>
      <c r="E160" s="1288">
        <v>0.3303882460537591</v>
      </c>
    </row>
    <row r="161" spans="2:5">
      <c r="B161" s="1286">
        <v>39239</v>
      </c>
      <c r="C161" s="1287">
        <v>121</v>
      </c>
      <c r="D161" s="1288">
        <v>-0.63021270286118902</v>
      </c>
      <c r="E161" s="1288">
        <v>5.656885847045582E-2</v>
      </c>
    </row>
    <row r="162" spans="2:5">
      <c r="B162" s="1286">
        <v>39240</v>
      </c>
      <c r="C162" s="1287">
        <v>120.93</v>
      </c>
      <c r="D162" s="1288">
        <v>-4.799749544416803E-2</v>
      </c>
      <c r="E162" s="1288">
        <v>4.8331528587944794E-3</v>
      </c>
    </row>
    <row r="163" spans="2:5">
      <c r="B163" s="1286">
        <v>39241</v>
      </c>
      <c r="C163" s="1287">
        <v>121.09</v>
      </c>
      <c r="D163" s="1288">
        <v>0.19273513521542263</v>
      </c>
      <c r="E163" s="1288">
        <v>-7.3018071068719506E-2</v>
      </c>
    </row>
    <row r="164" spans="2:5">
      <c r="B164" s="1286">
        <v>39244</v>
      </c>
      <c r="C164" s="1287">
        <v>121.91</v>
      </c>
      <c r="D164" s="1288">
        <v>-1.9855443738601712</v>
      </c>
      <c r="E164" s="1288">
        <v>-0.23788767883624609</v>
      </c>
    </row>
    <row r="165" spans="2:5">
      <c r="B165" s="1286">
        <v>39245</v>
      </c>
      <c r="C165" s="1287">
        <v>121.78</v>
      </c>
      <c r="D165" s="1288">
        <v>0.24480762246958104</v>
      </c>
      <c r="E165" s="1288">
        <v>-0.49612737866599638</v>
      </c>
    </row>
    <row r="166" spans="2:5">
      <c r="B166" s="1286">
        <v>39246</v>
      </c>
      <c r="C166" s="1287">
        <v>121.8</v>
      </c>
      <c r="D166" s="1288">
        <v>0.38560966950509873</v>
      </c>
      <c r="E166" s="1288">
        <v>-0.98848261249878921</v>
      </c>
    </row>
    <row r="167" spans="2:5">
      <c r="B167" s="1286">
        <v>39247</v>
      </c>
      <c r="C167" s="1287">
        <v>121.82</v>
      </c>
      <c r="D167" s="1288">
        <v>0.17538839312170301</v>
      </c>
      <c r="E167" s="1288">
        <v>-0.95035300462517436</v>
      </c>
    </row>
    <row r="168" spans="2:5">
      <c r="B168" s="1286">
        <v>39248</v>
      </c>
      <c r="C168" s="1287">
        <v>122.66</v>
      </c>
      <c r="D168" s="1288">
        <v>-2.4378906016694408</v>
      </c>
      <c r="E168" s="1288">
        <v>-3.1065449110936254</v>
      </c>
    </row>
    <row r="169" spans="2:5">
      <c r="B169" s="1286">
        <v>39251</v>
      </c>
      <c r="C169" s="1287">
        <v>122.21</v>
      </c>
      <c r="D169" s="1288">
        <v>-3.4944841322737181</v>
      </c>
      <c r="E169" s="1288">
        <v>-3.119216686393929</v>
      </c>
    </row>
    <row r="170" spans="2:5">
      <c r="B170" s="1286">
        <v>39252</v>
      </c>
      <c r="C170" s="1287">
        <v>122.36</v>
      </c>
      <c r="D170" s="1288">
        <v>0.45964239033072773</v>
      </c>
      <c r="E170" s="1288">
        <v>-3.0474001910994928</v>
      </c>
    </row>
    <row r="171" spans="2:5">
      <c r="B171" s="1286">
        <v>39253</v>
      </c>
      <c r="C171" s="1287">
        <v>123</v>
      </c>
      <c r="D171" s="1288">
        <v>-17.078887719139328</v>
      </c>
      <c r="E171" s="1288">
        <v>-2.9811557307577869</v>
      </c>
    </row>
    <row r="172" spans="2:5">
      <c r="B172" s="1286">
        <v>39254</v>
      </c>
      <c r="C172" s="1287">
        <v>123.04</v>
      </c>
      <c r="D172" s="1288">
        <v>0.15610519536745698</v>
      </c>
      <c r="E172" s="1288">
        <v>-2.9199372919908835</v>
      </c>
    </row>
    <row r="173" spans="2:5">
      <c r="B173" s="1286">
        <v>39255</v>
      </c>
      <c r="C173" s="1287">
        <v>122.6</v>
      </c>
      <c r="D173" s="1288">
        <v>0.88832513656614998</v>
      </c>
      <c r="E173" s="1288">
        <v>-2.4656150941265387</v>
      </c>
    </row>
    <row r="174" spans="2:5">
      <c r="B174" s="1286">
        <v>39258</v>
      </c>
      <c r="C174" s="1287">
        <v>122.49</v>
      </c>
      <c r="D174" s="1288">
        <v>0.63909961551364758</v>
      </c>
      <c r="E174" s="1288">
        <v>-2.7503821867125531</v>
      </c>
    </row>
    <row r="175" spans="2:5">
      <c r="B175" s="1286">
        <v>39259</v>
      </c>
      <c r="C175" s="1287">
        <v>121.62</v>
      </c>
      <c r="D175" s="1288">
        <v>-2.009361530301117</v>
      </c>
      <c r="E175" s="1288">
        <v>-0.25968675118955709</v>
      </c>
    </row>
    <row r="176" spans="2:5">
      <c r="B176" s="1286">
        <v>39260</v>
      </c>
      <c r="C176" s="1287">
        <v>120.98</v>
      </c>
      <c r="D176" s="1288">
        <v>-0.31422874722331129</v>
      </c>
      <c r="E176" s="1288">
        <v>-0.42360126019501321</v>
      </c>
    </row>
    <row r="177" spans="2:5">
      <c r="B177" s="1286">
        <v>39261</v>
      </c>
      <c r="C177" s="1287">
        <v>121.66</v>
      </c>
      <c r="D177" s="1288">
        <v>-1.5337272577713676</v>
      </c>
      <c r="E177" s="1288">
        <v>-0.56824126285231624</v>
      </c>
    </row>
    <row r="178" spans="2:5">
      <c r="B178" s="1286">
        <v>39262</v>
      </c>
      <c r="C178" s="1287">
        <v>122.31</v>
      </c>
      <c r="D178" s="1288">
        <v>0.3559803295216416</v>
      </c>
      <c r="E178" s="1288">
        <v>-0.64843552564866458</v>
      </c>
    </row>
    <row r="179" spans="2:5">
      <c r="B179" s="1286">
        <v>39265</v>
      </c>
      <c r="C179" s="1287">
        <v>121.77</v>
      </c>
      <c r="D179" s="1288">
        <v>-0.9912963676707357</v>
      </c>
      <c r="E179" s="1288">
        <v>-0.25680353570226327</v>
      </c>
    </row>
    <row r="180" spans="2:5">
      <c r="B180" s="1286">
        <v>39266</v>
      </c>
      <c r="C180" s="1287">
        <v>121.87</v>
      </c>
      <c r="D180" s="1288">
        <v>-0.12415488203497099</v>
      </c>
      <c r="E180" s="1288">
        <v>-0.2820167922161832</v>
      </c>
    </row>
    <row r="181" spans="2:5">
      <c r="B181" s="1286">
        <v>39268</v>
      </c>
      <c r="C181" s="1287">
        <v>121.88</v>
      </c>
      <c r="D181" s="1288">
        <v>7.7739775939208555E-2</v>
      </c>
      <c r="E181" s="1288">
        <v>-5.4114866535656739E-2</v>
      </c>
    </row>
    <row r="182" spans="2:5">
      <c r="B182" s="1286">
        <v>39269</v>
      </c>
      <c r="C182" s="1287">
        <v>121.82</v>
      </c>
      <c r="D182" s="1288">
        <v>0.73206239932369244</v>
      </c>
      <c r="E182" s="1288">
        <v>4.0105920974199561E-3</v>
      </c>
    </row>
    <row r="183" spans="2:5">
      <c r="B183" s="1286">
        <v>39272</v>
      </c>
      <c r="C183" s="1287">
        <v>121.85</v>
      </c>
      <c r="D183" s="1288">
        <v>-0.49072154282075053</v>
      </c>
      <c r="E183" s="1288">
        <v>9.2760445175273418E-2</v>
      </c>
    </row>
    <row r="184" spans="2:5">
      <c r="B184" s="1286">
        <v>39273</v>
      </c>
      <c r="C184" s="1287">
        <v>121.83</v>
      </c>
      <c r="D184" s="1288">
        <v>6.1586221992317391E-2</v>
      </c>
      <c r="E184" s="1288">
        <v>-7.6199262404123792E-3</v>
      </c>
    </row>
    <row r="185" spans="2:5">
      <c r="B185" s="1286">
        <v>39274</v>
      </c>
      <c r="C185" s="1287">
        <v>121.19</v>
      </c>
      <c r="D185" s="1288">
        <v>0.76285853995317865</v>
      </c>
      <c r="E185" s="1288">
        <v>-0.13492969291956927</v>
      </c>
    </row>
    <row r="186" spans="2:5">
      <c r="B186" s="1286">
        <v>39275</v>
      </c>
      <c r="C186" s="1287">
        <v>121.62</v>
      </c>
      <c r="D186" s="1288">
        <v>-0.37004739612576154</v>
      </c>
      <c r="E186" s="1288">
        <v>-0.18275012647327543</v>
      </c>
    </row>
    <row r="187" spans="2:5">
      <c r="B187" s="1286">
        <v>39276</v>
      </c>
      <c r="C187" s="1287">
        <v>121.99</v>
      </c>
      <c r="D187" s="1288">
        <v>-0.82681748194477156</v>
      </c>
      <c r="E187" s="1288">
        <v>-0.68542840804783023</v>
      </c>
    </row>
    <row r="188" spans="2:5">
      <c r="B188" s="1286">
        <v>39279</v>
      </c>
      <c r="C188" s="1287">
        <v>121.98</v>
      </c>
      <c r="D188" s="1288">
        <v>-0.81342859081488972</v>
      </c>
      <c r="E188" s="1288">
        <v>-0.69495345590597324</v>
      </c>
    </row>
    <row r="189" spans="2:5">
      <c r="B189" s="1286">
        <v>39280</v>
      </c>
      <c r="C189" s="1287">
        <v>121.67</v>
      </c>
      <c r="D189" s="1288">
        <v>0.39731936444774918</v>
      </c>
      <c r="E189" s="1288">
        <v>-0.64541067974083366</v>
      </c>
    </row>
    <row r="190" spans="2:5">
      <c r="B190" s="1286">
        <v>39281</v>
      </c>
      <c r="C190" s="1287">
        <v>121.83</v>
      </c>
      <c r="D190" s="1288">
        <v>-4.0094695138426344</v>
      </c>
      <c r="E190" s="1288">
        <v>-0.60807241598141359</v>
      </c>
    </row>
    <row r="191" spans="2:5">
      <c r="B191" s="1286">
        <v>39282</v>
      </c>
      <c r="C191" s="1287">
        <v>122.07</v>
      </c>
      <c r="D191" s="1288">
        <v>-5.0891130146827959E-3</v>
      </c>
      <c r="E191" s="1288">
        <v>-0.81255766550707964</v>
      </c>
    </row>
    <row r="192" spans="2:5">
      <c r="B192" s="1286">
        <v>39283</v>
      </c>
      <c r="C192" s="1287">
        <v>122.03</v>
      </c>
      <c r="D192" s="1288">
        <v>1.1096579731091545</v>
      </c>
      <c r="E192" s="1288">
        <v>-0.79537084922059997</v>
      </c>
    </row>
    <row r="193" spans="2:5">
      <c r="B193" s="1286">
        <v>39286</v>
      </c>
      <c r="C193" s="1287">
        <v>121.99</v>
      </c>
      <c r="D193" s="1288">
        <v>-0.10867954980981998</v>
      </c>
      <c r="E193" s="1288">
        <v>-0.73003791043262833</v>
      </c>
    </row>
    <row r="194" spans="2:5">
      <c r="B194" s="1286">
        <v>39287</v>
      </c>
      <c r="C194" s="1287">
        <v>122.59</v>
      </c>
      <c r="D194" s="1288">
        <v>-2.2582142286244342</v>
      </c>
      <c r="E194" s="1288">
        <v>-4.8734645036354177E-2</v>
      </c>
    </row>
    <row r="195" spans="2:5">
      <c r="B195" s="1286">
        <v>39288</v>
      </c>
      <c r="C195" s="1287">
        <v>122.34</v>
      </c>
      <c r="D195" s="1288">
        <v>-0.69312087680953172</v>
      </c>
      <c r="E195" s="1288">
        <v>-0.31461718870771105</v>
      </c>
    </row>
    <row r="196" spans="2:5">
      <c r="B196" s="1286">
        <v>39289</v>
      </c>
      <c r="C196" s="1287">
        <v>122.77</v>
      </c>
      <c r="D196" s="1288">
        <v>0.85464993596355066</v>
      </c>
      <c r="E196" s="1288">
        <v>-0.37429368110863798</v>
      </c>
    </row>
    <row r="197" spans="2:5">
      <c r="B197" s="1286">
        <v>39290</v>
      </c>
      <c r="C197" s="1287">
        <v>123.16</v>
      </c>
      <c r="D197" s="1288">
        <v>0.75965334393128414</v>
      </c>
      <c r="E197" s="1288">
        <v>-0.34305417486830875</v>
      </c>
    </row>
    <row r="198" spans="2:5">
      <c r="B198" s="1286">
        <v>39293</v>
      </c>
      <c r="C198" s="1287">
        <v>123.61</v>
      </c>
      <c r="D198" s="1288">
        <v>-1.8662669187141812</v>
      </c>
      <c r="E198" s="1288">
        <v>-0.10783152027929077</v>
      </c>
    </row>
    <row r="199" spans="2:5">
      <c r="B199" s="1286">
        <v>39294</v>
      </c>
      <c r="C199" s="1287">
        <v>123.58</v>
      </c>
      <c r="D199" s="1288">
        <v>0.69192252630266604</v>
      </c>
      <c r="E199" s="1288">
        <v>-2.8494599015289508E-2</v>
      </c>
    </row>
    <row r="200" spans="2:5">
      <c r="B200" s="1286">
        <v>39295</v>
      </c>
      <c r="C200" s="1287">
        <v>123.31</v>
      </c>
      <c r="D200" s="1288">
        <v>0.10999699387248513</v>
      </c>
      <c r="E200" s="1288">
        <v>-0.32235462072977938</v>
      </c>
    </row>
    <row r="201" spans="2:5">
      <c r="B201" s="1286">
        <v>39296</v>
      </c>
      <c r="C201" s="1287">
        <v>123.28</v>
      </c>
      <c r="D201" s="1288">
        <v>-0.61165564650130855</v>
      </c>
      <c r="E201" s="1288">
        <v>-0.4349295597009401</v>
      </c>
    </row>
    <row r="202" spans="2:5">
      <c r="B202" s="1286">
        <v>39297</v>
      </c>
      <c r="C202" s="1287">
        <v>123.94</v>
      </c>
      <c r="D202" s="1288">
        <v>-0.13776242796152299</v>
      </c>
      <c r="E202" s="1288">
        <v>-0.2395534697924496</v>
      </c>
    </row>
    <row r="203" spans="2:5">
      <c r="B203" s="1286">
        <v>39300</v>
      </c>
      <c r="C203" s="1287">
        <v>124.43</v>
      </c>
      <c r="D203" s="1288">
        <v>-1.2023702160378784</v>
      </c>
      <c r="E203" s="1288">
        <v>-0.43951719663693456</v>
      </c>
    </row>
    <row r="204" spans="2:5">
      <c r="B204" s="1286">
        <v>39301</v>
      </c>
      <c r="C204" s="1287">
        <v>124.75</v>
      </c>
      <c r="D204" s="1288">
        <v>-2.8371228866840459E-2</v>
      </c>
      <c r="E204" s="1288">
        <v>-0.3484496284262571</v>
      </c>
    </row>
    <row r="205" spans="2:5">
      <c r="B205" s="1286">
        <v>39302</v>
      </c>
      <c r="C205" s="1287">
        <v>124.53</v>
      </c>
      <c r="D205" s="1288">
        <v>-0.49863428935474796</v>
      </c>
      <c r="E205" s="1288">
        <v>-1.8233306396837772</v>
      </c>
    </row>
    <row r="206" spans="2:5">
      <c r="B206" s="1286">
        <v>39303</v>
      </c>
      <c r="C206" s="1287">
        <v>124.76</v>
      </c>
      <c r="D206" s="1288">
        <v>-0.7078235616087285</v>
      </c>
      <c r="E206" s="1288">
        <v>-1.9327488817490324</v>
      </c>
    </row>
    <row r="207" spans="2:5">
      <c r="B207" s="1286">
        <v>39304</v>
      </c>
      <c r="C207" s="1287">
        <v>125</v>
      </c>
      <c r="D207" s="1288">
        <v>0.74746997134722759</v>
      </c>
      <c r="E207" s="1288">
        <v>-1.6745285204165425</v>
      </c>
    </row>
    <row r="208" spans="2:5">
      <c r="B208" s="1286">
        <v>39307</v>
      </c>
      <c r="C208" s="1287">
        <v>125.17</v>
      </c>
      <c r="D208" s="1288">
        <v>-10.93582272530395</v>
      </c>
      <c r="E208" s="1288">
        <v>-2.3327332387039852</v>
      </c>
    </row>
    <row r="209" spans="2:5">
      <c r="B209" s="1286">
        <v>39308</v>
      </c>
      <c r="C209" s="1287">
        <v>125.5</v>
      </c>
      <c r="D209" s="1288">
        <v>-0.90369012241830715</v>
      </c>
      <c r="E209" s="1288">
        <v>-2.9553507034852067</v>
      </c>
    </row>
    <row r="210" spans="2:5">
      <c r="B210" s="1286">
        <v>39309</v>
      </c>
      <c r="C210" s="1287">
        <v>125.22</v>
      </c>
      <c r="D210" s="1288">
        <v>0.60517231328954812</v>
      </c>
      <c r="E210" s="1288">
        <v>-2.9379965758543993</v>
      </c>
    </row>
    <row r="211" spans="2:5">
      <c r="B211" s="1286">
        <v>39310</v>
      </c>
      <c r="C211" s="1287">
        <v>125.4</v>
      </c>
      <c r="D211" s="1288">
        <v>-4.6358042568789415</v>
      </c>
      <c r="E211" s="1288">
        <v>-3.1031062623792538</v>
      </c>
    </row>
    <row r="212" spans="2:5">
      <c r="B212" s="1286">
        <v>39311</v>
      </c>
      <c r="C212" s="1287">
        <v>125.01</v>
      </c>
      <c r="D212" s="1288">
        <v>-4.8569565428232968</v>
      </c>
      <c r="E212" s="1288">
        <v>-1.613111851995334</v>
      </c>
    </row>
    <row r="213" spans="2:5">
      <c r="B213" s="1286">
        <v>39314</v>
      </c>
      <c r="C213" s="1287">
        <v>125.02</v>
      </c>
      <c r="D213" s="1288">
        <v>-0.58634466819307407</v>
      </c>
      <c r="E213" s="1288">
        <v>-2.3559921143451183</v>
      </c>
    </row>
    <row r="214" spans="2:5">
      <c r="B214" s="1286">
        <v>39315</v>
      </c>
      <c r="C214" s="1287">
        <v>125.04</v>
      </c>
      <c r="D214" s="1288">
        <v>-0.40829783432675698</v>
      </c>
      <c r="E214" s="1288">
        <v>-2.5456003127319549</v>
      </c>
    </row>
    <row r="215" spans="2:5">
      <c r="B215" s="1286">
        <v>39316</v>
      </c>
      <c r="C215" s="1287">
        <v>125.11</v>
      </c>
      <c r="D215" s="1288">
        <v>-0.50586185261650984</v>
      </c>
      <c r="E215" s="1288">
        <v>-2.1623410161563066</v>
      </c>
    </row>
    <row r="216" spans="2:5">
      <c r="B216" s="1286">
        <v>39317</v>
      </c>
      <c r="C216" s="1287">
        <v>125.29</v>
      </c>
      <c r="D216" s="1288">
        <v>-6.1038519588668017</v>
      </c>
      <c r="E216" s="1288">
        <v>-1.9464202889433424</v>
      </c>
    </row>
    <row r="217" spans="2:5">
      <c r="B217" s="1286">
        <v>39318</v>
      </c>
      <c r="C217" s="1287">
        <v>125.56</v>
      </c>
      <c r="D217" s="1288">
        <v>-0.72208507541830225</v>
      </c>
      <c r="E217" s="1288">
        <v>-1.9245717906270574</v>
      </c>
    </row>
    <row r="218" spans="2:5">
      <c r="B218" s="1286">
        <v>39321</v>
      </c>
      <c r="C218" s="1287">
        <v>125.94</v>
      </c>
      <c r="D218" s="1288">
        <v>-1.9529891808494035</v>
      </c>
      <c r="E218" s="1288">
        <v>-2.0193788175924317</v>
      </c>
    </row>
    <row r="219" spans="2:5">
      <c r="B219" s="1286">
        <v>39322</v>
      </c>
      <c r="C219" s="1287">
        <v>126.05</v>
      </c>
      <c r="D219" s="1288">
        <v>-3.3455114523325484</v>
      </c>
      <c r="E219" s="1288">
        <v>-2.1743423419333108</v>
      </c>
    </row>
    <row r="220" spans="2:5">
      <c r="B220" s="1286">
        <v>39323</v>
      </c>
      <c r="C220" s="1287">
        <v>126.25</v>
      </c>
      <c r="D220" s="1288">
        <v>-0.43340517997907901</v>
      </c>
      <c r="E220" s="1288">
        <v>-1.4487598192171025</v>
      </c>
    </row>
    <row r="221" spans="2:5">
      <c r="B221" s="1286">
        <v>39329</v>
      </c>
      <c r="C221" s="1287">
        <v>123.98</v>
      </c>
      <c r="D221" s="1288">
        <v>-1.0719470230843759</v>
      </c>
      <c r="E221" s="1288">
        <v>-1.8727994614685051</v>
      </c>
    </row>
    <row r="222" spans="2:5">
      <c r="B222" s="1286">
        <v>39330</v>
      </c>
      <c r="C222" s="1287">
        <v>123.03</v>
      </c>
      <c r="D222" s="1288">
        <v>-1.590606523002662</v>
      </c>
      <c r="E222" s="1288">
        <v>-1.9286863791326974</v>
      </c>
    </row>
    <row r="223" spans="2:5">
      <c r="B223" s="1286">
        <v>39331</v>
      </c>
      <c r="C223" s="1287">
        <v>122.94</v>
      </c>
      <c r="D223" s="1288">
        <v>-1.0247742998533456</v>
      </c>
      <c r="E223" s="1288">
        <v>-1.40977469756097</v>
      </c>
    </row>
    <row r="224" spans="2:5">
      <c r="B224" s="1286">
        <v>39332</v>
      </c>
      <c r="C224" s="1287">
        <v>122.33</v>
      </c>
      <c r="D224" s="1288">
        <v>-3.6903625711781212</v>
      </c>
      <c r="E224" s="1288">
        <v>-1.2185194782638966</v>
      </c>
    </row>
    <row r="225" spans="2:5">
      <c r="B225" s="1286">
        <v>39335</v>
      </c>
      <c r="C225" s="1287">
        <v>122.21</v>
      </c>
      <c r="D225" s="1288">
        <v>-2.3441976044987483</v>
      </c>
      <c r="E225" s="1288">
        <v>-0.97951607705532895</v>
      </c>
    </row>
    <row r="226" spans="2:5">
      <c r="B226" s="1286">
        <v>39336</v>
      </c>
      <c r="C226" s="1287">
        <v>122.17</v>
      </c>
      <c r="D226" s="1288">
        <v>0.28687031866954205</v>
      </c>
      <c r="E226" s="1288">
        <v>-1.2389336001151661</v>
      </c>
    </row>
    <row r="227" spans="2:5">
      <c r="B227" s="1286">
        <v>39337</v>
      </c>
      <c r="C227" s="1287">
        <v>122.15</v>
      </c>
      <c r="D227" s="1288">
        <v>0.90538135510043471</v>
      </c>
      <c r="E227" s="1288">
        <v>-1.0751909145541998</v>
      </c>
    </row>
    <row r="228" spans="2:5">
      <c r="B228" s="1286">
        <v>39338</v>
      </c>
      <c r="C228" s="1287">
        <v>121.82</v>
      </c>
      <c r="D228" s="1288">
        <v>0.60107678537559606</v>
      </c>
      <c r="E228" s="1288">
        <v>-0.44239631757708853</v>
      </c>
    </row>
    <row r="229" spans="2:5">
      <c r="B229" s="1286">
        <v>39339</v>
      </c>
      <c r="C229" s="1287">
        <v>121.63</v>
      </c>
      <c r="D229" s="1288">
        <v>-3.4065291844215202</v>
      </c>
      <c r="E229" s="1288">
        <v>-0.11959969788465116</v>
      </c>
    </row>
    <row r="230" spans="2:5">
      <c r="B230" s="1286">
        <v>39342</v>
      </c>
      <c r="C230" s="1287">
        <v>121.63</v>
      </c>
      <c r="D230" s="1288">
        <v>0.12142449907342037</v>
      </c>
      <c r="E230" s="1288">
        <v>-4.4039040923188617E-2</v>
      </c>
    </row>
    <row r="231" spans="2:5">
      <c r="B231" s="1286">
        <v>39343</v>
      </c>
      <c r="C231" s="1287">
        <v>121.53</v>
      </c>
      <c r="D231" s="1288">
        <v>0.73919960766165604</v>
      </c>
      <c r="E231" s="1288">
        <v>-0.65921527700293225</v>
      </c>
    </row>
    <row r="232" spans="2:5">
      <c r="B232" s="1286">
        <v>39344</v>
      </c>
      <c r="C232" s="1287">
        <v>121.32</v>
      </c>
      <c r="D232" s="1288">
        <v>-8.4621266651687288E-2</v>
      </c>
      <c r="E232" s="1288">
        <v>-0.703925549688316</v>
      </c>
    </row>
    <row r="233" spans="2:5">
      <c r="B233" s="1286">
        <v>39345</v>
      </c>
      <c r="C233" s="1287">
        <v>121.28</v>
      </c>
      <c r="D233" s="1288">
        <v>0.81579491739978005</v>
      </c>
      <c r="E233" s="1288">
        <v>-8.078726471054086E-2</v>
      </c>
    </row>
    <row r="234" spans="2:5">
      <c r="B234" s="1286">
        <v>39346</v>
      </c>
      <c r="C234" s="1287">
        <v>121.29</v>
      </c>
      <c r="D234" s="1288">
        <v>-3.4008522974577708</v>
      </c>
      <c r="E234" s="1288">
        <v>-4.7187002067541076E-2</v>
      </c>
    </row>
    <row r="235" spans="2:5">
      <c r="B235" s="1286">
        <v>39349</v>
      </c>
      <c r="C235" s="1287">
        <v>121.31</v>
      </c>
      <c r="D235" s="1288">
        <v>0.28810487657790917</v>
      </c>
      <c r="E235" s="1288">
        <v>-0.16823227143741751</v>
      </c>
    </row>
    <row r="236" spans="2:5">
      <c r="B236" s="1286">
        <v>39350</v>
      </c>
      <c r="C236" s="1287">
        <v>121.29</v>
      </c>
      <c r="D236" s="1288">
        <v>0.95543881042290657</v>
      </c>
      <c r="E236" s="1288">
        <v>-4.9517702904251615E-2</v>
      </c>
    </row>
    <row r="237" spans="2:5">
      <c r="B237" s="1286">
        <v>39351</v>
      </c>
      <c r="C237" s="1287">
        <v>121.29</v>
      </c>
      <c r="D237" s="1288">
        <v>0.35662633757441858</v>
      </c>
      <c r="E237" s="1288">
        <v>-0.52787647945625926</v>
      </c>
    </row>
    <row r="238" spans="2:5">
      <c r="B238" s="1286">
        <v>39352</v>
      </c>
      <c r="C238" s="1287">
        <v>121.2</v>
      </c>
      <c r="D238" s="1288">
        <v>-0.10811727792747866</v>
      </c>
      <c r="E238" s="1288">
        <v>-0.14924356027589339</v>
      </c>
    </row>
    <row r="239" spans="2:5">
      <c r="B239" s="1286">
        <v>39353</v>
      </c>
      <c r="C239" s="1287">
        <v>120.96</v>
      </c>
      <c r="D239" s="1288">
        <v>0.74638071308047393</v>
      </c>
      <c r="E239" s="1288">
        <v>-0.11032411099304158</v>
      </c>
    </row>
    <row r="240" spans="2:5">
      <c r="B240" s="1286">
        <v>39356</v>
      </c>
      <c r="C240" s="1287">
        <v>120.97</v>
      </c>
      <c r="D240" s="1288">
        <v>-2.5327165184642735</v>
      </c>
      <c r="E240" s="1288">
        <v>-0.32438147831315822</v>
      </c>
    </row>
    <row r="241" spans="2:5">
      <c r="B241" s="1286">
        <v>39357</v>
      </c>
      <c r="C241" s="1287">
        <v>120.98</v>
      </c>
      <c r="D241" s="1288">
        <v>-0.75042186319520954</v>
      </c>
      <c r="E241" s="1288">
        <v>-0.47051430949220435</v>
      </c>
    </row>
    <row r="242" spans="2:5">
      <c r="B242" s="1286">
        <v>39358</v>
      </c>
      <c r="C242" s="1287">
        <v>120.98</v>
      </c>
      <c r="D242" s="1288">
        <v>0.56054102155787167</v>
      </c>
      <c r="E242" s="1288">
        <v>-0.324483293975176</v>
      </c>
    </row>
    <row r="243" spans="2:5">
      <c r="B243" s="1286">
        <v>39359</v>
      </c>
      <c r="C243" s="1287">
        <v>120.98</v>
      </c>
      <c r="D243" s="1288">
        <v>-0.54296276081790973</v>
      </c>
      <c r="E243" s="1288">
        <v>-0.43230342553597489</v>
      </c>
    </row>
    <row r="244" spans="2:5">
      <c r="B244" s="1286">
        <v>39360</v>
      </c>
      <c r="C244" s="1287">
        <v>120.94</v>
      </c>
      <c r="D244" s="1288">
        <v>-0.66630348067890433</v>
      </c>
      <c r="E244" s="1288">
        <v>-2.9355389022548719E-2</v>
      </c>
    </row>
    <row r="245" spans="2:5">
      <c r="B245" s="1286">
        <v>39364</v>
      </c>
      <c r="C245" s="1287">
        <v>120.94</v>
      </c>
      <c r="D245" s="1288">
        <v>0.9140998306917193</v>
      </c>
      <c r="E245" s="1288">
        <v>0.2012598006783346</v>
      </c>
    </row>
    <row r="246" spans="2:5">
      <c r="B246" s="1286">
        <v>39365</v>
      </c>
      <c r="C246" s="1287">
        <v>120.96</v>
      </c>
      <c r="D246" s="1288">
        <v>-8.3602078451181297E-3</v>
      </c>
      <c r="E246" s="1288">
        <v>0.2303242151970728</v>
      </c>
    </row>
    <row r="247" spans="2:5">
      <c r="B247" s="1286">
        <v>39366</v>
      </c>
      <c r="C247" s="1287">
        <v>120.93</v>
      </c>
      <c r="D247" s="1288">
        <v>0.28791973712970975</v>
      </c>
      <c r="E247" s="1288">
        <v>0.4058255154515707</v>
      </c>
    </row>
    <row r="248" spans="2:5">
      <c r="B248" s="1286">
        <v>39367</v>
      </c>
      <c r="C248" s="1287">
        <v>120.82</v>
      </c>
      <c r="D248" s="1288">
        <v>0.86388446471097358</v>
      </c>
      <c r="E248" s="1288">
        <v>0.59339380633717043</v>
      </c>
    </row>
    <row r="249" spans="2:5">
      <c r="B249" s="1286">
        <v>39370</v>
      </c>
      <c r="C249" s="1287">
        <v>120.66</v>
      </c>
      <c r="D249" s="1288">
        <v>0.76399192318903919</v>
      </c>
      <c r="E249" s="1288">
        <v>0.51206076075086349</v>
      </c>
    </row>
    <row r="250" spans="2:5">
      <c r="B250" s="1286">
        <v>39371</v>
      </c>
      <c r="C250" s="1287">
        <v>120.74</v>
      </c>
      <c r="D250" s="1288">
        <v>0.68554634096357514</v>
      </c>
      <c r="E250" s="1288">
        <v>0.63554247863400115</v>
      </c>
    </row>
    <row r="251" spans="2:5">
      <c r="B251" s="1286">
        <v>39372</v>
      </c>
      <c r="C251" s="1287">
        <v>120.78</v>
      </c>
      <c r="D251" s="1288">
        <v>0.64667455552029407</v>
      </c>
      <c r="E251" s="1288">
        <v>6.4079081652487754E-2</v>
      </c>
    </row>
    <row r="252" spans="2:5">
      <c r="B252" s="1286">
        <v>39373</v>
      </c>
      <c r="C252" s="1287">
        <v>120.75</v>
      </c>
      <c r="D252" s="1288">
        <v>0.34476851158757116</v>
      </c>
      <c r="E252" s="1288">
        <v>0.10173097578310118</v>
      </c>
    </row>
    <row r="253" spans="2:5">
      <c r="B253" s="1286">
        <v>39374</v>
      </c>
      <c r="C253" s="1287">
        <v>120.55</v>
      </c>
      <c r="D253" s="1288">
        <v>0.85601181733684573</v>
      </c>
      <c r="E253" s="1288">
        <v>-2.7210179432321718E-2</v>
      </c>
    </row>
    <row r="254" spans="2:5">
      <c r="B254" s="1286">
        <v>39377</v>
      </c>
      <c r="C254" s="1287">
        <v>120.71</v>
      </c>
      <c r="D254" s="1288">
        <v>-3.7123240417408843</v>
      </c>
      <c r="E254" s="1288">
        <v>-0.12652564420789242</v>
      </c>
    </row>
    <row r="255" spans="2:5">
      <c r="B255" s="1286">
        <v>39378</v>
      </c>
      <c r="C255" s="1287">
        <v>120.76</v>
      </c>
      <c r="D255" s="1288">
        <v>1.1274477236252669</v>
      </c>
      <c r="E255" s="1288">
        <v>-0.1428477526890109</v>
      </c>
    </row>
    <row r="256" spans="2:5">
      <c r="B256" s="1286">
        <v>39379</v>
      </c>
      <c r="C256" s="1287">
        <v>120.77</v>
      </c>
      <c r="D256" s="1288">
        <v>-0.138596163318921</v>
      </c>
      <c r="E256" s="1288">
        <v>-0.12082851718702846</v>
      </c>
    </row>
    <row r="257" spans="2:5">
      <c r="B257" s="1286">
        <v>39384</v>
      </c>
      <c r="C257" s="1287">
        <v>120.78</v>
      </c>
      <c r="D257" s="1288">
        <v>-9.661912465419531E-3</v>
      </c>
      <c r="E257" s="1288">
        <v>-9.048711081168305E-2</v>
      </c>
    </row>
    <row r="258" spans="2:5">
      <c r="B258" s="1286">
        <v>39385</v>
      </c>
      <c r="C258" s="1287">
        <v>120.84</v>
      </c>
      <c r="D258" s="1288">
        <v>0.5324197961524646</v>
      </c>
      <c r="E258" s="1288">
        <v>0.17372653106672514</v>
      </c>
    </row>
    <row r="259" spans="2:5">
      <c r="B259" s="1286">
        <v>39386</v>
      </c>
      <c r="C259" s="1287">
        <v>120.89</v>
      </c>
      <c r="D259" s="1288">
        <v>0.49890316010144831</v>
      </c>
      <c r="E259" s="1288">
        <v>-7.522935359471318E-2</v>
      </c>
    </row>
    <row r="260" spans="2:5">
      <c r="B260" s="1286">
        <v>39387</v>
      </c>
      <c r="C260" s="1287">
        <v>120.93</v>
      </c>
      <c r="D260" s="1288">
        <v>1.068401661964264</v>
      </c>
      <c r="E260" s="1288">
        <v>6.6950111184405553E-2</v>
      </c>
    </row>
    <row r="261" spans="2:5">
      <c r="B261" s="1286">
        <v>39388</v>
      </c>
      <c r="C261" s="1287">
        <v>121</v>
      </c>
      <c r="D261" s="1288">
        <v>-1.8628285485920273</v>
      </c>
      <c r="E261" s="1288">
        <v>0.18045188389766556</v>
      </c>
    </row>
    <row r="262" spans="2:5">
      <c r="B262" s="1286">
        <v>39391</v>
      </c>
      <c r="C262" s="1287">
        <v>121</v>
      </c>
      <c r="D262" s="1288">
        <v>-0.61524346900480142</v>
      </c>
      <c r="E262" s="1288">
        <v>0.25756708368787595</v>
      </c>
    </row>
    <row r="263" spans="2:5">
      <c r="B263" s="1286">
        <v>39392</v>
      </c>
      <c r="C263" s="1287">
        <v>120.92</v>
      </c>
      <c r="D263" s="1288">
        <v>0.8566600901349104</v>
      </c>
      <c r="E263" s="1288">
        <v>0.12489732159654388</v>
      </c>
    </row>
    <row r="264" spans="2:5">
      <c r="B264" s="1286">
        <v>39393</v>
      </c>
      <c r="C264" s="1287">
        <v>120.71</v>
      </c>
      <c r="D264" s="1288">
        <v>0.78485049652740035</v>
      </c>
      <c r="E264" s="1288">
        <v>1.016730282476427E-2</v>
      </c>
    </row>
    <row r="265" spans="2:5">
      <c r="B265" s="1286">
        <v>39394</v>
      </c>
      <c r="C265" s="1287">
        <v>120.65</v>
      </c>
      <c r="D265" s="1288">
        <v>1.0722261946839373</v>
      </c>
      <c r="E265" s="1288">
        <v>0.36945666985185416</v>
      </c>
    </row>
    <row r="266" spans="2:5">
      <c r="B266" s="1286">
        <v>39395</v>
      </c>
      <c r="C266" s="1287">
        <v>120.73</v>
      </c>
      <c r="D266" s="1288">
        <v>-0.42978517453787618</v>
      </c>
      <c r="E266" s="1288">
        <v>0.53194939777646233</v>
      </c>
    </row>
    <row r="267" spans="2:5">
      <c r="B267" s="1286">
        <v>39399</v>
      </c>
      <c r="C267" s="1287">
        <v>120.62</v>
      </c>
      <c r="D267" s="1288">
        <v>0.26529153056180693</v>
      </c>
      <c r="E267" s="1288">
        <v>0.5413118334176108</v>
      </c>
    </row>
    <row r="268" spans="2:5">
      <c r="B268" s="1286">
        <v>39400</v>
      </c>
      <c r="C268" s="1287">
        <v>120.64</v>
      </c>
      <c r="D268" s="1288">
        <v>0.65219702059760198</v>
      </c>
      <c r="E268" s="1288">
        <v>0.50889326949726332</v>
      </c>
    </row>
    <row r="269" spans="2:5">
      <c r="B269" s="1286">
        <v>39401</v>
      </c>
      <c r="C269" s="1287">
        <v>120.69</v>
      </c>
      <c r="D269" s="1288">
        <v>0.52220562646745583</v>
      </c>
      <c r="E269" s="1288">
        <v>0.44140296071782759</v>
      </c>
    </row>
    <row r="270" spans="2:5">
      <c r="B270" s="1286">
        <v>39402</v>
      </c>
      <c r="C270" s="1287">
        <v>120.66</v>
      </c>
      <c r="D270" s="1288">
        <v>0.92219713962295002</v>
      </c>
      <c r="E270" s="1288">
        <v>0.66760090155376317</v>
      </c>
    </row>
    <row r="271" spans="2:5">
      <c r="B271" s="1286">
        <v>39405</v>
      </c>
      <c r="C271" s="1287">
        <v>120.67</v>
      </c>
      <c r="D271" s="1288">
        <v>0.55792054908496791</v>
      </c>
      <c r="E271" s="1288">
        <v>0.7019068015396932</v>
      </c>
    </row>
    <row r="272" spans="2:5">
      <c r="B272" s="1286">
        <v>39406</v>
      </c>
      <c r="C272" s="1287">
        <v>120.6</v>
      </c>
      <c r="D272" s="1288">
        <v>0.59979403322788671</v>
      </c>
      <c r="E272" s="1288">
        <v>0.67083578284229084</v>
      </c>
    </row>
    <row r="273" spans="2:5">
      <c r="B273" s="1286">
        <v>39407</v>
      </c>
      <c r="C273" s="1287">
        <v>120.48</v>
      </c>
      <c r="D273" s="1288">
        <v>1.1536004113136722</v>
      </c>
      <c r="E273" s="1288">
        <v>0.66759362759560326</v>
      </c>
    </row>
    <row r="274" spans="2:5">
      <c r="B274" s="1286">
        <v>39409</v>
      </c>
      <c r="C274" s="1287">
        <v>120.37</v>
      </c>
      <c r="D274" s="1288">
        <v>0.50543283046331733</v>
      </c>
      <c r="E274" s="1288">
        <v>0.34966460592663412</v>
      </c>
    </row>
    <row r="275" spans="2:5">
      <c r="B275" s="1286">
        <v>39412</v>
      </c>
      <c r="C275" s="1287">
        <v>120.42</v>
      </c>
      <c r="D275" s="1288">
        <v>0.43469988971578527</v>
      </c>
      <c r="E275" s="1288">
        <v>0.11503632049586059</v>
      </c>
    </row>
    <row r="276" spans="2:5">
      <c r="B276" s="1286">
        <v>39413</v>
      </c>
      <c r="C276" s="1287">
        <v>120.59</v>
      </c>
      <c r="D276" s="1288">
        <v>0.49951053974064308</v>
      </c>
      <c r="E276" s="1288">
        <v>8.8449178905841405E-2</v>
      </c>
    </row>
    <row r="277" spans="2:5">
      <c r="B277" s="1286">
        <v>39414</v>
      </c>
      <c r="C277" s="1287">
        <v>120.75</v>
      </c>
      <c r="D277" s="1288">
        <v>-1.3033060120598341</v>
      </c>
      <c r="E277" s="1288">
        <v>-2.0375121688740956E-2</v>
      </c>
    </row>
    <row r="278" spans="2:5">
      <c r="B278" s="1286">
        <v>39415</v>
      </c>
      <c r="C278" s="1287">
        <v>120.87</v>
      </c>
      <c r="D278" s="1288">
        <v>-1.0844774489304461</v>
      </c>
      <c r="E278" s="1288">
        <v>-2.0876506552308709E-2</v>
      </c>
    </row>
    <row r="279" spans="2:5">
      <c r="B279" s="1286">
        <v>39416</v>
      </c>
      <c r="C279" s="1287">
        <v>120.82</v>
      </c>
      <c r="D279" s="1288">
        <v>0.41368404209775211</v>
      </c>
      <c r="E279" s="1288">
        <v>-1.290729330810092E-3</v>
      </c>
    </row>
    <row r="280" spans="2:5">
      <c r="B280" s="1286">
        <v>39419</v>
      </c>
      <c r="C280" s="1287">
        <v>120.83</v>
      </c>
      <c r="D280" s="1288">
        <v>0.39183030715159584</v>
      </c>
      <c r="E280" s="1288">
        <v>6.6326840407755173E-3</v>
      </c>
    </row>
    <row r="281" spans="2:5">
      <c r="B281" s="1286">
        <v>39420</v>
      </c>
      <c r="C281" s="1287">
        <v>120.87</v>
      </c>
      <c r="D281" s="1288">
        <v>0.50192313641834285</v>
      </c>
      <c r="E281" s="1288">
        <v>0.32521798432086946</v>
      </c>
    </row>
    <row r="282" spans="2:5">
      <c r="B282" s="1286">
        <v>39421</v>
      </c>
      <c r="C282" s="1287">
        <v>120.82</v>
      </c>
      <c r="D282" s="1288">
        <v>0.57180033026627575</v>
      </c>
      <c r="E282" s="1288">
        <v>0.574666321215903</v>
      </c>
    </row>
    <row r="283" spans="2:5">
      <c r="B283" s="1286">
        <v>39422</v>
      </c>
      <c r="C283" s="1287">
        <v>120.71</v>
      </c>
      <c r="D283" s="1288">
        <v>0.55497443334174257</v>
      </c>
      <c r="E283" s="1288">
        <v>0.69060994209934601</v>
      </c>
    </row>
    <row r="284" spans="2:5">
      <c r="B284" s="1286">
        <v>39423</v>
      </c>
      <c r="C284" s="1287">
        <v>120.76</v>
      </c>
      <c r="D284" s="1288">
        <v>0.92679108990082293</v>
      </c>
      <c r="E284" s="1288">
        <v>0.72180465659513848</v>
      </c>
    </row>
    <row r="285" spans="2:5">
      <c r="B285" s="1286">
        <v>39426</v>
      </c>
      <c r="C285" s="1287">
        <v>120.78</v>
      </c>
      <c r="D285" s="1288">
        <v>0.66166090933478905</v>
      </c>
      <c r="E285" s="1288">
        <v>0.5756931815417391</v>
      </c>
    </row>
    <row r="286" spans="2:5">
      <c r="B286" s="1286">
        <v>39427</v>
      </c>
      <c r="C286" s="1287">
        <v>120.71</v>
      </c>
      <c r="D286" s="1288">
        <v>1.2252893882818525</v>
      </c>
      <c r="E286" s="1288">
        <v>0.60434835589009006</v>
      </c>
    </row>
    <row r="287" spans="2:5">
      <c r="B287" s="1286">
        <v>39428</v>
      </c>
      <c r="C287" s="1287">
        <v>120.7</v>
      </c>
      <c r="D287" s="1288">
        <v>0.61019330862214405</v>
      </c>
      <c r="E287" s="1288">
        <v>0.61509054741349545</v>
      </c>
    </row>
    <row r="288" spans="2:5">
      <c r="B288" s="1286">
        <v>39429</v>
      </c>
      <c r="C288" s="1287">
        <v>120.77</v>
      </c>
      <c r="D288" s="1288">
        <v>-0.52085718895545363</v>
      </c>
      <c r="E288" s="1288">
        <v>0.55967595695837802</v>
      </c>
    </row>
    <row r="289" spans="2:5">
      <c r="B289" s="1286">
        <v>39430</v>
      </c>
      <c r="C289" s="1287">
        <v>120.73</v>
      </c>
      <c r="D289" s="1288">
        <v>0.77238655070473339</v>
      </c>
      <c r="E289" s="1288">
        <v>0.47174527188512966</v>
      </c>
    </row>
    <row r="290" spans="2:5">
      <c r="B290" s="1286">
        <v>39435</v>
      </c>
      <c r="C290" s="1287">
        <v>120.66</v>
      </c>
      <c r="D290" s="1288">
        <v>0.63016977400557961</v>
      </c>
      <c r="E290" s="1288">
        <v>0.24749472993769978</v>
      </c>
    </row>
    <row r="291" spans="2:5">
      <c r="B291" s="1286">
        <v>39437</v>
      </c>
      <c r="C291" s="1287">
        <v>120.76</v>
      </c>
      <c r="D291" s="1288">
        <v>0.53888895671500081</v>
      </c>
      <c r="E291" s="1288">
        <v>0.12687168699397069</v>
      </c>
    </row>
    <row r="292" spans="2:5">
      <c r="B292" s="1286">
        <v>39440</v>
      </c>
      <c r="C292" s="1287">
        <v>120.77</v>
      </c>
      <c r="D292" s="1288">
        <v>4.6146113822050416E-2</v>
      </c>
      <c r="E292" s="1288">
        <v>-8.9654047843059123E-2</v>
      </c>
    </row>
    <row r="293" spans="2:5">
      <c r="B293" s="1286">
        <v>39442</v>
      </c>
      <c r="C293" s="1287">
        <v>120.94</v>
      </c>
      <c r="D293" s="1288">
        <v>-0.34446440535015588</v>
      </c>
      <c r="E293" s="1288">
        <v>-0.196181630519184</v>
      </c>
    </row>
    <row r="294" spans="2:5">
      <c r="B294" s="1286">
        <v>39443</v>
      </c>
      <c r="C294" s="1287">
        <v>120.99</v>
      </c>
      <c r="D294" s="1288">
        <v>-0.23416799198395999</v>
      </c>
      <c r="E294" s="1288">
        <v>-0.18690200899596837</v>
      </c>
    </row>
    <row r="295" spans="2:5">
      <c r="B295" s="1286">
        <v>39444</v>
      </c>
      <c r="C295" s="1287">
        <v>120.55</v>
      </c>
      <c r="D295" s="1288">
        <v>-2.0365373328146621</v>
      </c>
      <c r="E295" s="1288">
        <v>-0.2275697672941813</v>
      </c>
    </row>
    <row r="296" spans="2:5">
      <c r="B296" s="1286">
        <v>39450</v>
      </c>
      <c r="C296" s="1287">
        <v>120.37</v>
      </c>
      <c r="D296" s="1288">
        <v>2.6693471971859006E-2</v>
      </c>
      <c r="E296" s="1288">
        <v>-0.15636536777601018</v>
      </c>
    </row>
    <row r="297" spans="2:5">
      <c r="B297" s="1286">
        <v>39451</v>
      </c>
      <c r="C297" s="1287">
        <v>120.55</v>
      </c>
      <c r="D297" s="1288">
        <v>0.69512712466808901</v>
      </c>
      <c r="E297" s="1288">
        <v>-4.7952900986750757E-3</v>
      </c>
    </row>
    <row r="298" spans="2:5">
      <c r="B298" s="1286">
        <v>39455</v>
      </c>
      <c r="C298" s="1287">
        <v>120.65</v>
      </c>
      <c r="D298" s="1288">
        <v>0.2542146486275102</v>
      </c>
      <c r="E298" s="1288">
        <v>5.2638022096485382E-2</v>
      </c>
    </row>
    <row r="299" spans="2:5">
      <c r="B299" s="1286">
        <v>39456</v>
      </c>
      <c r="C299" s="1287">
        <v>120.63</v>
      </c>
      <c r="D299" s="1288">
        <v>0.5445769104492485</v>
      </c>
      <c r="E299" s="1288">
        <v>0.44568651358291816</v>
      </c>
    </row>
    <row r="300" spans="2:5">
      <c r="B300" s="1286">
        <v>39457</v>
      </c>
      <c r="C300" s="1287">
        <v>120.58</v>
      </c>
      <c r="D300" s="1288">
        <v>0.71652613839119028</v>
      </c>
      <c r="E300" s="1288">
        <v>0.45287182510419555</v>
      </c>
    </row>
    <row r="301" spans="2:5">
      <c r="B301" s="1286">
        <v>39458</v>
      </c>
      <c r="C301" s="1287">
        <v>120.47</v>
      </c>
      <c r="D301" s="1288">
        <v>0.1678651933821631</v>
      </c>
      <c r="E301" s="1288">
        <v>0.37584460064166186</v>
      </c>
    </row>
    <row r="302" spans="2:5">
      <c r="B302" s="1286">
        <v>39461</v>
      </c>
      <c r="C302" s="1287">
        <v>120.45</v>
      </c>
      <c r="D302" s="1288">
        <v>0.71480210759036722</v>
      </c>
      <c r="E302" s="1288">
        <v>0.45173735001335685</v>
      </c>
    </row>
    <row r="303" spans="2:5">
      <c r="B303" s="1286">
        <v>39462</v>
      </c>
      <c r="C303" s="1287">
        <v>120.42</v>
      </c>
      <c r="D303" s="1288">
        <v>7.6990652620800404E-2</v>
      </c>
      <c r="E303" s="1288">
        <v>0.5077791822773845</v>
      </c>
    </row>
    <row r="304" spans="2:5">
      <c r="B304" s="1286">
        <v>39463</v>
      </c>
      <c r="C304" s="1287">
        <v>120.24</v>
      </c>
      <c r="D304" s="1288">
        <v>0.15593655343035306</v>
      </c>
      <c r="E304" s="1288">
        <v>0.52188401172719534</v>
      </c>
    </row>
    <row r="305" spans="2:5">
      <c r="B305" s="1286">
        <v>39464</v>
      </c>
      <c r="C305" s="1287">
        <v>120.05</v>
      </c>
      <c r="D305" s="1288">
        <v>0.78546389422937535</v>
      </c>
      <c r="E305" s="1288">
        <v>0.611761396543823</v>
      </c>
    </row>
    <row r="306" spans="2:5">
      <c r="B306" s="1286">
        <v>39465</v>
      </c>
      <c r="C306" s="1287">
        <v>120.22</v>
      </c>
      <c r="D306" s="1288">
        <v>0.93686973629744186</v>
      </c>
      <c r="E306" s="1288">
        <v>0.54203052220788428</v>
      </c>
    </row>
    <row r="307" spans="2:5">
      <c r="B307" s="1286">
        <v>39469</v>
      </c>
      <c r="C307" s="1287">
        <v>120.36</v>
      </c>
      <c r="D307" s="1288">
        <v>0.8152599445398665</v>
      </c>
      <c r="E307" s="1288">
        <v>0.67178442904177249</v>
      </c>
    </row>
    <row r="308" spans="2:5">
      <c r="B308" s="1286">
        <v>39470</v>
      </c>
      <c r="C308" s="1287">
        <v>120.26</v>
      </c>
      <c r="D308" s="1288">
        <v>0.79700688709855683</v>
      </c>
      <c r="E308" s="1288">
        <v>0.409294705557251</v>
      </c>
    </row>
    <row r="309" spans="2:5">
      <c r="B309" s="1286">
        <v>39471</v>
      </c>
      <c r="C309" s="1287">
        <v>120.22</v>
      </c>
      <c r="D309" s="1288">
        <v>0.22668598723879579</v>
      </c>
      <c r="E309" s="1288">
        <v>0.40465409321506712</v>
      </c>
    </row>
    <row r="310" spans="2:5">
      <c r="B310" s="1286">
        <v>39472</v>
      </c>
      <c r="C310" s="1287">
        <v>120.12</v>
      </c>
      <c r="D310" s="1288">
        <v>0.98526800045801743</v>
      </c>
      <c r="E310" s="1288">
        <v>0.38718670878567529</v>
      </c>
    </row>
    <row r="311" spans="2:5">
      <c r="B311" s="1286">
        <v>39475</v>
      </c>
      <c r="C311" s="1287">
        <v>120.19</v>
      </c>
      <c r="D311" s="1288">
        <v>-1.6814915109612967</v>
      </c>
      <c r="E311" s="1288">
        <v>0.35775739437822057</v>
      </c>
    </row>
    <row r="312" spans="2:5">
      <c r="B312" s="1286">
        <v>39476</v>
      </c>
      <c r="C312" s="1287">
        <v>120.25</v>
      </c>
      <c r="D312" s="1288">
        <v>0.75297960783408757</v>
      </c>
      <c r="E312" s="1288">
        <v>0.34245353789577104</v>
      </c>
    </row>
    <row r="313" spans="2:5">
      <c r="B313" s="1286">
        <v>39477</v>
      </c>
      <c r="C313" s="1287">
        <v>120.22</v>
      </c>
      <c r="D313" s="1288">
        <v>0.81459804529169966</v>
      </c>
      <c r="E313" s="1288">
        <v>0.38529011325623991</v>
      </c>
    </row>
    <row r="314" spans="2:5">
      <c r="B314" s="1286">
        <v>39478</v>
      </c>
      <c r="C314" s="1287">
        <v>120.21</v>
      </c>
      <c r="D314" s="1288">
        <v>0.60925474368768318</v>
      </c>
      <c r="E314" s="1288">
        <v>0.33611147989778278</v>
      </c>
    </row>
    <row r="315" spans="2:5">
      <c r="B315" s="1286">
        <v>39479</v>
      </c>
      <c r="C315" s="1287">
        <v>120.11</v>
      </c>
      <c r="D315" s="1288">
        <v>0.6898798917214104</v>
      </c>
      <c r="E315" s="1288">
        <v>0.58211783766983316</v>
      </c>
    </row>
    <row r="316" spans="2:5">
      <c r="B316" s="1286">
        <v>39482</v>
      </c>
      <c r="C316" s="1287">
        <v>120.19</v>
      </c>
      <c r="D316" s="1288">
        <v>0.52654201476207763</v>
      </c>
      <c r="E316" s="1288">
        <v>0.56145297673880001</v>
      </c>
    </row>
    <row r="317" spans="2:5">
      <c r="B317" s="1286">
        <v>39483</v>
      </c>
      <c r="C317" s="1287">
        <v>120.35</v>
      </c>
      <c r="D317" s="1288">
        <v>0.64101756694881784</v>
      </c>
      <c r="E317" s="1288">
        <v>0.54997251452691753</v>
      </c>
    </row>
    <row r="318" spans="2:5">
      <c r="B318" s="1286">
        <v>39484</v>
      </c>
      <c r="C318" s="1287">
        <v>120.38</v>
      </c>
      <c r="D318" s="1288">
        <v>4.0552993443055685E-2</v>
      </c>
      <c r="E318" s="1288">
        <v>0.50280187575592727</v>
      </c>
    </row>
    <row r="319" spans="2:5">
      <c r="B319" s="1286">
        <v>39485</v>
      </c>
      <c r="C319" s="1287">
        <v>120.24</v>
      </c>
      <c r="D319" s="1288">
        <v>0.60832558131685566</v>
      </c>
      <c r="E319" s="1288">
        <v>0.49411425746222154</v>
      </c>
    </row>
    <row r="320" spans="2:5">
      <c r="B320" s="1286">
        <v>39486</v>
      </c>
      <c r="C320" s="1287">
        <v>120.35</v>
      </c>
      <c r="D320" s="1288">
        <v>0.73423480980852229</v>
      </c>
      <c r="E320" s="1288">
        <v>0.5345466773784352</v>
      </c>
    </row>
    <row r="321" spans="2:5">
      <c r="B321" s="1286">
        <v>39489</v>
      </c>
      <c r="C321" s="1287">
        <v>120.35</v>
      </c>
      <c r="D321" s="1288">
        <v>0.27906027229075131</v>
      </c>
      <c r="E321" s="1288">
        <v>0.53976851246444302</v>
      </c>
    </row>
    <row r="322" spans="2:5">
      <c r="B322" s="1286">
        <v>39490</v>
      </c>
      <c r="C322" s="1287">
        <v>120.37</v>
      </c>
      <c r="D322" s="1288">
        <v>0.62906656366547087</v>
      </c>
      <c r="E322" s="1288">
        <v>0.63995206768826518</v>
      </c>
    </row>
    <row r="323" spans="2:5">
      <c r="B323" s="1286">
        <v>39491</v>
      </c>
      <c r="C323" s="1287">
        <v>120.32</v>
      </c>
      <c r="D323" s="1288">
        <v>0.80956895417557284</v>
      </c>
      <c r="E323" s="1288">
        <v>0.51198439685082353</v>
      </c>
    </row>
    <row r="324" spans="2:5">
      <c r="B324" s="1286">
        <v>39492</v>
      </c>
      <c r="C324" s="1287">
        <v>120.15</v>
      </c>
      <c r="D324" s="1288">
        <v>0.67757041255087258</v>
      </c>
      <c r="E324" s="1288">
        <v>0.35354195012443768</v>
      </c>
    </row>
    <row r="325" spans="2:5">
      <c r="B325" s="1286">
        <v>39493</v>
      </c>
      <c r="C325" s="1287">
        <v>120.25</v>
      </c>
      <c r="D325" s="1288">
        <v>0.7418378800098111</v>
      </c>
      <c r="E325" s="1288">
        <v>0.37369933369117803</v>
      </c>
    </row>
    <row r="326" spans="2:5">
      <c r="B326" s="1286">
        <v>39497</v>
      </c>
      <c r="C326" s="1287">
        <v>120.19</v>
      </c>
      <c r="D326" s="1288">
        <v>-0.28744811454523611</v>
      </c>
      <c r="E326" s="1288">
        <v>0.3743327006638541</v>
      </c>
    </row>
    <row r="327" spans="2:5">
      <c r="B327" s="1286">
        <v>39498</v>
      </c>
      <c r="C327" s="1287">
        <v>120.12</v>
      </c>
      <c r="D327" s="1288">
        <v>-0.37486231727617886</v>
      </c>
      <c r="E327" s="1288">
        <v>0.27114329325607728</v>
      </c>
    </row>
    <row r="328" spans="2:5">
      <c r="B328" s="1286">
        <v>39499</v>
      </c>
      <c r="C328" s="1287">
        <v>120.22</v>
      </c>
      <c r="D328" s="1288">
        <v>0.42016195725793337</v>
      </c>
      <c r="E328" s="1288">
        <v>0.15956373467401347</v>
      </c>
    </row>
    <row r="329" spans="2:5">
      <c r="B329" s="1286">
        <v>39500</v>
      </c>
      <c r="C329" s="1287">
        <v>120.39</v>
      </c>
      <c r="D329" s="1288">
        <v>0.63350013247420378</v>
      </c>
      <c r="E329" s="1288">
        <v>9.4146033775147474E-3</v>
      </c>
    </row>
    <row r="330" spans="2:5">
      <c r="B330" s="1286">
        <v>39503</v>
      </c>
      <c r="C330" s="1287">
        <v>120.5</v>
      </c>
      <c r="D330" s="1288">
        <v>8.7243102321135413E-2</v>
      </c>
      <c r="E330" s="1288">
        <v>3.5525598346017158E-2</v>
      </c>
    </row>
    <row r="331" spans="2:5">
      <c r="B331" s="1286">
        <v>39504</v>
      </c>
      <c r="C331" s="1287">
        <v>120.75</v>
      </c>
      <c r="D331" s="1288">
        <v>-0.10348649752357453</v>
      </c>
      <c r="E331" s="1288">
        <v>1.6376724214087472E-2</v>
      </c>
    </row>
    <row r="332" spans="2:5">
      <c r="B332" s="1286">
        <v>39505</v>
      </c>
      <c r="C332" s="1287">
        <v>120.77</v>
      </c>
      <c r="D332" s="1288">
        <v>-0.30920603906567978</v>
      </c>
      <c r="E332" s="1288">
        <v>1.6807158020596371E-2</v>
      </c>
    </row>
    <row r="333" spans="2:5">
      <c r="B333" s="1286">
        <v>39506</v>
      </c>
      <c r="C333" s="1287">
        <v>120.87</v>
      </c>
      <c r="D333" s="1288">
        <v>-0.10467114976571923</v>
      </c>
      <c r="E333" s="1288">
        <v>-7.2018689619224724E-2</v>
      </c>
    </row>
    <row r="334" spans="2:5">
      <c r="B334" s="1286">
        <v>39507</v>
      </c>
      <c r="C334" s="1287">
        <v>120.85</v>
      </c>
      <c r="D334" s="1288">
        <v>-0.50890443619968662</v>
      </c>
      <c r="E334" s="1288">
        <v>-0.21431418232474611</v>
      </c>
    </row>
    <row r="335" spans="2:5">
      <c r="B335" s="1286">
        <v>39510</v>
      </c>
      <c r="C335" s="1287">
        <v>120.68</v>
      </c>
      <c r="D335" s="1288">
        <v>0.42317499390349556</v>
      </c>
      <c r="E335" s="1288">
        <v>-0.10493035027432142</v>
      </c>
    </row>
    <row r="336" spans="2:5">
      <c r="B336" s="1286">
        <v>39511</v>
      </c>
      <c r="C336" s="1287">
        <v>120.77</v>
      </c>
      <c r="D336" s="1288">
        <v>1.171919899545612E-2</v>
      </c>
      <c r="E336" s="1288">
        <v>4.7465281375754086E-2</v>
      </c>
    </row>
    <row r="337" spans="2:5">
      <c r="B337" s="1286">
        <v>39512</v>
      </c>
      <c r="C337" s="1287">
        <v>120.82</v>
      </c>
      <c r="D337" s="1288">
        <v>-0.90882534661751446</v>
      </c>
      <c r="E337" s="1288">
        <v>3.0952488516718311E-2</v>
      </c>
    </row>
    <row r="338" spans="2:5">
      <c r="B338" s="1286">
        <v>39513</v>
      </c>
      <c r="C338" s="1287">
        <v>120.66</v>
      </c>
      <c r="D338" s="1288">
        <v>0.66220032682939833</v>
      </c>
      <c r="E338" s="1288">
        <v>9.5375162074675973E-2</v>
      </c>
    </row>
    <row r="339" spans="2:5">
      <c r="B339" s="1286">
        <v>39514</v>
      </c>
      <c r="C339" s="1287">
        <v>120.66</v>
      </c>
      <c r="D339" s="1288">
        <v>0.75756338248484889</v>
      </c>
      <c r="E339" s="1288">
        <v>-2.7373074889605078E-2</v>
      </c>
    </row>
    <row r="340" spans="2:5">
      <c r="B340" s="1286">
        <v>39518</v>
      </c>
      <c r="C340" s="1287">
        <v>120.65</v>
      </c>
      <c r="D340" s="1288">
        <v>-0.22026069977896967</v>
      </c>
      <c r="E340" s="1288">
        <v>-7.7373970505635645E-2</v>
      </c>
    </row>
    <row r="341" spans="2:5">
      <c r="B341" s="1286">
        <v>39519</v>
      </c>
      <c r="C341" s="1287">
        <v>120.74</v>
      </c>
      <c r="D341" s="1288">
        <v>-5.794572129398301E-2</v>
      </c>
      <c r="E341" s="1288">
        <v>9.5907543819319166E-2</v>
      </c>
    </row>
    <row r="342" spans="2:5">
      <c r="B342" s="1286">
        <v>39520</v>
      </c>
      <c r="C342" s="1287">
        <v>120.6</v>
      </c>
      <c r="D342" s="1288">
        <v>-0.43606266484647177</v>
      </c>
      <c r="E342" s="1288">
        <v>4.8778056748982182E-2</v>
      </c>
    </row>
    <row r="343" spans="2:5">
      <c r="B343" s="1286">
        <v>39521</v>
      </c>
      <c r="C343" s="1287">
        <v>120.48</v>
      </c>
      <c r="D343" s="1288">
        <v>-0.33828707031675787</v>
      </c>
      <c r="E343" s="1288">
        <v>5.4156715697081402E-4</v>
      </c>
    </row>
    <row r="344" spans="2:5">
      <c r="B344" s="1286">
        <v>39524</v>
      </c>
      <c r="C344" s="1287">
        <v>120.68</v>
      </c>
      <c r="D344" s="1288">
        <v>0.30414525365716927</v>
      </c>
      <c r="E344" s="1288">
        <v>0.13476845274218044</v>
      </c>
    </row>
    <row r="345" spans="2:5">
      <c r="B345" s="1286">
        <v>39525</v>
      </c>
      <c r="C345" s="1287">
        <v>120.72</v>
      </c>
      <c r="D345" s="1288">
        <v>0.33229391733703945</v>
      </c>
      <c r="E345" s="1288">
        <v>0.10991689473015812</v>
      </c>
    </row>
    <row r="346" spans="2:5">
      <c r="B346" s="1286">
        <v>39526</v>
      </c>
      <c r="C346" s="1287">
        <v>120.71</v>
      </c>
      <c r="D346" s="1288">
        <v>0.41990795534076925</v>
      </c>
      <c r="E346" s="1288">
        <v>0.22764651335826672</v>
      </c>
    </row>
    <row r="347" spans="2:5">
      <c r="B347" s="1286">
        <v>39527</v>
      </c>
      <c r="C347" s="1287">
        <v>120.45</v>
      </c>
      <c r="D347" s="1288">
        <v>0.71932749931749784</v>
      </c>
      <c r="E347" s="1288">
        <v>0.18696452889751097</v>
      </c>
    </row>
    <row r="348" spans="2:5">
      <c r="B348" s="1286">
        <v>39528</v>
      </c>
      <c r="C348" s="1287">
        <v>120.42</v>
      </c>
      <c r="D348" s="1288">
        <v>-0.23190662737813944</v>
      </c>
      <c r="E348" s="1288">
        <v>0.2909661070427817</v>
      </c>
    </row>
    <row r="349" spans="2:5">
      <c r="B349" s="1286">
        <v>39532</v>
      </c>
      <c r="C349" s="1287">
        <v>120.65</v>
      </c>
      <c r="D349" s="1288">
        <v>0.38804466555028827</v>
      </c>
      <c r="E349" s="1288">
        <v>0.23122260855615057</v>
      </c>
    </row>
    <row r="350" spans="2:5">
      <c r="B350" s="1286">
        <v>39533</v>
      </c>
      <c r="C350" s="1287">
        <v>120.78</v>
      </c>
      <c r="D350" s="1288">
        <v>-0.62306096154204793</v>
      </c>
      <c r="E350" s="1288">
        <v>0.22399041076142781</v>
      </c>
    </row>
    <row r="351" spans="2:5">
      <c r="B351" s="1286">
        <v>39534</v>
      </c>
      <c r="C351" s="1287">
        <v>120.68</v>
      </c>
      <c r="D351" s="1288">
        <v>1.0321563006740644</v>
      </c>
      <c r="E351" s="1288">
        <v>0.21586401895576898</v>
      </c>
    </row>
    <row r="352" spans="2:5">
      <c r="B352" s="1286">
        <v>39535</v>
      </c>
      <c r="C352" s="1287">
        <v>120.69</v>
      </c>
      <c r="D352" s="1288">
        <v>-8.5910572069378577E-2</v>
      </c>
      <c r="E352" s="1288">
        <v>0.32879315288800176</v>
      </c>
    </row>
    <row r="353" spans="2:5">
      <c r="B353" s="1286">
        <v>39538</v>
      </c>
      <c r="C353" s="1287">
        <v>120.69</v>
      </c>
      <c r="D353" s="1288">
        <v>0.36928257077771004</v>
      </c>
      <c r="E353" s="1288">
        <v>0.40973134113531412</v>
      </c>
    </row>
    <row r="354" spans="2:5">
      <c r="B354" s="1286">
        <v>39539</v>
      </c>
      <c r="C354" s="1287">
        <v>120.6</v>
      </c>
      <c r="D354" s="1288">
        <v>0.6624427566778861</v>
      </c>
      <c r="E354" s="1288">
        <v>0.56267379605645995</v>
      </c>
    </row>
    <row r="355" spans="2:5">
      <c r="B355" s="1286">
        <v>39540</v>
      </c>
      <c r="C355" s="1287">
        <v>120.6</v>
      </c>
      <c r="D355" s="1288">
        <v>0.55859731014748981</v>
      </c>
      <c r="E355" s="1288">
        <v>0.51826362332030107</v>
      </c>
    </row>
    <row r="356" spans="2:5">
      <c r="B356" s="1286">
        <v>39541</v>
      </c>
      <c r="C356" s="1287">
        <v>120.47</v>
      </c>
      <c r="D356" s="1288">
        <v>0.95461198328147501</v>
      </c>
      <c r="E356" s="1288">
        <v>0.65144664416422848</v>
      </c>
    </row>
    <row r="357" spans="2:5">
      <c r="B357" s="1286">
        <v>39542</v>
      </c>
      <c r="C357" s="1287">
        <v>120.61</v>
      </c>
      <c r="D357" s="1288">
        <v>0.4475362229059735</v>
      </c>
      <c r="E357" s="1288">
        <v>0.73245703396699213</v>
      </c>
    </row>
    <row r="358" spans="2:5">
      <c r="B358" s="1286">
        <v>39545</v>
      </c>
      <c r="C358" s="1287">
        <v>120.56</v>
      </c>
      <c r="D358" s="1288">
        <v>0.72128509152095144</v>
      </c>
      <c r="E358" s="1288">
        <v>0.62712567510943351</v>
      </c>
    </row>
    <row r="359" spans="2:5">
      <c r="B359" s="1286">
        <v>39546</v>
      </c>
      <c r="C359" s="1287">
        <v>120.55</v>
      </c>
      <c r="D359" s="1288">
        <v>0.84637057383811298</v>
      </c>
      <c r="E359" s="1288">
        <v>0.64917231071482639</v>
      </c>
    </row>
    <row r="360" spans="2:5">
      <c r="B360" s="1286">
        <v>39547</v>
      </c>
      <c r="C360" s="1287">
        <v>120.57</v>
      </c>
      <c r="D360" s="1288">
        <v>0.93635529939705586</v>
      </c>
      <c r="E360" s="1288">
        <v>0.60330997925889818</v>
      </c>
    </row>
    <row r="361" spans="2:5">
      <c r="B361" s="1286">
        <v>39548</v>
      </c>
      <c r="C361" s="1287">
        <v>120.53</v>
      </c>
      <c r="D361" s="1288">
        <v>-7.487675532502458E-2</v>
      </c>
      <c r="E361" s="1288">
        <v>0.65142491998089647</v>
      </c>
    </row>
    <row r="362" spans="2:5">
      <c r="B362" s="1286">
        <v>39549</v>
      </c>
      <c r="C362" s="1287">
        <v>120.52</v>
      </c>
      <c r="D362" s="1288">
        <v>0.71292375938524088</v>
      </c>
      <c r="E362" s="1288">
        <v>0.47335537595283145</v>
      </c>
    </row>
    <row r="363" spans="2:5">
      <c r="B363" s="1286">
        <v>39552</v>
      </c>
      <c r="C363" s="1287">
        <v>120.44</v>
      </c>
      <c r="D363" s="1288">
        <v>0.63357566308997759</v>
      </c>
      <c r="E363" s="1288">
        <v>0.42902321905507207</v>
      </c>
    </row>
    <row r="364" spans="2:5">
      <c r="B364" s="1286">
        <v>39553</v>
      </c>
      <c r="C364" s="1287">
        <v>120.32</v>
      </c>
      <c r="D364" s="1288">
        <v>0.78434080795996053</v>
      </c>
      <c r="E364" s="1288">
        <v>0.26996838557347119</v>
      </c>
    </row>
    <row r="365" spans="2:5">
      <c r="B365" s="1286">
        <v>39554</v>
      </c>
      <c r="C365" s="1287">
        <v>120.26</v>
      </c>
      <c r="D365" s="1288">
        <v>-0.52520171667550297</v>
      </c>
      <c r="E365" s="1288">
        <v>0.41264042760437775</v>
      </c>
    </row>
    <row r="366" spans="2:5">
      <c r="B366" s="1286">
        <v>39555</v>
      </c>
      <c r="C366" s="1287">
        <v>120.45</v>
      </c>
      <c r="D366" s="1288">
        <v>0.53604547555379689</v>
      </c>
      <c r="E366" s="1288">
        <v>0.31293645183554863</v>
      </c>
    </row>
    <row r="367" spans="2:5">
      <c r="B367" s="1286">
        <v>39556</v>
      </c>
      <c r="C367" s="1287">
        <v>120.57</v>
      </c>
      <c r="D367" s="1288">
        <v>-0.17702853497415022</v>
      </c>
      <c r="E367" s="1288">
        <v>0.32807885979716678</v>
      </c>
    </row>
    <row r="368" spans="2:5">
      <c r="B368" s="1286">
        <v>39559</v>
      </c>
      <c r="C368" s="1287">
        <v>120.54</v>
      </c>
      <c r="D368" s="1288">
        <v>0.9238275388913213</v>
      </c>
      <c r="E368" s="1288">
        <v>0.42759191247471789</v>
      </c>
    </row>
    <row r="369" spans="2:5">
      <c r="B369" s="1286">
        <v>39560</v>
      </c>
      <c r="C369" s="1287">
        <v>120.45</v>
      </c>
      <c r="D369" s="1288">
        <v>1.4995929003437228E-2</v>
      </c>
      <c r="E369" s="1288">
        <v>0.47954906009378989</v>
      </c>
    </row>
    <row r="370" spans="2:5">
      <c r="B370" s="1286">
        <v>39561</v>
      </c>
      <c r="C370" s="1287">
        <v>120.36</v>
      </c>
      <c r="D370" s="1288">
        <v>0.73957251882130481</v>
      </c>
      <c r="E370" s="1288">
        <v>0.47412185190779305</v>
      </c>
    </row>
    <row r="371" spans="2:5">
      <c r="B371" s="1286">
        <v>39562</v>
      </c>
      <c r="C371" s="1287">
        <v>120.44</v>
      </c>
      <c r="D371" s="1288">
        <v>1.4809321767028181</v>
      </c>
      <c r="E371" s="1288">
        <v>0.47477381002752317</v>
      </c>
    </row>
    <row r="372" spans="2:5">
      <c r="B372" s="1286">
        <v>39563</v>
      </c>
      <c r="C372" s="1287">
        <v>120.49</v>
      </c>
      <c r="D372" s="1288">
        <v>-0.16150168334199877</v>
      </c>
      <c r="E372" s="1288">
        <v>0.2900483555747565</v>
      </c>
    </row>
    <row r="373" spans="2:5">
      <c r="B373" s="1286">
        <v>39566</v>
      </c>
      <c r="C373" s="1287">
        <v>120.52</v>
      </c>
      <c r="D373" s="1288">
        <v>0.4980550182518193</v>
      </c>
      <c r="E373" s="1288">
        <v>8.4945772323847299E-2</v>
      </c>
    </row>
    <row r="374" spans="2:5">
      <c r="B374" s="1286">
        <v>39567</v>
      </c>
      <c r="C374" s="1287">
        <v>120.39</v>
      </c>
      <c r="D374" s="1288">
        <v>-0.17246482813603961</v>
      </c>
      <c r="E374" s="1288">
        <v>4.2125941002506773E-2</v>
      </c>
    </row>
    <row r="375" spans="2:5">
      <c r="B375" s="1286">
        <v>39568</v>
      </c>
      <c r="C375" s="1287">
        <v>120.38</v>
      </c>
      <c r="D375" s="1288">
        <v>-0.36925064227804549</v>
      </c>
      <c r="E375" s="1288">
        <v>-0.14356567277360743</v>
      </c>
    </row>
    <row r="376" spans="2:5">
      <c r="B376" s="1286">
        <v>39573</v>
      </c>
      <c r="C376" s="1287">
        <v>120.48</v>
      </c>
      <c r="D376" s="1288">
        <v>-1.4207221537529269</v>
      </c>
      <c r="E376" s="1288">
        <v>-5.7856622122162235E-2</v>
      </c>
    </row>
    <row r="377" spans="2:5">
      <c r="B377" s="1286">
        <v>39574</v>
      </c>
      <c r="C377" s="1287">
        <v>120.48</v>
      </c>
      <c r="D377" s="1288">
        <v>0.43983369957192076</v>
      </c>
      <c r="E377" s="1288">
        <v>-0.24321975353363254</v>
      </c>
    </row>
    <row r="378" spans="2:5">
      <c r="B378" s="1286">
        <v>39575</v>
      </c>
      <c r="C378" s="1287">
        <v>120.5</v>
      </c>
      <c r="D378" s="1288">
        <v>0.18109088027001857</v>
      </c>
      <c r="E378" s="1288">
        <v>-0.3219455095360691</v>
      </c>
    </row>
    <row r="379" spans="2:5">
      <c r="B379" s="1286">
        <v>39576</v>
      </c>
      <c r="C379" s="1287">
        <v>120.56</v>
      </c>
      <c r="D379" s="1288">
        <v>0.43846167121811774</v>
      </c>
      <c r="E379" s="1288">
        <v>-0.22030474278826953</v>
      </c>
    </row>
    <row r="380" spans="2:5">
      <c r="B380" s="1286">
        <v>39580</v>
      </c>
      <c r="C380" s="1287">
        <v>120.56</v>
      </c>
      <c r="D380" s="1288">
        <v>-0.79948690162847313</v>
      </c>
      <c r="E380" s="1288">
        <v>-0.42374730615109996</v>
      </c>
    </row>
    <row r="381" spans="2:5">
      <c r="B381" s="1286">
        <v>39581</v>
      </c>
      <c r="C381" s="1287">
        <v>120.61</v>
      </c>
      <c r="D381" s="1288">
        <v>-0.72354512015309502</v>
      </c>
      <c r="E381" s="1288">
        <v>-0.61947452449951201</v>
      </c>
    </row>
    <row r="382" spans="2:5">
      <c r="B382" s="1286">
        <v>39582</v>
      </c>
      <c r="C382" s="1287">
        <v>120.57</v>
      </c>
      <c r="D382" s="1288">
        <v>0.34223472495655138</v>
      </c>
      <c r="E382" s="1288">
        <v>-0.75398757221927593</v>
      </c>
    </row>
    <row r="383" spans="2:5">
      <c r="B383" s="1286">
        <v>39583</v>
      </c>
      <c r="C383" s="1287">
        <v>120.74</v>
      </c>
      <c r="D383" s="1288">
        <v>-2.84482009729274</v>
      </c>
      <c r="E383" s="1288">
        <v>-0.82340534401544085</v>
      </c>
    </row>
    <row r="384" spans="2:5">
      <c r="B384" s="1286">
        <v>39584</v>
      </c>
      <c r="C384" s="1287">
        <v>120.7</v>
      </c>
      <c r="D384" s="1288">
        <v>-0.93025682886696393</v>
      </c>
      <c r="E384" s="1288">
        <v>-0.86925557007052279</v>
      </c>
    </row>
    <row r="385" spans="2:5">
      <c r="B385" s="1286">
        <v>39587</v>
      </c>
      <c r="C385" s="1287">
        <v>120.69</v>
      </c>
      <c r="D385" s="1288">
        <v>-0.7605004537683292</v>
      </c>
      <c r="E385" s="1288">
        <v>-1.4009181800081703</v>
      </c>
    </row>
    <row r="386" spans="2:5">
      <c r="B386" s="1286">
        <v>39588</v>
      </c>
      <c r="C386" s="1287">
        <v>120.61</v>
      </c>
      <c r="D386" s="1288">
        <v>-4.7462731355036258E-2</v>
      </c>
      <c r="E386" s="1288">
        <v>-1.4407547028119725</v>
      </c>
    </row>
    <row r="387" spans="2:5">
      <c r="B387" s="1286">
        <v>39589</v>
      </c>
      <c r="C387" s="1287">
        <v>120.59</v>
      </c>
      <c r="D387" s="1288">
        <v>-1.1204384840140464</v>
      </c>
      <c r="E387" s="1288">
        <v>-0.96926843031822751</v>
      </c>
    </row>
    <row r="388" spans="2:5">
      <c r="B388" s="1286">
        <v>39590</v>
      </c>
      <c r="C388" s="1287">
        <v>120.58</v>
      </c>
      <c r="D388" s="1288">
        <v>-4.4451833897166253</v>
      </c>
      <c r="E388" s="1288">
        <v>-0.76892227785951484</v>
      </c>
    </row>
    <row r="389" spans="2:5">
      <c r="B389" s="1286">
        <v>39591</v>
      </c>
      <c r="C389" s="1287">
        <v>120.59</v>
      </c>
      <c r="D389" s="1288">
        <v>6.3379065329934536E-2</v>
      </c>
      <c r="E389" s="1288">
        <v>-0.70809065796807247</v>
      </c>
    </row>
    <row r="390" spans="2:5">
      <c r="B390" s="1286">
        <v>39595</v>
      </c>
      <c r="C390" s="1287">
        <v>120.58</v>
      </c>
      <c r="D390" s="1288">
        <v>0.4555838101634736</v>
      </c>
      <c r="E390" s="1288">
        <v>-0.61480767092087163</v>
      </c>
    </row>
    <row r="391" spans="2:5">
      <c r="B391" s="1286">
        <v>39596</v>
      </c>
      <c r="C391" s="1287">
        <v>120.54</v>
      </c>
      <c r="D391" s="1288">
        <v>0.47216623834402494</v>
      </c>
      <c r="E391" s="1288">
        <v>-0.48377658836232901</v>
      </c>
    </row>
    <row r="392" spans="2:5">
      <c r="B392" s="1286">
        <v>39597</v>
      </c>
      <c r="C392" s="1287">
        <v>120.47</v>
      </c>
      <c r="D392" s="1288">
        <v>-0.33467911452823218</v>
      </c>
      <c r="E392" s="1288">
        <v>0.16028830530045893</v>
      </c>
    </row>
    <row r="393" spans="2:5">
      <c r="B393" s="1286">
        <v>39598</v>
      </c>
      <c r="C393" s="1287">
        <v>120.57</v>
      </c>
      <c r="D393" s="1288">
        <v>0.60551817797536978</v>
      </c>
      <c r="E393" s="1288">
        <v>9.1227561544257353E-3</v>
      </c>
    </row>
    <row r="394" spans="2:5">
      <c r="B394" s="1286">
        <v>39601</v>
      </c>
      <c r="C394" s="1287">
        <v>120.65</v>
      </c>
      <c r="D394" s="1288">
        <v>-0.20322090610424837</v>
      </c>
      <c r="E394" s="1288">
        <v>9.2636248024748805E-2</v>
      </c>
    </row>
    <row r="395" spans="2:5">
      <c r="B395" s="1286">
        <v>39602</v>
      </c>
      <c r="C395" s="1287">
        <v>120.74</v>
      </c>
      <c r="D395" s="1288">
        <v>6.3270865922890329E-2</v>
      </c>
      <c r="E395" s="1288">
        <v>6.5228985630835429E-2</v>
      </c>
    </row>
    <row r="396" spans="2:5">
      <c r="B396" s="1286">
        <v>39603</v>
      </c>
      <c r="C396" s="1287">
        <v>120.73</v>
      </c>
      <c r="D396" s="1288">
        <v>-0.99477977869229794</v>
      </c>
      <c r="E396" s="1288">
        <v>0.10402809558069924</v>
      </c>
    </row>
    <row r="397" spans="2:5">
      <c r="B397" s="1286">
        <v>39604</v>
      </c>
      <c r="C397" s="1287">
        <v>120.67</v>
      </c>
      <c r="D397" s="1288">
        <v>1.0401782532557351</v>
      </c>
      <c r="E397" s="1288">
        <v>0.16785749803805258</v>
      </c>
    </row>
    <row r="398" spans="2:5">
      <c r="B398" s="1286">
        <v>39605</v>
      </c>
      <c r="C398" s="1287">
        <v>120.61</v>
      </c>
      <c r="D398" s="1288">
        <v>0.28031540158663126</v>
      </c>
      <c r="E398" s="1288">
        <v>0.53189158435164352</v>
      </c>
    </row>
    <row r="399" spans="2:5">
      <c r="B399" s="1286">
        <v>39608</v>
      </c>
      <c r="C399" s="1287">
        <v>120.7</v>
      </c>
      <c r="D399" s="1288">
        <v>-6.3085344879185434E-2</v>
      </c>
      <c r="E399" s="1288">
        <v>0.8855192041549127</v>
      </c>
    </row>
    <row r="400" spans="2:5">
      <c r="B400" s="1286">
        <v>39609</v>
      </c>
      <c r="C400" s="1287">
        <v>120.7</v>
      </c>
      <c r="D400" s="1288">
        <v>1.0523239951768433</v>
      </c>
      <c r="E400" s="1288">
        <v>1.1744122720170478</v>
      </c>
    </row>
    <row r="401" spans="2:5">
      <c r="B401" s="1286">
        <v>39610</v>
      </c>
      <c r="C401" s="1287">
        <v>120.72</v>
      </c>
      <c r="D401" s="1288">
        <v>2.3450176980908877</v>
      </c>
      <c r="E401" s="1288">
        <v>1.4754307610095165</v>
      </c>
    </row>
    <row r="402" spans="2:5">
      <c r="B402" s="1286">
        <v>39611</v>
      </c>
      <c r="C402" s="1287">
        <v>120.75</v>
      </c>
      <c r="D402" s="1288">
        <v>2.5386642045457748</v>
      </c>
      <c r="E402" s="1288">
        <v>1.8198167934599885</v>
      </c>
    </row>
    <row r="403" spans="2:5">
      <c r="B403" s="1286">
        <v>39612</v>
      </c>
      <c r="C403" s="1287">
        <v>120.67</v>
      </c>
      <c r="D403" s="1288">
        <v>1.0274716963426478</v>
      </c>
      <c r="E403" s="1288">
        <v>1.8598478276064423</v>
      </c>
    </row>
    <row r="404" spans="2:5">
      <c r="B404" s="1286">
        <v>39615</v>
      </c>
      <c r="C404" s="1287">
        <v>120.69</v>
      </c>
      <c r="D404" s="1288">
        <v>3.1473076762030159</v>
      </c>
      <c r="E404" s="1288">
        <v>1.9652141752643455</v>
      </c>
    </row>
    <row r="405" spans="2:5">
      <c r="B405" s="1286">
        <v>39616</v>
      </c>
      <c r="C405" s="1287">
        <v>120.72</v>
      </c>
      <c r="D405" s="1288">
        <v>2.6910176287399352</v>
      </c>
      <c r="E405" s="1288">
        <v>1.6713809949224512</v>
      </c>
    </row>
    <row r="406" spans="2:5">
      <c r="B406" s="1286">
        <v>39617</v>
      </c>
      <c r="C406" s="1287">
        <v>120.63</v>
      </c>
      <c r="D406" s="1288">
        <v>0.21713189414599077</v>
      </c>
      <c r="E406" s="1288">
        <v>1.4758447875325484</v>
      </c>
    </row>
    <row r="407" spans="2:5">
      <c r="B407" s="1286">
        <v>39618</v>
      </c>
      <c r="C407" s="1287">
        <v>120.71</v>
      </c>
      <c r="D407" s="1288">
        <v>1.789888428782167</v>
      </c>
      <c r="E407" s="1288">
        <v>1.1285254784941212</v>
      </c>
    </row>
    <row r="408" spans="2:5">
      <c r="B408" s="1286">
        <v>39619</v>
      </c>
      <c r="C408" s="1287">
        <v>120.72</v>
      </c>
      <c r="D408" s="1288">
        <v>0.28818543569762611</v>
      </c>
      <c r="E408" s="1288">
        <v>0.52465768770546839</v>
      </c>
    </row>
    <row r="409" spans="2:5">
      <c r="B409" s="1286">
        <v>39622</v>
      </c>
      <c r="C409" s="1287">
        <v>120.72</v>
      </c>
      <c r="D409" s="1288">
        <v>1.1699107528164583</v>
      </c>
      <c r="E409" s="1288">
        <v>0.35955432937407023</v>
      </c>
    </row>
    <row r="410" spans="2:5">
      <c r="B410" s="1286">
        <v>39623</v>
      </c>
      <c r="C410" s="1287">
        <v>120.77</v>
      </c>
      <c r="D410" s="1288">
        <v>-1.4037634669263424</v>
      </c>
      <c r="E410" s="1288">
        <v>0.39138597885442156</v>
      </c>
    </row>
    <row r="411" spans="2:5">
      <c r="B411" s="1286">
        <v>39624</v>
      </c>
      <c r="C411" s="1287">
        <v>120.84</v>
      </c>
      <c r="D411" s="1288">
        <v>-1.0797668593175551</v>
      </c>
      <c r="E411" s="1288">
        <v>-4.3058063550108265E-2</v>
      </c>
    </row>
    <row r="412" spans="2:5">
      <c r="B412" s="1286">
        <v>39625</v>
      </c>
      <c r="C412" s="1287">
        <v>120.74</v>
      </c>
      <c r="D412" s="1288">
        <v>1.5352941204201467</v>
      </c>
      <c r="E412" s="1288">
        <v>6.6953117587831387E-2</v>
      </c>
    </row>
    <row r="413" spans="2:5">
      <c r="B413" s="1286">
        <v>39626</v>
      </c>
      <c r="C413" s="1287">
        <v>120.75</v>
      </c>
      <c r="D413" s="1288">
        <v>0.43995344050844998</v>
      </c>
      <c r="E413" s="1288">
        <v>0.81245424160645663</v>
      </c>
    </row>
    <row r="414" spans="2:5">
      <c r="B414" s="1286">
        <v>39629</v>
      </c>
      <c r="C414" s="1287">
        <v>120.75</v>
      </c>
      <c r="D414" s="1288">
        <v>-1.2512198680495414</v>
      </c>
      <c r="E414" s="1288">
        <v>0.5798905772634243</v>
      </c>
    </row>
    <row r="415" spans="2:5">
      <c r="B415" s="1286">
        <v>39630</v>
      </c>
      <c r="C415" s="1287">
        <v>120.65</v>
      </c>
      <c r="D415" s="1288">
        <v>1.0582637036632037</v>
      </c>
      <c r="E415" s="1288">
        <v>0.92748168695110089</v>
      </c>
    </row>
    <row r="416" spans="2:5">
      <c r="B416" s="1286">
        <v>39631</v>
      </c>
      <c r="C416" s="1287">
        <v>120.58</v>
      </c>
      <c r="D416" s="1288">
        <v>6.388418620946835</v>
      </c>
      <c r="E416" s="1288">
        <v>1.3290192388363971</v>
      </c>
    </row>
    <row r="417" spans="2:5">
      <c r="B417" s="1286">
        <v>39632</v>
      </c>
      <c r="C417" s="1287">
        <v>120.56</v>
      </c>
      <c r="D417" s="1288">
        <v>-3.0317091173275692</v>
      </c>
      <c r="E417" s="1288">
        <v>1.628281171011484</v>
      </c>
    </row>
    <row r="418" spans="2:5">
      <c r="B418" s="1286">
        <v>39637</v>
      </c>
      <c r="C418" s="1287">
        <v>120.48</v>
      </c>
      <c r="D418" s="1288">
        <v>1.3533709084961818</v>
      </c>
      <c r="E418" s="1288">
        <v>1.6427218461198489</v>
      </c>
    </row>
    <row r="419" spans="2:5">
      <c r="B419" s="1286">
        <v>39638</v>
      </c>
      <c r="C419" s="1287">
        <v>120.38</v>
      </c>
      <c r="D419" s="1288">
        <v>4.3460569836172205</v>
      </c>
      <c r="E419" s="1288">
        <v>1.8069251542104769</v>
      </c>
    </row>
    <row r="420" spans="2:5">
      <c r="B420" s="1286">
        <v>39639</v>
      </c>
      <c r="C420" s="1287">
        <v>120.2</v>
      </c>
      <c r="D420" s="1288">
        <v>2.5347869657340585</v>
      </c>
      <c r="E420" s="1288">
        <v>1.5124735908526123</v>
      </c>
    </row>
    <row r="421" spans="2:5">
      <c r="B421" s="1286">
        <v>39640</v>
      </c>
      <c r="C421" s="1287">
        <v>120.21</v>
      </c>
      <c r="D421" s="1288">
        <v>-1.1501351422909885</v>
      </c>
      <c r="E421" s="1288">
        <v>2.278070836308145</v>
      </c>
    </row>
    <row r="422" spans="2:5">
      <c r="B422" s="1286">
        <v>39643</v>
      </c>
      <c r="C422" s="1287">
        <v>120.2</v>
      </c>
      <c r="D422" s="1288">
        <v>2.207686860297601</v>
      </c>
      <c r="E422" s="1288">
        <v>2.1948631147259978</v>
      </c>
    </row>
    <row r="423" spans="2:5">
      <c r="B423" s="1286">
        <v>39644</v>
      </c>
      <c r="C423" s="1287">
        <v>120.06</v>
      </c>
      <c r="D423" s="1288">
        <v>4.327257677441783</v>
      </c>
      <c r="E423" s="1288">
        <v>1.9232258083583373</v>
      </c>
    </row>
    <row r="424" spans="2:5">
      <c r="B424" s="1286">
        <v>39645</v>
      </c>
      <c r="C424" s="1287">
        <v>120.05</v>
      </c>
      <c r="D424" s="1288">
        <v>2.3274716008611591</v>
      </c>
      <c r="E424" s="1288">
        <v>1.4944465755395193</v>
      </c>
    </row>
    <row r="425" spans="2:5">
      <c r="B425" s="1286">
        <v>39646</v>
      </c>
      <c r="C425" s="1287">
        <v>120.14</v>
      </c>
      <c r="D425" s="1288">
        <v>0.77091685742115224</v>
      </c>
      <c r="E425" s="1288">
        <v>1.8870528349449691</v>
      </c>
    </row>
    <row r="426" spans="2:5">
      <c r="B426" s="1286">
        <v>39647</v>
      </c>
      <c r="C426" s="1287">
        <v>120.19</v>
      </c>
      <c r="D426" s="1288">
        <v>2.444595839043596</v>
      </c>
      <c r="E426" s="1288">
        <v>1.8920233390952075</v>
      </c>
    </row>
    <row r="427" spans="2:5">
      <c r="B427" s="1286">
        <v>39650</v>
      </c>
      <c r="C427" s="1287">
        <v>120.2</v>
      </c>
      <c r="D427" s="1288">
        <v>-0.46666766399766685</v>
      </c>
      <c r="E427" s="1288">
        <v>1.3061131958382786</v>
      </c>
    </row>
    <row r="428" spans="2:5">
      <c r="B428" s="1286">
        <v>39651</v>
      </c>
      <c r="C428" s="1287">
        <v>120.18</v>
      </c>
      <c r="D428" s="1288">
        <v>1.5981086735471566</v>
      </c>
      <c r="E428" s="1288">
        <v>1.2587808695824378</v>
      </c>
    </row>
    <row r="429" spans="2:5">
      <c r="B429" s="1286">
        <v>39652</v>
      </c>
      <c r="C429" s="1287">
        <v>120.16</v>
      </c>
      <c r="D429" s="1288">
        <v>2.2424803893492706</v>
      </c>
      <c r="E429" s="1288">
        <v>1.1834726933735065</v>
      </c>
    </row>
    <row r="430" spans="2:5">
      <c r="B430" s="1286">
        <v>39653</v>
      </c>
      <c r="C430" s="1287">
        <v>120.19</v>
      </c>
      <c r="D430" s="1288">
        <v>0.22588667464328271</v>
      </c>
      <c r="E430" s="1288">
        <v>0.96346928287044076</v>
      </c>
    </row>
    <row r="431" spans="2:5">
      <c r="B431" s="1286">
        <v>39654</v>
      </c>
      <c r="C431" s="1287">
        <v>120.17</v>
      </c>
      <c r="D431" s="1288">
        <v>1.996145317070273</v>
      </c>
      <c r="E431" s="1288">
        <v>1.0634087576828919</v>
      </c>
    </row>
    <row r="432" spans="2:5">
      <c r="B432" s="1286">
        <v>39657</v>
      </c>
      <c r="C432" s="1287">
        <v>120.18</v>
      </c>
      <c r="D432" s="1288">
        <v>0.24375962395863349</v>
      </c>
      <c r="E432" s="1288">
        <v>0.89575540141928955</v>
      </c>
    </row>
    <row r="433" spans="2:5">
      <c r="B433" s="1286">
        <v>39658</v>
      </c>
      <c r="C433" s="1287">
        <v>120.18</v>
      </c>
      <c r="D433" s="1288">
        <v>0.90457196552213659</v>
      </c>
      <c r="E433" s="1288">
        <v>0.91920317929609729</v>
      </c>
    </row>
    <row r="434" spans="2:5">
      <c r="B434" s="1286">
        <v>39659</v>
      </c>
      <c r="C434" s="1287">
        <v>120.19</v>
      </c>
      <c r="D434" s="1288">
        <v>0.2329086596894907</v>
      </c>
      <c r="E434" s="1288">
        <v>1.2091677884425558</v>
      </c>
    </row>
    <row r="435" spans="2:5">
      <c r="B435" s="1286">
        <v>39660</v>
      </c>
      <c r="C435" s="1287">
        <v>120.18</v>
      </c>
      <c r="D435" s="1288">
        <v>0.42453517970194049</v>
      </c>
      <c r="E435" s="1288">
        <v>1.0326535787659938</v>
      </c>
    </row>
    <row r="436" spans="2:5">
      <c r="B436" s="1286">
        <v>39661</v>
      </c>
      <c r="C436" s="1287">
        <v>120.17</v>
      </c>
      <c r="D436" s="1288">
        <v>2.4066148344869243</v>
      </c>
      <c r="E436" s="1288">
        <v>0.95696286666858854</v>
      </c>
    </row>
    <row r="437" spans="2:5">
      <c r="B437" s="1286">
        <v>39664</v>
      </c>
      <c r="C437" s="1287">
        <v>120.14</v>
      </c>
      <c r="D437" s="1288">
        <v>2.2556389386684916</v>
      </c>
      <c r="E437" s="1288">
        <v>1.3292490601957476</v>
      </c>
    </row>
    <row r="438" spans="2:5">
      <c r="B438" s="1286">
        <v>39665</v>
      </c>
      <c r="C438" s="1287">
        <v>120.11</v>
      </c>
      <c r="D438" s="1288">
        <v>0.76054584933433911</v>
      </c>
      <c r="E438" s="1288">
        <v>1.697576360101263</v>
      </c>
    </row>
    <row r="439" spans="2:5">
      <c r="B439" s="1286">
        <v>39666</v>
      </c>
      <c r="C439" s="1287">
        <v>120.03</v>
      </c>
      <c r="D439" s="1288">
        <v>-0.28607536072320328</v>
      </c>
      <c r="E439" s="1288">
        <v>1.8757706874820319</v>
      </c>
    </row>
    <row r="440" spans="2:5">
      <c r="B440" s="1286">
        <v>39667</v>
      </c>
      <c r="C440" s="1287">
        <v>120.08</v>
      </c>
      <c r="D440" s="1288">
        <v>3.5105753202122512</v>
      </c>
      <c r="E440" s="1288">
        <v>2.1827419569638513</v>
      </c>
    </row>
    <row r="441" spans="2:5">
      <c r="B441" s="1286">
        <v>39668</v>
      </c>
      <c r="C441" s="1287">
        <v>120.06</v>
      </c>
      <c r="D441" s="1288">
        <v>2.8111997590280993</v>
      </c>
      <c r="E441" s="1288">
        <v>2.772155258368219</v>
      </c>
    </row>
    <row r="442" spans="2:5">
      <c r="B442" s="1286">
        <v>39671</v>
      </c>
      <c r="C442" s="1287">
        <v>120.14</v>
      </c>
      <c r="D442" s="1288">
        <v>1.6718954713673206</v>
      </c>
      <c r="E442" s="1288">
        <v>2.5343569231181862</v>
      </c>
    </row>
    <row r="443" spans="2:5">
      <c r="B443" s="1286">
        <v>39672</v>
      </c>
      <c r="C443" s="1287">
        <v>120.17</v>
      </c>
      <c r="D443" s="1288">
        <v>4.5554137208596597</v>
      </c>
      <c r="E443" s="1288">
        <v>2.3328260613884857</v>
      </c>
    </row>
    <row r="444" spans="2:5">
      <c r="B444" s="1286">
        <v>39673</v>
      </c>
      <c r="C444" s="1287">
        <v>120.05</v>
      </c>
      <c r="D444" s="1288">
        <v>6.3815320484990652</v>
      </c>
      <c r="E444" s="1288">
        <v>2.1856184629954263</v>
      </c>
    </row>
    <row r="445" spans="2:5">
      <c r="B445" s="1286">
        <v>39674</v>
      </c>
      <c r="C445" s="1287">
        <v>120.15</v>
      </c>
      <c r="D445" s="1288">
        <v>-0.90404249741588738</v>
      </c>
      <c r="E445" s="1288">
        <v>1.7371293757977093</v>
      </c>
    </row>
    <row r="446" spans="2:5">
      <c r="B446" s="1286">
        <v>39675</v>
      </c>
      <c r="C446" s="1287">
        <v>120.15</v>
      </c>
      <c r="D446" s="1288">
        <v>-1.6967913928311069</v>
      </c>
      <c r="E446" s="1288">
        <v>1.3621440227577337</v>
      </c>
    </row>
    <row r="447" spans="2:5">
      <c r="B447" s="1286">
        <v>39678</v>
      </c>
      <c r="C447" s="1287">
        <v>120.13</v>
      </c>
      <c r="D447" s="1288">
        <v>2.4801221314608348</v>
      </c>
      <c r="E447" s="1288">
        <v>0.80059550826209558</v>
      </c>
    </row>
    <row r="448" spans="2:5">
      <c r="B448" s="1286">
        <v>39679</v>
      </c>
      <c r="C448" s="1287">
        <v>120.1</v>
      </c>
      <c r="D448" s="1288">
        <v>-0.3282238513559198</v>
      </c>
      <c r="E448" s="1288">
        <v>-3.425825942703499E-2</v>
      </c>
    </row>
    <row r="449" spans="2:5">
      <c r="B449" s="1286">
        <v>39680</v>
      </c>
      <c r="C449" s="1287">
        <v>120</v>
      </c>
      <c r="D449" s="1288">
        <v>-0.95300199991251</v>
      </c>
      <c r="E449" s="1288">
        <v>-0.19064595162730966</v>
      </c>
    </row>
    <row r="450" spans="2:5">
      <c r="B450" s="1286">
        <v>39681</v>
      </c>
      <c r="C450" s="1287">
        <v>119.96</v>
      </c>
      <c r="D450" s="1288">
        <v>0.62457411939019258</v>
      </c>
      <c r="E450" s="1288">
        <v>-0.28140503822901536</v>
      </c>
    </row>
    <row r="451" spans="2:5">
      <c r="B451" s="1286">
        <v>39682</v>
      </c>
      <c r="C451" s="1287">
        <v>119.75</v>
      </c>
      <c r="D451" s="1288">
        <v>0.53755567467515153</v>
      </c>
      <c r="E451" s="1288">
        <v>-0.60262427099076776</v>
      </c>
    </row>
    <row r="452" spans="2:5">
      <c r="B452" s="1286">
        <v>39685</v>
      </c>
      <c r="C452" s="1287">
        <v>119.82</v>
      </c>
      <c r="D452" s="1288">
        <v>-1.9987563428178099</v>
      </c>
      <c r="E452" s="1288">
        <v>-0.90743575873313786</v>
      </c>
    </row>
    <row r="453" spans="2:5">
      <c r="B453" s="1286">
        <v>39686</v>
      </c>
      <c r="C453" s="1287">
        <v>119.84</v>
      </c>
      <c r="D453" s="1288">
        <v>-2.3321049990430467</v>
      </c>
      <c r="E453" s="1288">
        <v>-1.2922842267911894</v>
      </c>
    </row>
    <row r="454" spans="2:5">
      <c r="B454" s="1286">
        <v>39687</v>
      </c>
      <c r="C454" s="1287">
        <v>119.79</v>
      </c>
      <c r="D454" s="1288">
        <v>0.23158750212856846</v>
      </c>
      <c r="E454" s="1288">
        <v>-1.5276316814402615</v>
      </c>
    </row>
    <row r="455" spans="2:5">
      <c r="B455" s="1286">
        <v>39688</v>
      </c>
      <c r="C455" s="1287">
        <v>119.65</v>
      </c>
      <c r="D455" s="1288">
        <v>-2.4619042655525107</v>
      </c>
      <c r="E455" s="1288">
        <v>-1.5808797162815431</v>
      </c>
    </row>
    <row r="456" spans="2:5">
      <c r="B456" s="1286">
        <v>39689</v>
      </c>
      <c r="C456" s="1287">
        <v>119.54</v>
      </c>
      <c r="D456" s="1288">
        <v>-3.6469412763188709</v>
      </c>
      <c r="E456" s="1288">
        <v>-1.3764432882858642</v>
      </c>
    </row>
    <row r="457" spans="2:5">
      <c r="B457" s="1286">
        <v>39693</v>
      </c>
      <c r="C457" s="1287">
        <v>119.65</v>
      </c>
      <c r="D457" s="1288">
        <v>-1.022858063153312</v>
      </c>
      <c r="E457" s="1288">
        <v>-1.0527255002881324</v>
      </c>
    </row>
    <row r="458" spans="2:5">
      <c r="B458" s="1286">
        <v>39694</v>
      </c>
      <c r="C458" s="1287">
        <v>119.77</v>
      </c>
      <c r="D458" s="1288">
        <v>0.16481943078617958</v>
      </c>
      <c r="E458" s="1288">
        <v>-1.0141696807345719</v>
      </c>
    </row>
    <row r="459" spans="2:5">
      <c r="B459" s="1286">
        <v>39695</v>
      </c>
      <c r="C459" s="1287">
        <v>119.69</v>
      </c>
      <c r="D459" s="1288">
        <v>-0.56770134684805773</v>
      </c>
      <c r="E459" s="1288">
        <v>-0.61320749083332271</v>
      </c>
    </row>
    <row r="460" spans="2:5">
      <c r="B460" s="1286">
        <v>39696</v>
      </c>
      <c r="C460" s="1287">
        <v>119.62</v>
      </c>
      <c r="D460" s="1288">
        <v>-6.6080483058923778E-2</v>
      </c>
      <c r="E460" s="1288">
        <v>1.3555110083220205E-2</v>
      </c>
    </row>
    <row r="461" spans="2:5">
      <c r="B461" s="1286">
        <v>39699</v>
      </c>
      <c r="C461" s="1287">
        <v>119.62</v>
      </c>
      <c r="D461" s="1288">
        <v>0.50147823900349331</v>
      </c>
      <c r="E461" s="1288">
        <v>0.22807705942330889</v>
      </c>
    </row>
    <row r="462" spans="2:5">
      <c r="B462" s="1286">
        <v>39700</v>
      </c>
      <c r="C462" s="1287">
        <v>119.71</v>
      </c>
      <c r="D462" s="1288">
        <v>0.34483106375623251</v>
      </c>
      <c r="E462" s="1288">
        <v>0.26206643668428287</v>
      </c>
    </row>
    <row r="463" spans="2:5">
      <c r="B463" s="1286">
        <v>39701</v>
      </c>
      <c r="C463" s="1287">
        <v>119.61</v>
      </c>
      <c r="D463" s="1288">
        <v>0.74039693009692942</v>
      </c>
      <c r="E463" s="1288">
        <v>0.43135968704151556</v>
      </c>
    </row>
    <row r="464" spans="2:5">
      <c r="B464" s="1286">
        <v>39702</v>
      </c>
      <c r="C464" s="1287">
        <v>119.59</v>
      </c>
      <c r="D464" s="1288">
        <v>0.47879558222730911</v>
      </c>
      <c r="E464" s="1288">
        <v>0.52379554388896044</v>
      </c>
    </row>
    <row r="465" spans="2:5">
      <c r="B465" s="1286">
        <v>39703</v>
      </c>
      <c r="C465" s="1287">
        <v>119.48</v>
      </c>
      <c r="D465" s="1288">
        <v>0.40274507161299733</v>
      </c>
      <c r="E465" s="1288">
        <v>-0.61431846344051966</v>
      </c>
    </row>
    <row r="466" spans="2:5">
      <c r="B466" s="1286">
        <v>39706</v>
      </c>
      <c r="C466" s="1287">
        <v>119.49</v>
      </c>
      <c r="D466" s="1288">
        <v>0.61735140565257085</v>
      </c>
      <c r="E466" s="1288">
        <v>-0.82095057306254482</v>
      </c>
    </row>
    <row r="467" spans="2:5">
      <c r="B467" s="1286">
        <v>39707</v>
      </c>
      <c r="C467" s="1287">
        <v>119.48</v>
      </c>
      <c r="D467" s="1288">
        <v>0.58097051487319074</v>
      </c>
      <c r="E467" s="1288">
        <v>-0.95896738693179429</v>
      </c>
    </row>
    <row r="468" spans="2:5">
      <c r="B468" s="1286">
        <v>39708</v>
      </c>
      <c r="C468" s="1287">
        <v>119.65</v>
      </c>
      <c r="D468" s="1288">
        <v>-7.4653198123028677</v>
      </c>
      <c r="E468" s="1288">
        <v>-1.0318040050577488</v>
      </c>
    </row>
    <row r="469" spans="2:5">
      <c r="B469" s="1286">
        <v>39709</v>
      </c>
      <c r="C469" s="1287">
        <v>119.85</v>
      </c>
      <c r="D469" s="1288">
        <v>-1.1015937035979437</v>
      </c>
      <c r="E469" s="1288">
        <v>-1.0381156618477307</v>
      </c>
    </row>
    <row r="470" spans="2:5">
      <c r="B470" s="1286">
        <v>39710</v>
      </c>
      <c r="C470" s="1287">
        <v>119.8</v>
      </c>
      <c r="D470" s="1288">
        <v>-0.22572076698781668</v>
      </c>
      <c r="E470" s="1288">
        <v>-0.74855469851049705</v>
      </c>
    </row>
    <row r="471" spans="2:5">
      <c r="B471" s="1286">
        <v>39713</v>
      </c>
      <c r="C471" s="1287">
        <v>119.72</v>
      </c>
      <c r="D471" s="1288">
        <v>-3.1060744654372557E-2</v>
      </c>
      <c r="E471" s="1288">
        <v>-0.81947040250504888</v>
      </c>
    </row>
    <row r="472" spans="2:5">
      <c r="B472" s="1286">
        <v>39714</v>
      </c>
      <c r="C472" s="1287">
        <v>119.7</v>
      </c>
      <c r="D472" s="1288">
        <v>0.35856347408312406</v>
      </c>
      <c r="E472" s="1288">
        <v>0.20769903113614946</v>
      </c>
    </row>
    <row r="473" spans="2:5">
      <c r="B473" s="1286">
        <v>39715</v>
      </c>
      <c r="C473" s="1287">
        <v>119.74</v>
      </c>
      <c r="D473" s="1288">
        <v>2.6442781490132061</v>
      </c>
      <c r="E473" s="1288">
        <v>0.43401026241720769</v>
      </c>
    </row>
    <row r="474" spans="2:5">
      <c r="B474" s="1286">
        <v>39716</v>
      </c>
      <c r="C474" s="1287">
        <v>119.78</v>
      </c>
      <c r="D474" s="1288">
        <v>8.4560586911328117E-2</v>
      </c>
      <c r="E474" s="1288">
        <v>0.25513542734171818</v>
      </c>
    </row>
    <row r="475" spans="2:5">
      <c r="B475" s="1286">
        <v>39717</v>
      </c>
      <c r="C475" s="1287">
        <v>119.8</v>
      </c>
      <c r="D475" s="1288">
        <v>-0.27513377681447937</v>
      </c>
      <c r="E475" s="1288">
        <v>3.6550619630348322E-2</v>
      </c>
    </row>
    <row r="476" spans="2:5">
      <c r="B476" s="1286">
        <v>39720</v>
      </c>
      <c r="C476" s="1287">
        <v>119.81</v>
      </c>
      <c r="D476" s="1288">
        <v>0.48258491536946391</v>
      </c>
      <c r="E476" s="1288">
        <v>-0.38263613883117686</v>
      </c>
    </row>
    <row r="477" spans="2:5">
      <c r="B477" s="1286">
        <v>39721</v>
      </c>
      <c r="C477" s="1287">
        <v>119.84</v>
      </c>
      <c r="D477" s="1288">
        <v>-1.4778446125162434</v>
      </c>
      <c r="E477" s="1288">
        <v>-0.79926289374374737</v>
      </c>
    </row>
    <row r="478" spans="2:5">
      <c r="B478" s="1286">
        <v>39722</v>
      </c>
      <c r="C478" s="1287">
        <v>119.97</v>
      </c>
      <c r="D478" s="1288">
        <v>-1.5611543986339613</v>
      </c>
      <c r="E478" s="1288">
        <v>-0.60887361309200172</v>
      </c>
    </row>
    <row r="479" spans="2:5">
      <c r="B479" s="1286">
        <v>39723</v>
      </c>
      <c r="C479" s="1287">
        <v>120</v>
      </c>
      <c r="D479" s="1288">
        <v>-2.5757438351475521</v>
      </c>
      <c r="E479" s="1288">
        <v>-0.33572937038536083</v>
      </c>
    </row>
    <row r="480" spans="2:5">
      <c r="B480" s="1286">
        <v>39724</v>
      </c>
      <c r="C480" s="1287">
        <v>119.97</v>
      </c>
      <c r="D480" s="1288">
        <v>-0.27210913537478737</v>
      </c>
      <c r="E480" s="1288">
        <v>-0.53105250944150073</v>
      </c>
    </row>
    <row r="481" spans="2:5">
      <c r="B481" s="1286">
        <v>39727</v>
      </c>
      <c r="C481" s="1287">
        <v>119.98</v>
      </c>
      <c r="D481" s="1288">
        <v>1.4172855514735481</v>
      </c>
      <c r="E481" s="1288">
        <v>0.11606982866623408</v>
      </c>
    </row>
    <row r="482" spans="2:5">
      <c r="B482" s="1286">
        <v>39728</v>
      </c>
      <c r="C482" s="1287">
        <v>120.04</v>
      </c>
      <c r="D482" s="1288">
        <v>1.6368759221320062</v>
      </c>
      <c r="E482" s="1288">
        <v>0.57579664661878149</v>
      </c>
    </row>
    <row r="483" spans="2:5">
      <c r="B483" s="1286">
        <v>39729</v>
      </c>
      <c r="C483" s="1287">
        <v>119.95</v>
      </c>
      <c r="D483" s="1288">
        <v>-0.88467705802351548</v>
      </c>
      <c r="E483" s="1288">
        <v>1.3141828859875406</v>
      </c>
    </row>
    <row r="484" spans="2:5">
      <c r="B484" s="1286">
        <v>39730</v>
      </c>
      <c r="C484" s="1287">
        <v>119.85</v>
      </c>
      <c r="D484" s="1288">
        <v>3.0520117542379008</v>
      </c>
      <c r="E484" s="1288">
        <v>1.6562150228006842</v>
      </c>
    </row>
    <row r="485" spans="2:5">
      <c r="B485" s="1286">
        <v>39731</v>
      </c>
      <c r="C485" s="1287">
        <v>119.85</v>
      </c>
      <c r="D485" s="1288">
        <v>1.6569333270338704</v>
      </c>
      <c r="E485" s="1288">
        <v>1.6981810230217147</v>
      </c>
    </row>
    <row r="486" spans="2:5">
      <c r="B486" s="1286">
        <v>39735</v>
      </c>
      <c r="C486" s="1287">
        <v>119.87</v>
      </c>
      <c r="D486" s="1288">
        <v>2.5929598404337622</v>
      </c>
      <c r="E486" s="1288">
        <v>1.6186803941842769</v>
      </c>
    </row>
    <row r="487" spans="2:5">
      <c r="B487" s="1286">
        <v>39736</v>
      </c>
      <c r="C487" s="1287">
        <v>119.79</v>
      </c>
      <c r="D487" s="1288">
        <v>2.1221158223172178</v>
      </c>
      <c r="E487" s="1288">
        <v>1.8676379177875291</v>
      </c>
    </row>
    <row r="488" spans="2:5">
      <c r="B488" s="1286">
        <v>39737</v>
      </c>
      <c r="C488" s="1287">
        <v>119.74</v>
      </c>
      <c r="D488" s="1288">
        <v>1.7110475530207605</v>
      </c>
      <c r="E488" s="1288">
        <v>1.916258067150417</v>
      </c>
    </row>
    <row r="489" spans="2:5">
      <c r="B489" s="1286">
        <v>39738</v>
      </c>
      <c r="C489" s="1287">
        <v>119.76</v>
      </c>
      <c r="D489" s="1288">
        <v>1.0803715202699418</v>
      </c>
      <c r="E489" s="1288">
        <v>1.4955892605180279</v>
      </c>
    </row>
    <row r="490" spans="2:5">
      <c r="B490" s="1286">
        <v>39741</v>
      </c>
      <c r="C490" s="1287">
        <v>119.76</v>
      </c>
      <c r="D490" s="1288">
        <v>0.85802560719924825</v>
      </c>
      <c r="E490" s="1288">
        <v>1.1031773584317719</v>
      </c>
    </row>
    <row r="491" spans="2:5">
      <c r="B491" s="1286">
        <v>39742</v>
      </c>
      <c r="C491" s="1287">
        <v>119.76</v>
      </c>
      <c r="D491" s="1288">
        <v>3.3923527997781164</v>
      </c>
      <c r="E491" s="1288">
        <v>0.9736747990874467</v>
      </c>
    </row>
    <row r="492" spans="2:5">
      <c r="B492" s="1286">
        <v>39743</v>
      </c>
      <c r="C492" s="1287">
        <v>119.79</v>
      </c>
      <c r="D492" s="1288">
        <v>-1.2877483193928525</v>
      </c>
      <c r="E492" s="1288">
        <v>0.92461618298151016</v>
      </c>
    </row>
    <row r="493" spans="2:5">
      <c r="B493" s="1286">
        <v>39744</v>
      </c>
      <c r="C493" s="1287">
        <v>119.8</v>
      </c>
      <c r="D493" s="1288">
        <v>-0.15392347417003049</v>
      </c>
      <c r="E493" s="1288">
        <v>1.1788598552437548</v>
      </c>
    </row>
    <row r="494" spans="2:5">
      <c r="B494" s="1286">
        <v>39745</v>
      </c>
      <c r="C494" s="1287">
        <v>119.78</v>
      </c>
      <c r="D494" s="1288">
        <v>1.215597906906942</v>
      </c>
      <c r="E494" s="1288">
        <v>1.3554058915236555</v>
      </c>
    </row>
    <row r="495" spans="2:5">
      <c r="B495" s="1286">
        <v>39749</v>
      </c>
      <c r="C495" s="1287">
        <v>119.82</v>
      </c>
      <c r="D495" s="1288">
        <v>1.3676372402792061</v>
      </c>
      <c r="E495" s="1288">
        <v>0.90375724153964021</v>
      </c>
    </row>
    <row r="496" spans="2:5">
      <c r="B496" s="1286">
        <v>39750</v>
      </c>
      <c r="C496" s="1287">
        <v>119.81</v>
      </c>
      <c r="D496" s="1288">
        <v>2.8600772261056537</v>
      </c>
      <c r="E496" s="1288">
        <v>0.72762157421559304</v>
      </c>
    </row>
    <row r="497" spans="2:5">
      <c r="B497" s="1286">
        <v>39751</v>
      </c>
      <c r="C497" s="1287">
        <v>119.81</v>
      </c>
      <c r="D497" s="1288">
        <v>2.0938478611585536</v>
      </c>
      <c r="E497" s="1288"/>
    </row>
    <row r="498" spans="2:5">
      <c r="B498" s="1286">
        <v>39752</v>
      </c>
      <c r="C498" s="1287">
        <v>119.84</v>
      </c>
      <c r="D498" s="1288">
        <v>0.2308122498900082</v>
      </c>
      <c r="E498" s="1289"/>
    </row>
    <row r="499" spans="2:5">
      <c r="B499" s="1280"/>
      <c r="C499" s="1281"/>
      <c r="D499" s="1282"/>
    </row>
    <row r="500" spans="2:5">
      <c r="D500" s="1281"/>
      <c r="E500" s="1281"/>
    </row>
    <row r="501" spans="2:5">
      <c r="D501" s="1282"/>
      <c r="E501" s="1282"/>
    </row>
  </sheetData>
  <phoneticPr fontId="0" type="noConversion"/>
  <hyperlinks>
    <hyperlink ref="G33" location="'Содержание '!B66" display="к содержанию"/>
  </hyperlinks>
  <pageMargins left="0.75" right="0.75" top="1" bottom="1" header="0.5" footer="0.5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5"/>
  <dimension ref="A2:AB42"/>
  <sheetViews>
    <sheetView topLeftCell="A7" workbookViewId="0">
      <selection activeCell="J23" sqref="J23"/>
    </sheetView>
  </sheetViews>
  <sheetFormatPr defaultRowHeight="12.75"/>
  <cols>
    <col min="1" max="1" width="9.140625" style="1290"/>
    <col min="2" max="2" width="22.5703125" style="1290" customWidth="1"/>
    <col min="3" max="3" width="14.28515625" style="1290" customWidth="1"/>
    <col min="4" max="4" width="11.7109375" style="1290" customWidth="1"/>
    <col min="5" max="5" width="10.7109375" style="1290" customWidth="1"/>
    <col min="6" max="6" width="11.140625" style="1290" customWidth="1"/>
    <col min="7" max="7" width="10.7109375" style="1290" customWidth="1"/>
    <col min="8" max="8" width="11.140625" style="1290" customWidth="1"/>
    <col min="9" max="9" width="11.28515625" style="1290" customWidth="1"/>
    <col min="10" max="10" width="11" style="1290" customWidth="1"/>
    <col min="11" max="11" width="12.7109375" style="1290" customWidth="1"/>
    <col min="12" max="12" width="11.7109375" style="1290" customWidth="1"/>
    <col min="13" max="13" width="12.140625" style="1290" customWidth="1"/>
    <col min="14" max="14" width="11" style="1290" customWidth="1"/>
    <col min="15" max="16" width="12.140625" style="1290" customWidth="1"/>
    <col min="17" max="17" width="11.140625" style="1290" customWidth="1"/>
    <col min="18" max="18" width="12.140625" style="1290" customWidth="1"/>
    <col min="19" max="19" width="11.5703125" style="1290" customWidth="1"/>
    <col min="20" max="20" width="12.42578125" style="1290" customWidth="1"/>
    <col min="21" max="21" width="11.85546875" style="1290" customWidth="1"/>
    <col min="22" max="22" width="12.5703125" style="1290" customWidth="1"/>
    <col min="23" max="23" width="12.85546875" style="1290" customWidth="1"/>
    <col min="24" max="24" width="11.7109375" style="1290" customWidth="1"/>
    <col min="25" max="25" width="12.28515625" style="1290" customWidth="1"/>
    <col min="26" max="26" width="12.42578125" style="1290" customWidth="1"/>
    <col min="27" max="27" width="13" style="1290" customWidth="1"/>
    <col min="28" max="28" width="12.7109375" style="1290" customWidth="1"/>
    <col min="29" max="16384" width="9.140625" style="1290"/>
  </cols>
  <sheetData>
    <row r="2" spans="1:28" s="1077" customFormat="1" ht="14.25" customHeight="1">
      <c r="A2" s="1076" t="s">
        <v>1238</v>
      </c>
      <c r="B2" s="1076" t="s">
        <v>1641</v>
      </c>
    </row>
    <row r="3" spans="1:28" s="1077" customFormat="1" ht="14.25" customHeight="1">
      <c r="A3" s="1076"/>
      <c r="B3" s="1076"/>
    </row>
    <row r="4" spans="1:28">
      <c r="B4" s="1291"/>
      <c r="C4" s="1297">
        <v>38991</v>
      </c>
      <c r="D4" s="1297">
        <v>39022</v>
      </c>
      <c r="E4" s="1297">
        <v>39052</v>
      </c>
      <c r="F4" s="1297">
        <v>39083</v>
      </c>
      <c r="G4" s="1297">
        <v>39114</v>
      </c>
      <c r="H4" s="1297">
        <v>39142</v>
      </c>
      <c r="I4" s="1297">
        <v>39173</v>
      </c>
      <c r="J4" s="1297">
        <v>39203</v>
      </c>
      <c r="K4" s="1297">
        <v>39234</v>
      </c>
      <c r="L4" s="1297">
        <v>39264</v>
      </c>
      <c r="M4" s="1297">
        <v>39295</v>
      </c>
      <c r="N4" s="1297">
        <v>39326</v>
      </c>
      <c r="O4" s="1297">
        <v>39356</v>
      </c>
      <c r="P4" s="1297">
        <v>39387</v>
      </c>
      <c r="Q4" s="1297">
        <v>39417</v>
      </c>
      <c r="R4" s="1297">
        <v>39448</v>
      </c>
      <c r="S4" s="1297">
        <v>39479</v>
      </c>
      <c r="T4" s="1297">
        <v>39508</v>
      </c>
      <c r="U4" s="1297">
        <v>39539</v>
      </c>
      <c r="V4" s="1297">
        <v>39569</v>
      </c>
      <c r="W4" s="1297">
        <v>39600</v>
      </c>
      <c r="X4" s="1297">
        <v>39630</v>
      </c>
      <c r="Y4" s="1297">
        <v>39661</v>
      </c>
      <c r="Z4" s="1297">
        <v>39692</v>
      </c>
      <c r="AA4" s="1297">
        <v>39722</v>
      </c>
    </row>
    <row r="5" spans="1:28">
      <c r="B5" s="1084" t="s">
        <v>1642</v>
      </c>
      <c r="C5" s="1084">
        <v>2790</v>
      </c>
      <c r="D5" s="1084">
        <v>2160</v>
      </c>
      <c r="E5" s="1084">
        <v>1760</v>
      </c>
      <c r="F5" s="1084">
        <v>2894</v>
      </c>
      <c r="G5" s="1084">
        <v>3340</v>
      </c>
      <c r="H5" s="1084">
        <v>3673</v>
      </c>
      <c r="I5" s="1084">
        <v>3938</v>
      </c>
      <c r="J5" s="1084">
        <v>3912</v>
      </c>
      <c r="K5" s="1084">
        <v>4319</v>
      </c>
      <c r="L5" s="1084">
        <v>3425</v>
      </c>
      <c r="M5" s="1084">
        <v>3227</v>
      </c>
      <c r="N5" s="1084">
        <v>2931</v>
      </c>
      <c r="O5" s="1084">
        <v>2867</v>
      </c>
      <c r="P5" s="1084">
        <v>2589</v>
      </c>
      <c r="Q5" s="1084">
        <v>1878</v>
      </c>
      <c r="R5" s="1084">
        <v>2029</v>
      </c>
      <c r="S5" s="1084">
        <v>1940</v>
      </c>
      <c r="T5" s="1084">
        <v>1766</v>
      </c>
      <c r="U5" s="1084">
        <v>2405</v>
      </c>
      <c r="V5" s="1084">
        <v>1570</v>
      </c>
      <c r="W5" s="1084">
        <v>4373</v>
      </c>
      <c r="X5" s="1084">
        <v>10592</v>
      </c>
      <c r="Y5" s="1084">
        <v>5515</v>
      </c>
      <c r="Z5" s="1084">
        <v>3472</v>
      </c>
      <c r="AA5" s="1084">
        <v>6412</v>
      </c>
    </row>
    <row r="6" spans="1:28">
      <c r="B6" s="1084" t="s">
        <v>1643</v>
      </c>
      <c r="C6" s="1084">
        <v>944</v>
      </c>
      <c r="D6" s="1084">
        <v>1105</v>
      </c>
      <c r="E6" s="1084">
        <v>1056</v>
      </c>
      <c r="F6" s="1084">
        <v>1378</v>
      </c>
      <c r="G6" s="1084">
        <v>897</v>
      </c>
      <c r="H6" s="1084">
        <v>1146</v>
      </c>
      <c r="I6" s="1084">
        <v>1109</v>
      </c>
      <c r="J6" s="1084">
        <v>914</v>
      </c>
      <c r="K6" s="1084">
        <v>1689</v>
      </c>
      <c r="L6" s="1084">
        <v>1186</v>
      </c>
      <c r="M6" s="1084">
        <v>1372</v>
      </c>
      <c r="N6" s="1084">
        <v>1306</v>
      </c>
      <c r="O6" s="1084">
        <v>997</v>
      </c>
      <c r="P6" s="1084">
        <v>1183</v>
      </c>
      <c r="Q6" s="1084">
        <v>1019</v>
      </c>
      <c r="R6" s="1084">
        <v>1086</v>
      </c>
      <c r="S6" s="1084">
        <v>1070</v>
      </c>
      <c r="T6" s="1084">
        <v>842</v>
      </c>
      <c r="U6" s="1084">
        <v>1197</v>
      </c>
      <c r="V6" s="1084">
        <v>765</v>
      </c>
      <c r="W6" s="1084">
        <v>1073</v>
      </c>
      <c r="X6" s="1084">
        <v>1096</v>
      </c>
      <c r="Y6" s="1084">
        <v>1199</v>
      </c>
      <c r="Z6" s="1084">
        <v>1334</v>
      </c>
      <c r="AA6" s="1084">
        <v>1309</v>
      </c>
    </row>
    <row r="7" spans="1:28">
      <c r="B7" s="1084" t="s">
        <v>1644</v>
      </c>
      <c r="C7" s="1084">
        <v>539</v>
      </c>
      <c r="D7" s="1084">
        <v>542</v>
      </c>
      <c r="E7" s="1084">
        <v>446</v>
      </c>
      <c r="F7" s="1084">
        <v>432</v>
      </c>
      <c r="G7" s="1084">
        <v>307</v>
      </c>
      <c r="H7" s="1084">
        <v>345</v>
      </c>
      <c r="I7" s="1084">
        <v>309</v>
      </c>
      <c r="J7" s="1084">
        <v>337</v>
      </c>
      <c r="K7" s="1084">
        <v>507</v>
      </c>
      <c r="L7" s="1084">
        <v>235</v>
      </c>
      <c r="M7" s="1084">
        <v>444</v>
      </c>
      <c r="N7" s="1084">
        <v>414</v>
      </c>
      <c r="O7" s="1084">
        <v>253</v>
      </c>
      <c r="P7" s="1084">
        <v>424</v>
      </c>
      <c r="Q7" s="1084">
        <v>294</v>
      </c>
      <c r="R7" s="1084">
        <v>277</v>
      </c>
      <c r="S7" s="1084">
        <v>384</v>
      </c>
      <c r="T7" s="1084">
        <v>250</v>
      </c>
      <c r="U7" s="1084">
        <v>407</v>
      </c>
      <c r="V7" s="1084">
        <v>216</v>
      </c>
      <c r="W7" s="1084">
        <v>344</v>
      </c>
      <c r="X7" s="1084">
        <v>435</v>
      </c>
      <c r="Y7" s="1084">
        <v>480</v>
      </c>
      <c r="Z7" s="1084">
        <v>489</v>
      </c>
      <c r="AA7" s="1084">
        <v>437</v>
      </c>
    </row>
    <row r="8" spans="1:28">
      <c r="B8" s="1084" t="s">
        <v>1645</v>
      </c>
      <c r="C8" s="1084">
        <v>536</v>
      </c>
      <c r="D8" s="1084">
        <v>474</v>
      </c>
      <c r="E8" s="1084">
        <v>409</v>
      </c>
      <c r="F8" s="1084">
        <v>389</v>
      </c>
      <c r="G8" s="1084">
        <v>266</v>
      </c>
      <c r="H8" s="1084">
        <v>199</v>
      </c>
      <c r="I8" s="1084">
        <v>173</v>
      </c>
      <c r="J8" s="1084">
        <v>265</v>
      </c>
      <c r="K8" s="1084">
        <v>373</v>
      </c>
      <c r="L8" s="1084">
        <v>133</v>
      </c>
      <c r="M8" s="1084">
        <v>476</v>
      </c>
      <c r="N8" s="1084">
        <v>362</v>
      </c>
      <c r="O8" s="1084">
        <v>153</v>
      </c>
      <c r="P8" s="1084">
        <v>272</v>
      </c>
      <c r="Q8" s="1084">
        <v>186</v>
      </c>
      <c r="R8" s="1084">
        <v>135</v>
      </c>
      <c r="S8" s="1084">
        <v>197</v>
      </c>
      <c r="T8" s="1084">
        <v>199</v>
      </c>
      <c r="U8" s="1084">
        <v>323</v>
      </c>
      <c r="V8" s="1084">
        <v>146</v>
      </c>
      <c r="W8" s="1084">
        <v>273</v>
      </c>
      <c r="X8" s="1084">
        <v>257</v>
      </c>
      <c r="Y8" s="1084">
        <v>378</v>
      </c>
      <c r="Z8" s="1084">
        <v>247</v>
      </c>
      <c r="AA8" s="1084">
        <v>271</v>
      </c>
    </row>
    <row r="9" spans="1:28">
      <c r="B9" s="1084" t="s">
        <v>1646</v>
      </c>
      <c r="C9" s="1084">
        <v>131</v>
      </c>
      <c r="D9" s="1084">
        <v>213</v>
      </c>
      <c r="E9" s="1084">
        <v>234</v>
      </c>
      <c r="F9" s="1084">
        <v>144</v>
      </c>
      <c r="G9" s="1084">
        <v>114</v>
      </c>
      <c r="H9" s="1084">
        <v>118</v>
      </c>
      <c r="I9" s="1084">
        <v>136</v>
      </c>
      <c r="J9" s="1084">
        <v>192</v>
      </c>
      <c r="K9" s="1084">
        <v>233</v>
      </c>
      <c r="L9" s="1084">
        <v>161</v>
      </c>
      <c r="M9" s="1084">
        <v>365</v>
      </c>
      <c r="N9" s="1084">
        <v>198</v>
      </c>
      <c r="O9" s="1084">
        <v>119</v>
      </c>
      <c r="P9" s="1084">
        <v>239</v>
      </c>
      <c r="Q9" s="1084">
        <v>181</v>
      </c>
      <c r="R9" s="1084">
        <v>101</v>
      </c>
      <c r="S9" s="1084">
        <v>145</v>
      </c>
      <c r="T9" s="1084">
        <v>130</v>
      </c>
      <c r="U9" s="1084">
        <v>177</v>
      </c>
      <c r="V9" s="1084">
        <v>160</v>
      </c>
      <c r="W9" s="1084">
        <v>255</v>
      </c>
      <c r="X9" s="1084">
        <v>268</v>
      </c>
      <c r="Y9" s="1084">
        <v>309</v>
      </c>
      <c r="Z9" s="1084">
        <v>407</v>
      </c>
      <c r="AA9" s="1084">
        <v>227</v>
      </c>
    </row>
    <row r="10" spans="1:28">
      <c r="B10" s="1084" t="s">
        <v>1647</v>
      </c>
      <c r="C10" s="1291">
        <v>4940</v>
      </c>
      <c r="D10" s="1291">
        <v>4494</v>
      </c>
      <c r="E10" s="1291">
        <v>3905</v>
      </c>
      <c r="F10" s="1291">
        <v>5237</v>
      </c>
      <c r="G10" s="1291">
        <v>4924</v>
      </c>
      <c r="H10" s="1291">
        <v>5481</v>
      </c>
      <c r="I10" s="1291">
        <v>5665</v>
      </c>
      <c r="J10" s="1291">
        <v>5620</v>
      </c>
      <c r="K10" s="1291">
        <v>7121</v>
      </c>
      <c r="L10" s="1291">
        <v>5140</v>
      </c>
      <c r="M10" s="1291">
        <v>5884</v>
      </c>
      <c r="N10" s="1291">
        <v>5211</v>
      </c>
      <c r="O10" s="1291">
        <v>4389</v>
      </c>
      <c r="P10" s="1291">
        <v>4707</v>
      </c>
      <c r="Q10" s="1291">
        <v>3558</v>
      </c>
      <c r="R10" s="1291">
        <v>3628</v>
      </c>
      <c r="S10" s="1291">
        <v>3736</v>
      </c>
      <c r="T10" s="1291">
        <v>3187</v>
      </c>
      <c r="U10" s="1291">
        <v>4509</v>
      </c>
      <c r="V10" s="1291">
        <v>2857</v>
      </c>
      <c r="W10" s="1291">
        <v>6318</v>
      </c>
      <c r="X10" s="1291">
        <v>12648</v>
      </c>
      <c r="Y10" s="1291">
        <v>7881</v>
      </c>
      <c r="Z10" s="1291">
        <v>5949</v>
      </c>
      <c r="AA10" s="1291">
        <v>8656</v>
      </c>
    </row>
    <row r="11" spans="1:28" s="1293" customFormat="1">
      <c r="B11" s="1084" t="s">
        <v>1648</v>
      </c>
      <c r="C11" s="1291">
        <v>6135.0050000000001</v>
      </c>
      <c r="D11" s="1291">
        <v>7263.6</v>
      </c>
      <c r="E11" s="1291">
        <v>7077.87</v>
      </c>
      <c r="F11" s="1291">
        <v>6387.86</v>
      </c>
      <c r="G11" s="1291">
        <v>4813.3549999999996</v>
      </c>
      <c r="H11" s="1291">
        <v>5552.49</v>
      </c>
      <c r="I11" s="1291">
        <v>5895.5</v>
      </c>
      <c r="J11" s="1291">
        <v>7127.73</v>
      </c>
      <c r="K11" s="1291">
        <v>10316.405000000001</v>
      </c>
      <c r="L11" s="1291">
        <v>7953.99</v>
      </c>
      <c r="M11" s="1291">
        <v>11156.84</v>
      </c>
      <c r="N11" s="1291">
        <v>7756.1049999999996</v>
      </c>
      <c r="O11" s="1291">
        <v>4964.6549999999997</v>
      </c>
      <c r="P11" s="1291">
        <v>9640.1299999999992</v>
      </c>
      <c r="Q11" s="1291">
        <v>9829.2649999999994</v>
      </c>
      <c r="R11" s="1291">
        <v>4653.1149999999998</v>
      </c>
      <c r="S11" s="1291">
        <v>5619.21</v>
      </c>
      <c r="T11" s="1291">
        <v>6129.44</v>
      </c>
      <c r="U11" s="1291">
        <v>8139.7</v>
      </c>
      <c r="V11" s="1291">
        <v>5872.7650000000003</v>
      </c>
      <c r="W11" s="1291">
        <v>8350.5</v>
      </c>
      <c r="X11" s="1291">
        <v>9478.16</v>
      </c>
      <c r="Y11" s="1291">
        <v>12388.87</v>
      </c>
      <c r="Z11" s="1291">
        <v>17372.195</v>
      </c>
      <c r="AA11" s="1291">
        <v>12268.67</v>
      </c>
    </row>
    <row r="12" spans="1:28" s="1293" customFormat="1">
      <c r="B12" s="1084" t="s">
        <v>1649</v>
      </c>
      <c r="C12" s="1291">
        <v>721.77860399999997</v>
      </c>
      <c r="D12" s="1291">
        <v>1070.483461</v>
      </c>
      <c r="E12" s="1291">
        <v>3637.7345799999998</v>
      </c>
      <c r="F12" s="1291">
        <v>1834.3115474400001</v>
      </c>
      <c r="G12" s="1291">
        <v>576.59439099999997</v>
      </c>
      <c r="H12" s="1291">
        <v>86.55</v>
      </c>
      <c r="I12" s="1291">
        <v>151.02637100000001</v>
      </c>
      <c r="J12" s="1291">
        <v>266</v>
      </c>
      <c r="K12" s="1291">
        <v>502.6</v>
      </c>
      <c r="L12" s="1291">
        <v>22</v>
      </c>
      <c r="M12" s="1291">
        <v>196.11500000000001</v>
      </c>
      <c r="N12" s="1291">
        <v>308.60000000000002</v>
      </c>
      <c r="O12" s="1291">
        <v>184.81</v>
      </c>
      <c r="P12" s="1291">
        <v>588.51</v>
      </c>
      <c r="Q12" s="1291">
        <v>478.45</v>
      </c>
      <c r="R12" s="1291">
        <v>887.51499999999999</v>
      </c>
      <c r="S12" s="1291">
        <v>765.15499999999997</v>
      </c>
      <c r="T12" s="1291">
        <v>755.5</v>
      </c>
      <c r="U12" s="1291">
        <v>1532.48</v>
      </c>
      <c r="V12" s="1291">
        <v>883.43</v>
      </c>
      <c r="W12" s="1291">
        <v>1380.7349999999999</v>
      </c>
      <c r="X12" s="1291">
        <v>180.345</v>
      </c>
      <c r="Y12" s="1291">
        <v>1566.4949999999999</v>
      </c>
      <c r="Z12" s="1291">
        <v>1098.9000000000001</v>
      </c>
      <c r="AA12" s="1291">
        <v>341.10500000000002</v>
      </c>
    </row>
    <row r="13" spans="1:28" s="1293" customFormat="1">
      <c r="B13" s="1084" t="s">
        <v>1650</v>
      </c>
      <c r="C13" s="1291">
        <v>620.97</v>
      </c>
      <c r="D13" s="1291">
        <v>529.79499999999996</v>
      </c>
      <c r="E13" s="1291">
        <v>108.75</v>
      </c>
      <c r="F13" s="1291">
        <v>229.505</v>
      </c>
      <c r="G13" s="1291">
        <v>67.55</v>
      </c>
      <c r="H13" s="1291">
        <v>135.54499999999999</v>
      </c>
      <c r="I13" s="1291">
        <v>0</v>
      </c>
      <c r="J13" s="1291">
        <v>444.55</v>
      </c>
      <c r="K13" s="1291">
        <v>1604.1</v>
      </c>
      <c r="L13" s="1291">
        <v>785.6</v>
      </c>
      <c r="M13" s="1291">
        <v>3916.89</v>
      </c>
      <c r="N13" s="1291">
        <v>2313.1</v>
      </c>
      <c r="O13" s="1291">
        <v>566.66</v>
      </c>
      <c r="P13" s="1291">
        <v>592.78</v>
      </c>
      <c r="Q13" s="1291">
        <v>565.53</v>
      </c>
      <c r="R13" s="1291">
        <v>216.51499999999999</v>
      </c>
      <c r="S13" s="1291">
        <v>145.22999999999999</v>
      </c>
      <c r="T13" s="1291">
        <v>88.2</v>
      </c>
      <c r="U13" s="1291">
        <v>0</v>
      </c>
      <c r="V13" s="1291">
        <v>51.08</v>
      </c>
      <c r="W13" s="1291">
        <v>195.23500000000001</v>
      </c>
      <c r="X13" s="1291">
        <v>1631.075</v>
      </c>
      <c r="Y13" s="1291">
        <v>467.22</v>
      </c>
      <c r="Z13" s="1291">
        <v>681.9</v>
      </c>
      <c r="AA13" s="1291">
        <v>1210.8150000000001</v>
      </c>
    </row>
    <row r="14" spans="1:28">
      <c r="B14" s="1084" t="s">
        <v>1651</v>
      </c>
      <c r="C14" s="1291">
        <v>100.80860399999995</v>
      </c>
      <c r="D14" s="1291">
        <v>540.68846100000007</v>
      </c>
      <c r="E14" s="1291">
        <v>3528.9845799999998</v>
      </c>
      <c r="F14" s="1291">
        <v>1604.80654744</v>
      </c>
      <c r="G14" s="1291">
        <v>509.04439099999996</v>
      </c>
      <c r="H14" s="1291">
        <v>-48.99499999999999</v>
      </c>
      <c r="I14" s="1291">
        <v>151.02637100000001</v>
      </c>
      <c r="J14" s="1291">
        <v>-178.55</v>
      </c>
      <c r="K14" s="1291">
        <v>-1101.5</v>
      </c>
      <c r="L14" s="1291">
        <v>-763.6</v>
      </c>
      <c r="M14" s="1291">
        <v>-3720.7749999999996</v>
      </c>
      <c r="N14" s="1291">
        <v>-2004.5</v>
      </c>
      <c r="O14" s="1291">
        <v>-381.84999999999997</v>
      </c>
      <c r="P14" s="1291">
        <v>-4.2699999999999818</v>
      </c>
      <c r="Q14" s="1291">
        <v>-87.079999999999984</v>
      </c>
      <c r="R14" s="1291">
        <v>671</v>
      </c>
      <c r="S14" s="1291">
        <v>619.92499999999995</v>
      </c>
      <c r="T14" s="1291">
        <v>667.3</v>
      </c>
      <c r="U14" s="1291">
        <v>1532.48</v>
      </c>
      <c r="V14" s="1291">
        <v>832.34999999999991</v>
      </c>
      <c r="W14" s="1291">
        <v>1185.5</v>
      </c>
      <c r="X14" s="1291">
        <v>-1450.73</v>
      </c>
      <c r="Y14" s="1291">
        <v>1099.2749999999999</v>
      </c>
      <c r="Z14" s="1291">
        <v>417.00000000000011</v>
      </c>
      <c r="AA14" s="1291">
        <v>-869.71</v>
      </c>
    </row>
    <row r="15" spans="1:28">
      <c r="B15" s="1084" t="s">
        <v>1652</v>
      </c>
      <c r="C15" s="1291">
        <v>1342.7486039999999</v>
      </c>
      <c r="D15" s="1291">
        <v>1600.2784609999999</v>
      </c>
      <c r="E15" s="1291">
        <v>3746.4845799999998</v>
      </c>
      <c r="F15" s="1291">
        <v>2063.8165474400002</v>
      </c>
      <c r="G15" s="1291">
        <v>644.14439099999993</v>
      </c>
      <c r="H15" s="1291">
        <v>222.09499999999997</v>
      </c>
      <c r="I15" s="1291">
        <v>151.02637100000001</v>
      </c>
      <c r="J15" s="1291">
        <v>710.55</v>
      </c>
      <c r="K15" s="1291">
        <v>2106.6999999999998</v>
      </c>
      <c r="L15" s="1291">
        <v>807.6</v>
      </c>
      <c r="M15" s="1291">
        <v>4113.0050000000001</v>
      </c>
      <c r="N15" s="1291">
        <v>2621.7</v>
      </c>
      <c r="O15" s="1291">
        <v>751.47</v>
      </c>
      <c r="P15" s="1291">
        <v>1181.29</v>
      </c>
      <c r="Q15" s="1291">
        <v>1043.98</v>
      </c>
      <c r="R15" s="1291">
        <v>1104.03</v>
      </c>
      <c r="S15" s="1291">
        <v>910.38499999999999</v>
      </c>
      <c r="T15" s="1291">
        <v>843.7</v>
      </c>
      <c r="U15" s="1291">
        <v>1532.48</v>
      </c>
      <c r="V15" s="1291">
        <v>934.51</v>
      </c>
      <c r="W15" s="1291">
        <v>1575.9699999999998</v>
      </c>
      <c r="X15" s="1291">
        <v>1811.42</v>
      </c>
      <c r="Y15" s="1291">
        <v>2033.7149999999999</v>
      </c>
      <c r="Z15" s="1291">
        <v>1780.8000000000002</v>
      </c>
      <c r="AA15" s="1291">
        <v>1551.92</v>
      </c>
    </row>
    <row r="16" spans="1:28">
      <c r="B16" s="1084" t="s">
        <v>1653</v>
      </c>
      <c r="C16" s="1294">
        <v>0.21886674974185022</v>
      </c>
      <c r="D16" s="1294">
        <v>0.22031478344071809</v>
      </c>
      <c r="E16" s="1294">
        <v>0.52932373440032099</v>
      </c>
      <c r="F16" s="1294">
        <v>0.32308418585253906</v>
      </c>
      <c r="G16" s="1294">
        <v>0.13382440958541392</v>
      </c>
      <c r="H16" s="1294">
        <v>3.9999171542857342E-2</v>
      </c>
      <c r="I16" s="1294">
        <v>2.5617228564159107E-2</v>
      </c>
      <c r="J16" s="1294">
        <v>9.9688119499475994E-2</v>
      </c>
      <c r="K16" s="1294">
        <v>0.20420873356561706</v>
      </c>
      <c r="L16" s="1294">
        <v>0.10153394711333558</v>
      </c>
      <c r="M16" s="1294">
        <v>0.36865322080445717</v>
      </c>
      <c r="N16" s="1294">
        <v>0.33801760032903111</v>
      </c>
      <c r="O16" s="1294">
        <v>0.15136399205987125</v>
      </c>
      <c r="P16" s="1294">
        <v>0.1225388039372913</v>
      </c>
      <c r="Q16" s="1294">
        <v>0.10621140034376936</v>
      </c>
      <c r="R16" s="1294">
        <v>0.23726686316585771</v>
      </c>
      <c r="S16" s="1294">
        <v>0.16201298759078234</v>
      </c>
      <c r="T16" s="1294">
        <v>0.13764715863113108</v>
      </c>
      <c r="U16" s="1294">
        <v>0.18827229504772905</v>
      </c>
      <c r="V16" s="1294">
        <v>0.15912606753377667</v>
      </c>
      <c r="W16" s="1294">
        <v>0.18872762110053287</v>
      </c>
      <c r="X16" s="1294">
        <v>0.1911151531520886</v>
      </c>
      <c r="Y16" s="1294">
        <v>0.16415661799663728</v>
      </c>
      <c r="Z16" s="1294">
        <v>0.10250863520700754</v>
      </c>
      <c r="AA16" s="1294">
        <v>0.12649455890491798</v>
      </c>
      <c r="AB16" s="1295"/>
    </row>
    <row r="19" spans="2:2">
      <c r="B19" s="1076" t="s">
        <v>1641</v>
      </c>
    </row>
    <row r="40" spans="2:2">
      <c r="B40" s="1296" t="s">
        <v>1640</v>
      </c>
    </row>
    <row r="42" spans="2:2">
      <c r="B42" s="164" t="s">
        <v>1682</v>
      </c>
    </row>
  </sheetData>
  <phoneticPr fontId="64" type="noConversion"/>
  <hyperlinks>
    <hyperlink ref="B42" location="'Содержание '!B67" display="к содержанию"/>
  </hyperlinks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6"/>
  <dimension ref="A2:AA33"/>
  <sheetViews>
    <sheetView workbookViewId="0">
      <selection activeCell="I23" sqref="I23"/>
    </sheetView>
  </sheetViews>
  <sheetFormatPr defaultRowHeight="12.75"/>
  <cols>
    <col min="1" max="1" width="9.140625" style="1290"/>
    <col min="2" max="2" width="22.42578125" style="1290" customWidth="1"/>
    <col min="3" max="3" width="11" style="1290" customWidth="1"/>
    <col min="4" max="27" width="11.28515625" style="1290" customWidth="1"/>
    <col min="28" max="16384" width="9.140625" style="1290"/>
  </cols>
  <sheetData>
    <row r="2" spans="1:27" s="1077" customFormat="1" ht="14.25" customHeight="1">
      <c r="A2" s="1077" t="s">
        <v>1238</v>
      </c>
      <c r="B2" s="1076" t="s">
        <v>1641</v>
      </c>
    </row>
    <row r="3" spans="1:27">
      <c r="B3" s="1291"/>
      <c r="C3" s="1292">
        <v>38991</v>
      </c>
      <c r="D3" s="1292">
        <v>39022</v>
      </c>
      <c r="E3" s="1292">
        <v>39052</v>
      </c>
      <c r="F3" s="1292">
        <v>39083</v>
      </c>
      <c r="G3" s="1292">
        <v>39114</v>
      </c>
      <c r="H3" s="1292">
        <v>39142</v>
      </c>
      <c r="I3" s="1292">
        <v>39173</v>
      </c>
      <c r="J3" s="1292">
        <v>39203</v>
      </c>
      <c r="K3" s="1292">
        <v>39234</v>
      </c>
      <c r="L3" s="1292">
        <v>39264</v>
      </c>
      <c r="M3" s="1292">
        <v>39295</v>
      </c>
      <c r="N3" s="1292">
        <v>39326</v>
      </c>
      <c r="O3" s="1292">
        <v>39356</v>
      </c>
      <c r="P3" s="1292">
        <v>39387</v>
      </c>
      <c r="Q3" s="1292">
        <v>39417</v>
      </c>
      <c r="R3" s="1292">
        <v>39448</v>
      </c>
      <c r="S3" s="1292">
        <v>39479</v>
      </c>
      <c r="T3" s="1292">
        <v>39508</v>
      </c>
      <c r="U3" s="1292">
        <v>39539</v>
      </c>
      <c r="V3" s="1292">
        <v>39569</v>
      </c>
      <c r="W3" s="1292">
        <v>39600</v>
      </c>
      <c r="X3" s="1292">
        <v>39630</v>
      </c>
      <c r="Y3" s="1292">
        <v>39661</v>
      </c>
      <c r="Z3" s="1292">
        <v>39692</v>
      </c>
      <c r="AA3" s="1292">
        <v>39722</v>
      </c>
    </row>
    <row r="4" spans="1:27" s="1293" customFormat="1">
      <c r="B4" s="1084" t="s">
        <v>1649</v>
      </c>
      <c r="C4" s="1298">
        <v>721.77860399999997</v>
      </c>
      <c r="D4" s="1298">
        <v>1070.483461</v>
      </c>
      <c r="E4" s="1298">
        <v>3637.7345799999998</v>
      </c>
      <c r="F4" s="1298">
        <v>1834.3115474400001</v>
      </c>
      <c r="G4" s="1298">
        <v>576.59439099999997</v>
      </c>
      <c r="H4" s="1298">
        <v>86.55</v>
      </c>
      <c r="I4" s="1298">
        <v>151.02637100000001</v>
      </c>
      <c r="J4" s="1298">
        <v>266</v>
      </c>
      <c r="K4" s="1298">
        <v>502.6</v>
      </c>
      <c r="L4" s="1298">
        <v>22</v>
      </c>
      <c r="M4" s="1298">
        <v>196.11500000000001</v>
      </c>
      <c r="N4" s="1298">
        <v>308.60000000000002</v>
      </c>
      <c r="O4" s="1298">
        <v>184.81</v>
      </c>
      <c r="P4" s="1298">
        <v>588.51</v>
      </c>
      <c r="Q4" s="1298">
        <v>478.45</v>
      </c>
      <c r="R4" s="1298">
        <v>887.51499999999999</v>
      </c>
      <c r="S4" s="1298">
        <v>765.15499999999997</v>
      </c>
      <c r="T4" s="1298">
        <v>755.5</v>
      </c>
      <c r="U4" s="1298">
        <v>1532.48</v>
      </c>
      <c r="V4" s="1298">
        <v>883.43</v>
      </c>
      <c r="W4" s="1298">
        <v>1380.7349999999999</v>
      </c>
      <c r="X4" s="1298">
        <v>180.345</v>
      </c>
      <c r="Y4" s="1298">
        <v>1566.4949999999999</v>
      </c>
      <c r="Z4" s="1298">
        <v>1098.9000000000001</v>
      </c>
      <c r="AA4" s="1298">
        <v>341.10500000000002</v>
      </c>
    </row>
    <row r="5" spans="1:27" s="1293" customFormat="1">
      <c r="B5" s="1084" t="s">
        <v>1650</v>
      </c>
      <c r="C5" s="1291">
        <v>620.97</v>
      </c>
      <c r="D5" s="1291">
        <v>529.79499999999996</v>
      </c>
      <c r="E5" s="1291">
        <v>108.75</v>
      </c>
      <c r="F5" s="1291">
        <v>229.505</v>
      </c>
      <c r="G5" s="1291">
        <v>67.55</v>
      </c>
      <c r="H5" s="1291">
        <v>135.54499999999999</v>
      </c>
      <c r="I5" s="1291">
        <v>0</v>
      </c>
      <c r="J5" s="1291">
        <v>444.55</v>
      </c>
      <c r="K5" s="1291">
        <v>1604.1</v>
      </c>
      <c r="L5" s="1291">
        <v>785.6</v>
      </c>
      <c r="M5" s="1291">
        <v>3916.89</v>
      </c>
      <c r="N5" s="1291">
        <v>2313.1</v>
      </c>
      <c r="O5" s="1291">
        <v>566.66</v>
      </c>
      <c r="P5" s="1291">
        <v>592.78</v>
      </c>
      <c r="Q5" s="1291">
        <v>565.53</v>
      </c>
      <c r="R5" s="1291">
        <v>216.51499999999999</v>
      </c>
      <c r="S5" s="1291">
        <v>145.22999999999999</v>
      </c>
      <c r="T5" s="1291">
        <v>88.2</v>
      </c>
      <c r="U5" s="1291">
        <v>0</v>
      </c>
      <c r="V5" s="1291">
        <v>51.08</v>
      </c>
      <c r="W5" s="1291">
        <v>195.23500000000001</v>
      </c>
      <c r="X5" s="1291">
        <v>1631.075</v>
      </c>
      <c r="Y5" s="1291">
        <v>467.22</v>
      </c>
      <c r="Z5" s="1291">
        <v>681.9</v>
      </c>
      <c r="AA5" s="1291">
        <v>1210.8150000000001</v>
      </c>
    </row>
    <row r="6" spans="1:27">
      <c r="B6" s="1084" t="s">
        <v>1654</v>
      </c>
      <c r="C6" s="1294">
        <v>0.21886674974185022</v>
      </c>
      <c r="D6" s="1294">
        <v>0.22031478344071809</v>
      </c>
      <c r="E6" s="1294">
        <v>0.52932373440032099</v>
      </c>
      <c r="F6" s="1294">
        <v>0.32308418585253906</v>
      </c>
      <c r="G6" s="1294">
        <v>0.13382440958541392</v>
      </c>
      <c r="H6" s="1294">
        <v>3.9999171542857342E-2</v>
      </c>
      <c r="I6" s="1294">
        <v>2.5617228564159107E-2</v>
      </c>
      <c r="J6" s="1294">
        <v>9.9688119499475994E-2</v>
      </c>
      <c r="K6" s="1294">
        <v>0.20420873356561706</v>
      </c>
      <c r="L6" s="1294">
        <v>0.10153394711333558</v>
      </c>
      <c r="M6" s="1294">
        <v>0.36865322080445717</v>
      </c>
      <c r="N6" s="1294">
        <v>0.33801760032903111</v>
      </c>
      <c r="O6" s="1294">
        <v>0.15136399205987125</v>
      </c>
      <c r="P6" s="1294">
        <v>0.1225388039372913</v>
      </c>
      <c r="Q6" s="1294">
        <v>0.10621140034376936</v>
      </c>
      <c r="R6" s="1294">
        <v>0.23726686316585771</v>
      </c>
      <c r="S6" s="1294">
        <v>0.16201298759078234</v>
      </c>
      <c r="T6" s="1294">
        <v>0.13764715863113108</v>
      </c>
      <c r="U6" s="1294">
        <v>0.18827229504772905</v>
      </c>
      <c r="V6" s="1294">
        <v>0.15912606753377667</v>
      </c>
      <c r="W6" s="1294">
        <v>0.18872762110053287</v>
      </c>
      <c r="X6" s="1294">
        <v>0.1911151531520886</v>
      </c>
      <c r="Y6" s="1294">
        <v>0.16415661799663728</v>
      </c>
      <c r="Z6" s="1294">
        <v>0.10250863520700754</v>
      </c>
      <c r="AA6" s="1294">
        <v>0.12649455890491798</v>
      </c>
    </row>
    <row r="8" spans="1:27">
      <c r="B8" s="1076" t="s">
        <v>1641</v>
      </c>
      <c r="Q8" s="1299"/>
    </row>
    <row r="10" spans="1:27">
      <c r="Q10" s="1295"/>
    </row>
    <row r="31" spans="2:2">
      <c r="B31" s="1296" t="s">
        <v>1640</v>
      </c>
    </row>
    <row r="33" spans="2:2">
      <c r="B33" s="164" t="s">
        <v>1682</v>
      </c>
    </row>
  </sheetData>
  <phoneticPr fontId="64" type="noConversion"/>
  <hyperlinks>
    <hyperlink ref="B33" location="'Содержание '!B68" display="к содержанию"/>
  </hyperlinks>
  <pageMargins left="0.75" right="0.75" top="1" bottom="1" header="0.5" footer="0.5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7"/>
  <dimension ref="A2:E501"/>
  <sheetViews>
    <sheetView workbookViewId="0">
      <selection activeCell="C6" sqref="C6"/>
    </sheetView>
  </sheetViews>
  <sheetFormatPr defaultRowHeight="12.75"/>
  <cols>
    <col min="1" max="2" width="9.140625" style="1279"/>
    <col min="3" max="3" width="10.5703125" style="1279" customWidth="1"/>
    <col min="4" max="16384" width="9.140625" style="1279"/>
  </cols>
  <sheetData>
    <row r="2" spans="1:5">
      <c r="A2" s="1300" t="s">
        <v>1238</v>
      </c>
      <c r="B2" s="1300" t="s">
        <v>1655</v>
      </c>
    </row>
    <row r="3" spans="1:5">
      <c r="A3" s="1300"/>
      <c r="B3" s="1300"/>
      <c r="E3" s="1300" t="s">
        <v>1655</v>
      </c>
    </row>
    <row r="4" spans="1:5">
      <c r="B4" s="1284" t="s">
        <v>1546</v>
      </c>
      <c r="C4" s="1285" t="s">
        <v>1656</v>
      </c>
    </row>
    <row r="5" spans="1:5">
      <c r="B5" s="1286">
        <v>38996</v>
      </c>
      <c r="C5" s="1287">
        <v>0.20133940408223144</v>
      </c>
    </row>
    <row r="6" spans="1:5">
      <c r="B6" s="1286">
        <v>39000</v>
      </c>
      <c r="C6" s="1287">
        <v>0.1921947908825882</v>
      </c>
    </row>
    <row r="7" spans="1:5">
      <c r="B7" s="1286">
        <v>39001</v>
      </c>
      <c r="C7" s="1287">
        <v>0.1677027989040418</v>
      </c>
    </row>
    <row r="8" spans="1:5">
      <c r="B8" s="1286">
        <v>39002</v>
      </c>
      <c r="C8" s="1287">
        <v>0.15534874308000773</v>
      </c>
    </row>
    <row r="9" spans="1:5">
      <c r="B9" s="1286">
        <v>39003</v>
      </c>
      <c r="C9" s="1287">
        <v>0.15011417857854753</v>
      </c>
    </row>
    <row r="10" spans="1:5">
      <c r="B10" s="1286">
        <v>39006</v>
      </c>
      <c r="C10" s="1287">
        <v>0.10372426150549187</v>
      </c>
    </row>
    <row r="11" spans="1:5">
      <c r="B11" s="1286">
        <v>39007</v>
      </c>
      <c r="C11" s="1287">
        <v>6.7764462353357716E-2</v>
      </c>
    </row>
    <row r="12" spans="1:5">
      <c r="B12" s="1286">
        <v>39008</v>
      </c>
      <c r="C12" s="1287">
        <v>7.1054427859190514E-2</v>
      </c>
    </row>
    <row r="13" spans="1:5">
      <c r="B13" s="1286">
        <v>39009</v>
      </c>
      <c r="C13" s="1287">
        <v>7.1054427859190514E-2</v>
      </c>
    </row>
    <row r="14" spans="1:5">
      <c r="B14" s="1286">
        <v>39010</v>
      </c>
      <c r="C14" s="1287">
        <v>6.406600190128299E-2</v>
      </c>
    </row>
    <row r="15" spans="1:5">
      <c r="B15" s="1286">
        <v>39013</v>
      </c>
      <c r="C15" s="1287">
        <v>5.1915034856805965E-2</v>
      </c>
    </row>
    <row r="16" spans="1:5">
      <c r="B16" s="1286">
        <v>39014</v>
      </c>
      <c r="C16" s="1287">
        <v>3.9957575471976016E-2</v>
      </c>
    </row>
    <row r="17" spans="2:5">
      <c r="B17" s="1286">
        <v>39016</v>
      </c>
      <c r="C17" s="1287">
        <v>4.0382127582801512E-2</v>
      </c>
    </row>
    <row r="18" spans="2:5">
      <c r="B18" s="1286">
        <v>39017</v>
      </c>
      <c r="C18" s="1287">
        <v>4.0382127582801512E-2</v>
      </c>
    </row>
    <row r="19" spans="2:5">
      <c r="B19" s="1286">
        <v>39020</v>
      </c>
      <c r="C19" s="1287">
        <v>4.0508241716871965E-2</v>
      </c>
    </row>
    <row r="20" spans="2:5">
      <c r="B20" s="1286">
        <v>39021</v>
      </c>
      <c r="C20" s="1287">
        <v>4.8940749682797928E-2</v>
      </c>
    </row>
    <row r="21" spans="2:5">
      <c r="B21" s="1286">
        <v>39022</v>
      </c>
      <c r="C21" s="1287">
        <v>5.7874711300649105E-2</v>
      </c>
    </row>
    <row r="22" spans="2:5">
      <c r="B22" s="1286">
        <v>39023</v>
      </c>
      <c r="C22" s="1287">
        <v>5.7839226656874958E-2</v>
      </c>
    </row>
    <row r="23" spans="2:5">
      <c r="B23" s="1286">
        <v>39024</v>
      </c>
      <c r="C23" s="1287">
        <v>5.8940435026284731E-2</v>
      </c>
    </row>
    <row r="24" spans="2:5">
      <c r="B24" s="1286">
        <v>39027</v>
      </c>
      <c r="C24" s="1287">
        <v>5.6767326803348291E-2</v>
      </c>
    </row>
    <row r="25" spans="2:5">
      <c r="B25" s="1286">
        <v>39028</v>
      </c>
      <c r="C25" s="1287">
        <v>5.1744840366286245E-2</v>
      </c>
    </row>
    <row r="26" spans="2:5">
      <c r="B26" s="1286">
        <v>39029</v>
      </c>
      <c r="C26" s="1287">
        <v>4.5380277694175353E-2</v>
      </c>
    </row>
    <row r="27" spans="2:5">
      <c r="B27" s="1286">
        <v>39030</v>
      </c>
      <c r="C27" s="1287">
        <v>6.2384909468190183E-2</v>
      </c>
      <c r="E27" s="1283" t="s">
        <v>1640</v>
      </c>
    </row>
    <row r="28" spans="2:5">
      <c r="B28" s="1286">
        <v>39031</v>
      </c>
      <c r="C28" s="1287">
        <v>5.5825324069320184E-2</v>
      </c>
    </row>
    <row r="29" spans="2:5">
      <c r="B29" s="1286">
        <v>39034</v>
      </c>
      <c r="C29" s="1287">
        <v>8.0988661465356548E-2</v>
      </c>
      <c r="E29" s="164" t="s">
        <v>1682</v>
      </c>
    </row>
    <row r="30" spans="2:5">
      <c r="B30" s="1286">
        <v>39035</v>
      </c>
      <c r="C30" s="1287">
        <v>8.0632418494117605E-2</v>
      </c>
    </row>
    <row r="31" spans="2:5">
      <c r="B31" s="1286">
        <v>39036</v>
      </c>
      <c r="C31" s="1287">
        <v>8.2643592446342479E-2</v>
      </c>
    </row>
    <row r="32" spans="2:5">
      <c r="B32" s="1286">
        <v>39037</v>
      </c>
      <c r="C32" s="1287">
        <v>6.3267280023566227E-2</v>
      </c>
    </row>
    <row r="33" spans="2:3">
      <c r="B33" s="1286">
        <v>39038</v>
      </c>
      <c r="C33" s="1287">
        <v>6.8336848391871027E-2</v>
      </c>
    </row>
    <row r="34" spans="2:3">
      <c r="B34" s="1286">
        <v>39041</v>
      </c>
      <c r="C34" s="1287">
        <v>5.0801945737808427E-2</v>
      </c>
    </row>
    <row r="35" spans="2:3">
      <c r="B35" s="1286">
        <v>39042</v>
      </c>
      <c r="C35" s="1287">
        <v>5.3619342842959328E-2</v>
      </c>
    </row>
    <row r="36" spans="2:3">
      <c r="B36" s="1286">
        <v>39043</v>
      </c>
      <c r="C36" s="1287">
        <v>3.8747087023136513E-2</v>
      </c>
    </row>
    <row r="37" spans="2:3">
      <c r="B37" s="1286">
        <v>39045</v>
      </c>
      <c r="C37" s="1287">
        <v>4.5456474477783046E-2</v>
      </c>
    </row>
    <row r="38" spans="2:3">
      <c r="B38" s="1286">
        <v>39048</v>
      </c>
      <c r="C38" s="1287">
        <v>4.344530052555818E-2</v>
      </c>
    </row>
    <row r="39" spans="2:3">
      <c r="B39" s="1286">
        <v>39049</v>
      </c>
      <c r="C39" s="1287">
        <v>5.9841833423613801E-2</v>
      </c>
    </row>
    <row r="40" spans="2:3">
      <c r="B40" s="1286">
        <v>39050</v>
      </c>
      <c r="C40" s="1287">
        <v>5.0032602191961824E-2</v>
      </c>
    </row>
    <row r="41" spans="2:3">
      <c r="B41" s="1286">
        <v>39051</v>
      </c>
      <c r="C41" s="1287">
        <v>4.7291234979730479E-2</v>
      </c>
    </row>
    <row r="42" spans="2:3">
      <c r="B42" s="1286">
        <v>39052</v>
      </c>
      <c r="C42" s="1287">
        <v>4.7298606316995354E-2</v>
      </c>
    </row>
    <row r="43" spans="2:3">
      <c r="B43" s="1286">
        <v>39055</v>
      </c>
      <c r="C43" s="1287">
        <v>4.5041347274778723E-2</v>
      </c>
    </row>
    <row r="44" spans="2:3">
      <c r="B44" s="1286">
        <v>39056</v>
      </c>
      <c r="C44" s="1287">
        <v>3.7958784350163401E-2</v>
      </c>
    </row>
    <row r="45" spans="2:3">
      <c r="B45" s="1286">
        <v>39057</v>
      </c>
      <c r="C45" s="1287">
        <v>6.0872844536228987E-2</v>
      </c>
    </row>
    <row r="46" spans="2:3">
      <c r="B46" s="1286">
        <v>39058</v>
      </c>
      <c r="C46" s="1287">
        <v>6.8875110498011663E-2</v>
      </c>
    </row>
    <row r="47" spans="2:3">
      <c r="B47" s="1286">
        <v>39059</v>
      </c>
      <c r="C47" s="1287">
        <v>6.5214313233259269E-2</v>
      </c>
    </row>
    <row r="48" spans="2:3">
      <c r="B48" s="1286">
        <v>39062</v>
      </c>
      <c r="C48" s="1287">
        <v>5.6763069275339924E-2</v>
      </c>
    </row>
    <row r="49" spans="2:3">
      <c r="B49" s="1286">
        <v>39063</v>
      </c>
      <c r="C49" s="1287">
        <v>4.5496746368740744E-2</v>
      </c>
    </row>
    <row r="50" spans="2:3">
      <c r="B50" s="1286">
        <v>39064</v>
      </c>
      <c r="C50" s="1287">
        <v>3.6366066752043784E-2</v>
      </c>
    </row>
    <row r="51" spans="2:3">
      <c r="B51" s="1286">
        <v>39065</v>
      </c>
      <c r="C51" s="1287">
        <v>4.7161830877501969E-2</v>
      </c>
    </row>
    <row r="52" spans="2:3">
      <c r="B52" s="1286">
        <v>39066</v>
      </c>
      <c r="C52" s="1287">
        <v>4.8341178758070591E-2</v>
      </c>
    </row>
    <row r="53" spans="2:3">
      <c r="B53" s="1286">
        <v>39071</v>
      </c>
      <c r="C53" s="1287">
        <v>4.006652931313287E-2</v>
      </c>
    </row>
    <row r="54" spans="2:3">
      <c r="B54" s="1286">
        <v>39072</v>
      </c>
      <c r="C54" s="1287">
        <v>2.8092976433210088E-2</v>
      </c>
    </row>
    <row r="55" spans="2:3">
      <c r="B55" s="1286">
        <v>39073</v>
      </c>
      <c r="C55" s="1287">
        <v>-1.7767180307351502E-2</v>
      </c>
    </row>
    <row r="56" spans="2:3">
      <c r="B56" s="1286">
        <v>39077</v>
      </c>
      <c r="C56" s="1287">
        <v>-0.12045251902156509</v>
      </c>
    </row>
    <row r="57" spans="2:3">
      <c r="B57" s="1286">
        <v>39078</v>
      </c>
      <c r="C57" s="1287">
        <v>-0.17961241104144568</v>
      </c>
    </row>
    <row r="58" spans="2:3">
      <c r="B58" s="1286">
        <v>39079</v>
      </c>
      <c r="C58" s="1287">
        <v>-0.23287393480522203</v>
      </c>
    </row>
    <row r="59" spans="2:3">
      <c r="B59" s="1286">
        <v>39080</v>
      </c>
      <c r="C59" s="1287">
        <v>-0.48401244551079436</v>
      </c>
    </row>
    <row r="60" spans="2:3">
      <c r="B60" s="1286">
        <v>39085</v>
      </c>
      <c r="C60" s="1287">
        <v>-0.55603994329192419</v>
      </c>
    </row>
    <row r="61" spans="2:3">
      <c r="B61" s="1286">
        <v>39086</v>
      </c>
      <c r="C61" s="1287">
        <v>-0.63350632001270035</v>
      </c>
    </row>
    <row r="62" spans="2:3">
      <c r="B62" s="1286">
        <v>39087</v>
      </c>
      <c r="C62" s="1287">
        <v>-0.66345868847633493</v>
      </c>
    </row>
    <row r="63" spans="2:3">
      <c r="B63" s="1286">
        <v>39090</v>
      </c>
      <c r="C63" s="1287">
        <v>-0.28398430258707485</v>
      </c>
    </row>
    <row r="64" spans="2:3">
      <c r="B64" s="1286">
        <v>39091</v>
      </c>
      <c r="C64" s="1287">
        <v>-0.22164920171427455</v>
      </c>
    </row>
    <row r="65" spans="2:3">
      <c r="B65" s="1286">
        <v>39092</v>
      </c>
      <c r="C65" s="1287">
        <v>-0.30202100996150649</v>
      </c>
    </row>
    <row r="66" spans="2:3">
      <c r="B66" s="1286">
        <v>39093</v>
      </c>
      <c r="C66" s="1287">
        <v>-8.4097593602720094E-2</v>
      </c>
    </row>
    <row r="67" spans="2:3">
      <c r="B67" s="1286">
        <v>39094</v>
      </c>
      <c r="C67" s="1287">
        <v>-2.6143085574536071E-2</v>
      </c>
    </row>
    <row r="68" spans="2:3">
      <c r="B68" s="1286">
        <v>39098</v>
      </c>
      <c r="C68" s="1287">
        <v>-2.8560493301122963E-2</v>
      </c>
    </row>
    <row r="69" spans="2:3">
      <c r="B69" s="1286">
        <v>39099</v>
      </c>
      <c r="C69" s="1287">
        <v>0.20496954432461825</v>
      </c>
    </row>
    <row r="70" spans="2:3">
      <c r="B70" s="1286">
        <v>39100</v>
      </c>
      <c r="C70" s="1287">
        <v>0.25712486405488699</v>
      </c>
    </row>
    <row r="71" spans="2:3">
      <c r="B71" s="1286">
        <v>39101</v>
      </c>
      <c r="C71" s="1287">
        <v>0.26467634573384263</v>
      </c>
    </row>
    <row r="72" spans="2:3">
      <c r="B72" s="1286">
        <v>39104</v>
      </c>
      <c r="C72" s="1287">
        <v>0.40817560817894905</v>
      </c>
    </row>
    <row r="73" spans="2:3">
      <c r="B73" s="1286">
        <v>39105</v>
      </c>
      <c r="C73" s="1287">
        <v>0.81635470633982621</v>
      </c>
    </row>
    <row r="74" spans="2:3">
      <c r="B74" s="1286">
        <v>39106</v>
      </c>
      <c r="C74" s="1287">
        <v>0.72183375368286684</v>
      </c>
    </row>
    <row r="75" spans="2:3">
      <c r="B75" s="1286">
        <v>39107</v>
      </c>
      <c r="C75" s="1287">
        <v>0.98388617624268293</v>
      </c>
    </row>
    <row r="76" spans="2:3">
      <c r="B76" s="1286">
        <v>39108</v>
      </c>
      <c r="C76" s="1287">
        <v>0.86719972867103257</v>
      </c>
    </row>
    <row r="77" spans="2:3">
      <c r="B77" s="1286">
        <v>39111</v>
      </c>
      <c r="C77" s="1287">
        <v>0.50287822799694304</v>
      </c>
    </row>
    <row r="78" spans="2:3">
      <c r="B78" s="1286">
        <v>39112</v>
      </c>
      <c r="C78" s="1287">
        <v>0.45423389360077343</v>
      </c>
    </row>
    <row r="79" spans="2:3">
      <c r="B79" s="1286">
        <v>39113</v>
      </c>
      <c r="C79" s="1287">
        <v>0.1360092896589209</v>
      </c>
    </row>
    <row r="80" spans="2:3">
      <c r="B80" s="1286">
        <v>39114</v>
      </c>
      <c r="C80" s="1287">
        <v>-0.33041421121908687</v>
      </c>
    </row>
    <row r="81" spans="2:3">
      <c r="B81" s="1286">
        <v>39115</v>
      </c>
      <c r="C81" s="1287">
        <v>-0.14384234349568586</v>
      </c>
    </row>
    <row r="82" spans="2:3">
      <c r="B82" s="1286">
        <v>39118</v>
      </c>
      <c r="C82" s="1287">
        <v>-0.29698624409662078</v>
      </c>
    </row>
    <row r="83" spans="2:3">
      <c r="B83" s="1286">
        <v>39119</v>
      </c>
      <c r="C83" s="1287">
        <v>-0.6916471063126407</v>
      </c>
    </row>
    <row r="84" spans="2:3">
      <c r="B84" s="1286">
        <v>39120</v>
      </c>
      <c r="C84" s="1287">
        <v>-0.90900957499828849</v>
      </c>
    </row>
    <row r="85" spans="2:3">
      <c r="B85" s="1286">
        <v>39121</v>
      </c>
      <c r="C85" s="1287">
        <v>-1.0814868280690104</v>
      </c>
    </row>
    <row r="86" spans="2:3">
      <c r="B86" s="1286">
        <v>39122</v>
      </c>
      <c r="C86" s="1287">
        <v>-0.85994678385932788</v>
      </c>
    </row>
    <row r="87" spans="2:3">
      <c r="B87" s="1286">
        <v>39125</v>
      </c>
      <c r="C87" s="1287">
        <v>-0.72115665487888958</v>
      </c>
    </row>
    <row r="88" spans="2:3">
      <c r="B88" s="1286">
        <v>39126</v>
      </c>
      <c r="C88" s="1287">
        <v>-0.4330574196739248</v>
      </c>
    </row>
    <row r="89" spans="2:3">
      <c r="B89" s="1286">
        <v>39127</v>
      </c>
      <c r="C89" s="1287">
        <v>-0.31507147269956054</v>
      </c>
    </row>
    <row r="90" spans="2:3">
      <c r="B90" s="1286">
        <v>39128</v>
      </c>
      <c r="C90" s="1287">
        <v>7.8634579220859396E-2</v>
      </c>
    </row>
    <row r="91" spans="2:3">
      <c r="B91" s="1286">
        <v>39129</v>
      </c>
      <c r="C91" s="1287">
        <v>0.25343989641782189</v>
      </c>
    </row>
    <row r="92" spans="2:3">
      <c r="B92" s="1286">
        <v>39133</v>
      </c>
      <c r="C92" s="1287">
        <v>-0.28935563220810379</v>
      </c>
    </row>
    <row r="93" spans="2:3">
      <c r="B93" s="1286">
        <v>39134</v>
      </c>
      <c r="C93" s="1287">
        <v>-0.16838042442503554</v>
      </c>
    </row>
    <row r="94" spans="2:3">
      <c r="B94" s="1286">
        <v>39135</v>
      </c>
      <c r="C94" s="1287">
        <v>-0.14704646763563739</v>
      </c>
    </row>
    <row r="95" spans="2:3">
      <c r="B95" s="1286">
        <v>39136</v>
      </c>
      <c r="C95" s="1287">
        <v>-0.1244993361840816</v>
      </c>
    </row>
    <row r="96" spans="2:3">
      <c r="B96" s="1286">
        <v>39139</v>
      </c>
      <c r="C96" s="1287">
        <v>7.8643542191310339E-2</v>
      </c>
    </row>
    <row r="97" spans="2:3">
      <c r="B97" s="1286">
        <v>39140</v>
      </c>
      <c r="C97" s="1287">
        <v>0.43656871907032702</v>
      </c>
    </row>
    <row r="98" spans="2:3">
      <c r="B98" s="1286">
        <v>39141</v>
      </c>
      <c r="C98" s="1287">
        <v>0.58653872850164035</v>
      </c>
    </row>
    <row r="99" spans="2:3">
      <c r="B99" s="1286">
        <v>39142</v>
      </c>
      <c r="C99" s="1287">
        <v>1.2765329710422979</v>
      </c>
    </row>
    <row r="100" spans="2:3">
      <c r="B100" s="1286">
        <v>39143</v>
      </c>
      <c r="C100" s="1287">
        <v>1.0740256522223113</v>
      </c>
    </row>
    <row r="101" spans="2:3">
      <c r="B101" s="1286">
        <v>39146</v>
      </c>
      <c r="C101" s="1287">
        <v>0.19990519429179418</v>
      </c>
    </row>
    <row r="102" spans="2:3">
      <c r="B102" s="1286">
        <v>39147</v>
      </c>
      <c r="C102" s="1287">
        <v>-8.8782488697451797E-2</v>
      </c>
    </row>
    <row r="103" spans="2:3">
      <c r="B103" s="1286">
        <v>39148</v>
      </c>
      <c r="C103" s="1287">
        <v>-0.2832593506125391</v>
      </c>
    </row>
    <row r="104" spans="2:3">
      <c r="B104" s="1286">
        <v>39153</v>
      </c>
      <c r="C104" s="1287">
        <v>-0.40370199089474695</v>
      </c>
    </row>
    <row r="105" spans="2:3">
      <c r="B105" s="1286">
        <v>39154</v>
      </c>
      <c r="C105" s="1287">
        <v>-0.52886111816254755</v>
      </c>
    </row>
    <row r="106" spans="2:3">
      <c r="B106" s="1286">
        <v>39155</v>
      </c>
      <c r="C106" s="1287">
        <v>-0.68755825118918579</v>
      </c>
    </row>
    <row r="107" spans="2:3">
      <c r="B107" s="1286">
        <v>39156</v>
      </c>
      <c r="C107" s="1287">
        <v>-0.48701305171724346</v>
      </c>
    </row>
    <row r="108" spans="2:3">
      <c r="B108" s="1286">
        <v>39157</v>
      </c>
      <c r="C108" s="1287">
        <v>0.41529074647676295</v>
      </c>
    </row>
    <row r="109" spans="2:3">
      <c r="B109" s="1286">
        <v>39160</v>
      </c>
      <c r="C109" s="1287">
        <v>6.5858432889591256E-2</v>
      </c>
    </row>
    <row r="110" spans="2:3">
      <c r="B110" s="1286">
        <v>39161</v>
      </c>
      <c r="C110" s="1287">
        <v>0.24824526708718089</v>
      </c>
    </row>
    <row r="111" spans="2:3">
      <c r="B111" s="1286">
        <v>39162</v>
      </c>
      <c r="C111" s="1287">
        <v>5.529298655913243E-2</v>
      </c>
    </row>
    <row r="112" spans="2:3">
      <c r="B112" s="1286">
        <v>39167</v>
      </c>
      <c r="C112" s="1287">
        <v>-2.7839802168419603E-3</v>
      </c>
    </row>
    <row r="113" spans="2:3">
      <c r="B113" s="1286">
        <v>39168</v>
      </c>
      <c r="C113" s="1287">
        <v>0.30709301964144597</v>
      </c>
    </row>
    <row r="114" spans="2:3">
      <c r="B114" s="1286">
        <v>39169</v>
      </c>
      <c r="C114" s="1287">
        <v>-0.27805664023097987</v>
      </c>
    </row>
    <row r="115" spans="2:3">
      <c r="B115" s="1286">
        <v>39170</v>
      </c>
      <c r="C115" s="1287">
        <v>-0.28517818654763666</v>
      </c>
    </row>
    <row r="116" spans="2:3">
      <c r="B116" s="1286">
        <v>39171</v>
      </c>
      <c r="C116" s="1287">
        <v>1.5145246754094954E-3</v>
      </c>
    </row>
    <row r="117" spans="2:3">
      <c r="B117" s="1286">
        <v>39174</v>
      </c>
      <c r="C117" s="1287">
        <v>-0.47922137674149784</v>
      </c>
    </row>
    <row r="118" spans="2:3">
      <c r="B118" s="1286">
        <v>39175</v>
      </c>
      <c r="C118" s="1287">
        <v>-0.4541915810504466</v>
      </c>
    </row>
    <row r="119" spans="2:3">
      <c r="B119" s="1286">
        <v>39176</v>
      </c>
      <c r="C119" s="1287">
        <v>-0.45833541751126017</v>
      </c>
    </row>
    <row r="120" spans="2:3">
      <c r="B120" s="1286">
        <v>39177</v>
      </c>
      <c r="C120" s="1287">
        <v>-0.64971875712913463</v>
      </c>
    </row>
    <row r="121" spans="2:3">
      <c r="B121" s="1286">
        <v>39178</v>
      </c>
      <c r="C121" s="1287">
        <v>-0.52352648542230651</v>
      </c>
    </row>
    <row r="122" spans="2:3">
      <c r="B122" s="1286">
        <v>39181</v>
      </c>
      <c r="C122" s="1287">
        <v>-0.77515290252056424</v>
      </c>
    </row>
    <row r="123" spans="2:3">
      <c r="B123" s="1286">
        <v>39182</v>
      </c>
      <c r="C123" s="1287">
        <v>-0.85178111611210117</v>
      </c>
    </row>
    <row r="124" spans="2:3">
      <c r="B124" s="1286">
        <v>39183</v>
      </c>
      <c r="C124" s="1287">
        <v>-0.68873473683094788</v>
      </c>
    </row>
    <row r="125" spans="2:3">
      <c r="B125" s="1286">
        <v>39184</v>
      </c>
      <c r="C125" s="1287">
        <v>-0.67339844733331977</v>
      </c>
    </row>
    <row r="126" spans="2:3">
      <c r="B126" s="1286">
        <v>39185</v>
      </c>
      <c r="C126" s="1287">
        <v>-0.43370592484397091</v>
      </c>
    </row>
    <row r="127" spans="2:3">
      <c r="B127" s="1286">
        <v>39188</v>
      </c>
      <c r="C127" s="1287">
        <v>-0.50389988907705718</v>
      </c>
    </row>
    <row r="128" spans="2:3">
      <c r="B128" s="1286">
        <v>39189</v>
      </c>
      <c r="C128" s="1287">
        <v>-0.82822860695984868</v>
      </c>
    </row>
    <row r="129" spans="2:3">
      <c r="B129" s="1286">
        <v>39190</v>
      </c>
      <c r="C129" s="1287">
        <v>-0.77525172343208149</v>
      </c>
    </row>
    <row r="130" spans="2:3">
      <c r="B130" s="1286">
        <v>39191</v>
      </c>
      <c r="C130" s="1287">
        <v>-0.59829560202237986</v>
      </c>
    </row>
    <row r="131" spans="2:3">
      <c r="B131" s="1286">
        <v>39192</v>
      </c>
      <c r="C131" s="1287">
        <v>-0.67297172524633464</v>
      </c>
    </row>
    <row r="132" spans="2:3">
      <c r="B132" s="1286">
        <v>39195</v>
      </c>
      <c r="C132" s="1287">
        <v>-0.89031305007795569</v>
      </c>
    </row>
    <row r="133" spans="2:3">
      <c r="B133" s="1286">
        <v>39196</v>
      </c>
      <c r="C133" s="1287">
        <v>-1.443470517409595</v>
      </c>
    </row>
    <row r="134" spans="2:3">
      <c r="B134" s="1286">
        <v>39197</v>
      </c>
      <c r="C134" s="1287">
        <v>-1.2012241936972499</v>
      </c>
    </row>
    <row r="135" spans="2:3">
      <c r="B135" s="1286">
        <v>39198</v>
      </c>
      <c r="C135" s="1287">
        <v>-0.33436577921972421</v>
      </c>
    </row>
    <row r="136" spans="2:3">
      <c r="B136" s="1286">
        <v>39199</v>
      </c>
      <c r="C136" s="1287">
        <v>-0.33489439634303914</v>
      </c>
    </row>
    <row r="137" spans="2:3">
      <c r="B137" s="1286">
        <v>39202</v>
      </c>
      <c r="C137" s="1287">
        <v>-0.61967210910189152</v>
      </c>
    </row>
    <row r="138" spans="2:3">
      <c r="B138" s="1286">
        <v>39204</v>
      </c>
      <c r="C138" s="1287">
        <v>-1.1102818103687053</v>
      </c>
    </row>
    <row r="139" spans="2:3">
      <c r="B139" s="1286">
        <v>39205</v>
      </c>
      <c r="C139" s="1287">
        <v>-0.52729453146551986</v>
      </c>
    </row>
    <row r="140" spans="2:3">
      <c r="B140" s="1286">
        <v>39206</v>
      </c>
      <c r="C140" s="1287">
        <v>0.1229807555960193</v>
      </c>
    </row>
    <row r="141" spans="2:3">
      <c r="B141" s="1286">
        <v>39209</v>
      </c>
      <c r="C141" s="1287">
        <v>0.34660194757090973</v>
      </c>
    </row>
    <row r="142" spans="2:3">
      <c r="B142" s="1286">
        <v>39210</v>
      </c>
      <c r="C142" s="1287">
        <v>8.4498838583582356E-2</v>
      </c>
    </row>
    <row r="143" spans="2:3">
      <c r="B143" s="1286">
        <v>39212</v>
      </c>
      <c r="C143" s="1287">
        <v>-0.20805645265252387</v>
      </c>
    </row>
    <row r="144" spans="2:3">
      <c r="B144" s="1286">
        <v>39213</v>
      </c>
      <c r="C144" s="1287">
        <v>-5.61745157484334E-2</v>
      </c>
    </row>
    <row r="145" spans="2:3">
      <c r="B145" s="1286">
        <v>39216</v>
      </c>
      <c r="C145" s="1287">
        <v>0.90502492724943551</v>
      </c>
    </row>
    <row r="146" spans="2:3">
      <c r="B146" s="1286">
        <v>39217</v>
      </c>
      <c r="C146" s="1287">
        <v>0.47186496568074915</v>
      </c>
    </row>
    <row r="147" spans="2:3">
      <c r="B147" s="1286">
        <v>39218</v>
      </c>
      <c r="C147" s="1287">
        <v>-0.20867683906493242</v>
      </c>
    </row>
    <row r="148" spans="2:3">
      <c r="B148" s="1286">
        <v>39219</v>
      </c>
      <c r="C148" s="1287">
        <v>-0.49777552585965223</v>
      </c>
    </row>
    <row r="149" spans="2:3">
      <c r="B149" s="1286">
        <v>39220</v>
      </c>
      <c r="C149" s="1287">
        <v>-0.48409884863765779</v>
      </c>
    </row>
    <row r="150" spans="2:3">
      <c r="B150" s="1286">
        <v>39223</v>
      </c>
      <c r="C150" s="1287">
        <v>5.3573746411240811E-2</v>
      </c>
    </row>
    <row r="151" spans="2:3">
      <c r="B151" s="1286">
        <v>39224</v>
      </c>
      <c r="C151" s="1287">
        <v>0.52598705312773664</v>
      </c>
    </row>
    <row r="152" spans="2:3">
      <c r="B152" s="1286">
        <v>39225</v>
      </c>
      <c r="C152" s="1287">
        <v>0.52860535033814671</v>
      </c>
    </row>
    <row r="153" spans="2:3">
      <c r="B153" s="1286">
        <v>39226</v>
      </c>
      <c r="C153" s="1287">
        <v>0.2141660385046136</v>
      </c>
    </row>
    <row r="154" spans="2:3">
      <c r="B154" s="1286">
        <v>39227</v>
      </c>
      <c r="C154" s="1287">
        <v>1.0466917210471245</v>
      </c>
    </row>
    <row r="155" spans="2:3">
      <c r="B155" s="1286">
        <v>39231</v>
      </c>
      <c r="C155" s="1287">
        <v>0.9319843743023003</v>
      </c>
    </row>
    <row r="156" spans="2:3">
      <c r="B156" s="1286">
        <v>39232</v>
      </c>
      <c r="C156" s="1287">
        <v>0.7260222794850214</v>
      </c>
    </row>
    <row r="157" spans="2:3">
      <c r="B157" s="1286">
        <v>39233</v>
      </c>
      <c r="C157" s="1287">
        <v>0.58730277471386494</v>
      </c>
    </row>
    <row r="158" spans="2:3">
      <c r="B158" s="1286">
        <v>39234</v>
      </c>
      <c r="C158" s="1287">
        <v>-0.34760633049588396</v>
      </c>
    </row>
    <row r="159" spans="2:3">
      <c r="B159" s="1286">
        <v>39237</v>
      </c>
      <c r="C159" s="1287">
        <v>-0.79866361070063729</v>
      </c>
    </row>
    <row r="160" spans="2:3">
      <c r="B160" s="1286">
        <v>39238</v>
      </c>
      <c r="C160" s="1287">
        <v>-0.49312195855669888</v>
      </c>
    </row>
    <row r="161" spans="2:3">
      <c r="B161" s="1286">
        <v>39239</v>
      </c>
      <c r="C161" s="1287">
        <v>-0.21706123627713744</v>
      </c>
    </row>
    <row r="162" spans="2:3">
      <c r="B162" s="1286">
        <v>39240</v>
      </c>
      <c r="C162" s="1287">
        <v>-0.16138073734912078</v>
      </c>
    </row>
    <row r="163" spans="2:3">
      <c r="B163" s="1286">
        <v>39241</v>
      </c>
      <c r="C163" s="1287">
        <v>0.1839070278588672</v>
      </c>
    </row>
    <row r="164" spans="2:3">
      <c r="B164" s="1286">
        <v>39244</v>
      </c>
      <c r="C164" s="1287">
        <v>0.16591143460437793</v>
      </c>
    </row>
    <row r="165" spans="2:3">
      <c r="B165" s="1286">
        <v>39245</v>
      </c>
      <c r="C165" s="1287">
        <v>1.0464294512650054</v>
      </c>
    </row>
    <row r="166" spans="2:3">
      <c r="B166" s="1286">
        <v>39246</v>
      </c>
      <c r="C166" s="1287">
        <v>0.9409620560784121</v>
      </c>
    </row>
    <row r="167" spans="2:3">
      <c r="B167" s="1286">
        <v>39247</v>
      </c>
      <c r="C167" s="1287">
        <v>0.92166736645642788</v>
      </c>
    </row>
    <row r="168" spans="2:3">
      <c r="B168" s="1286">
        <v>39248</v>
      </c>
      <c r="C168" s="1287">
        <v>0.4489589512424062</v>
      </c>
    </row>
    <row r="169" spans="2:3">
      <c r="B169" s="1286">
        <v>39251</v>
      </c>
      <c r="C169" s="1287">
        <v>0.52331717143086587</v>
      </c>
    </row>
    <row r="170" spans="2:3">
      <c r="B170" s="1286">
        <v>39252</v>
      </c>
      <c r="C170" s="1287">
        <v>0.28452203851736457</v>
      </c>
    </row>
    <row r="171" spans="2:3">
      <c r="B171" s="1286">
        <v>39253</v>
      </c>
      <c r="C171" s="1287">
        <v>0.1995773616834369</v>
      </c>
    </row>
    <row r="172" spans="2:3">
      <c r="B172" s="1286">
        <v>39254</v>
      </c>
      <c r="C172" s="1287">
        <v>-0.41728951132310982</v>
      </c>
    </row>
    <row r="173" spans="2:3">
      <c r="B173" s="1286">
        <v>39255</v>
      </c>
      <c r="C173" s="1287">
        <v>-0.52841033474655263</v>
      </c>
    </row>
    <row r="174" spans="2:3">
      <c r="B174" s="1286">
        <v>39258</v>
      </c>
      <c r="C174" s="1287">
        <v>-0.36032200816892085</v>
      </c>
    </row>
    <row r="175" spans="2:3">
      <c r="B175" s="1286">
        <v>39259</v>
      </c>
      <c r="C175" s="1287">
        <v>0.19143108451114119</v>
      </c>
    </row>
    <row r="176" spans="2:3">
      <c r="B176" s="1286">
        <v>39260</v>
      </c>
      <c r="C176" s="1287">
        <v>3.3332034726948269E-2</v>
      </c>
    </row>
    <row r="177" spans="2:3">
      <c r="B177" s="1286">
        <v>39261</v>
      </c>
      <c r="C177" s="1287">
        <v>0.32225449103869097</v>
      </c>
    </row>
    <row r="178" spans="2:3">
      <c r="B178" s="1286">
        <v>39262</v>
      </c>
      <c r="C178" s="1287">
        <v>0.41313143907446942</v>
      </c>
    </row>
    <row r="179" spans="2:3">
      <c r="B179" s="1286">
        <v>39265</v>
      </c>
      <c r="C179" s="1287">
        <v>0.58831100524166968</v>
      </c>
    </row>
    <row r="180" spans="2:3">
      <c r="B180" s="1286">
        <v>39266</v>
      </c>
      <c r="C180" s="1287">
        <v>0.87032187276902273</v>
      </c>
    </row>
    <row r="181" spans="2:3">
      <c r="B181" s="1286">
        <v>39268</v>
      </c>
      <c r="C181" s="1287">
        <v>0.66429444189461029</v>
      </c>
    </row>
    <row r="182" spans="2:3">
      <c r="B182" s="1286">
        <v>39269</v>
      </c>
      <c r="C182" s="1287">
        <v>-0.23022010357406228</v>
      </c>
    </row>
    <row r="183" spans="2:3">
      <c r="B183" s="1286">
        <v>39272</v>
      </c>
      <c r="C183" s="1287">
        <v>7.4886223474717642E-2</v>
      </c>
    </row>
    <row r="184" spans="2:3">
      <c r="B184" s="1286">
        <v>39273</v>
      </c>
      <c r="C184" s="1287">
        <v>0.13188741379863178</v>
      </c>
    </row>
    <row r="185" spans="2:3">
      <c r="B185" s="1286">
        <v>39274</v>
      </c>
      <c r="C185" s="1287">
        <v>0.1197653210204475</v>
      </c>
    </row>
    <row r="186" spans="2:3">
      <c r="B186" s="1286">
        <v>39275</v>
      </c>
      <c r="C186" s="1287">
        <v>6.9720429052473176E-3</v>
      </c>
    </row>
    <row r="187" spans="2:3">
      <c r="B187" s="1286">
        <v>39276</v>
      </c>
      <c r="C187" s="1287">
        <v>0.1017648449520713</v>
      </c>
    </row>
    <row r="188" spans="2:3">
      <c r="B188" s="1286">
        <v>39279</v>
      </c>
      <c r="C188" s="1287">
        <v>0.28514518522064358</v>
      </c>
    </row>
    <row r="189" spans="2:3">
      <c r="B189" s="1286">
        <v>39280</v>
      </c>
      <c r="C189" s="1287">
        <v>0.43320675350234811</v>
      </c>
    </row>
    <row r="190" spans="2:3">
      <c r="B190" s="1286">
        <v>39281</v>
      </c>
      <c r="C190" s="1287">
        <v>0.25980794845546873</v>
      </c>
    </row>
    <row r="191" spans="2:3">
      <c r="B191" s="1286">
        <v>39282</v>
      </c>
      <c r="C191" s="1287">
        <v>0.40131723540326858</v>
      </c>
    </row>
    <row r="192" spans="2:3">
      <c r="B192" s="1286">
        <v>39283</v>
      </c>
      <c r="C192" s="1287">
        <v>0.19430165492244064</v>
      </c>
    </row>
    <row r="193" spans="2:3">
      <c r="B193" s="1286">
        <v>39286</v>
      </c>
      <c r="C193" s="1287">
        <v>0.74902605917382103</v>
      </c>
    </row>
    <row r="194" spans="2:3">
      <c r="B194" s="1286">
        <v>39287</v>
      </c>
      <c r="C194" s="1287">
        <v>0.68365643828511924</v>
      </c>
    </row>
    <row r="195" spans="2:3">
      <c r="B195" s="1286">
        <v>39288</v>
      </c>
      <c r="C195" s="1287">
        <v>1.0051572482933615</v>
      </c>
    </row>
    <row r="196" spans="2:3">
      <c r="B196" s="1286">
        <v>39289</v>
      </c>
      <c r="C196" s="1287">
        <v>1.0017269721299122</v>
      </c>
    </row>
    <row r="197" spans="2:3">
      <c r="B197" s="1286">
        <v>39290</v>
      </c>
      <c r="C197" s="1287">
        <v>0.8645265245588164</v>
      </c>
    </row>
    <row r="198" spans="2:3">
      <c r="B198" s="1286">
        <v>39293</v>
      </c>
      <c r="C198" s="1287">
        <v>0.59599846432317005</v>
      </c>
    </row>
    <row r="199" spans="2:3">
      <c r="B199" s="1286">
        <v>39294</v>
      </c>
      <c r="C199" s="1287">
        <v>0.98640277601037707</v>
      </c>
    </row>
    <row r="200" spans="2:3">
      <c r="B200" s="1286">
        <v>39295</v>
      </c>
      <c r="C200" s="1287">
        <v>0.66177630950503885</v>
      </c>
    </row>
    <row r="201" spans="2:3">
      <c r="B201" s="1286">
        <v>39296</v>
      </c>
      <c r="C201" s="1287">
        <v>0.7191654605996588</v>
      </c>
    </row>
    <row r="202" spans="2:3">
      <c r="B202" s="1286">
        <v>39297</v>
      </c>
      <c r="C202" s="1287">
        <v>7.9504151736776038E-2</v>
      </c>
    </row>
    <row r="203" spans="2:3">
      <c r="B203" s="1286">
        <v>39300</v>
      </c>
      <c r="C203" s="1287">
        <v>0.15783583933834436</v>
      </c>
    </row>
    <row r="204" spans="2:3">
      <c r="B204" s="1286">
        <v>39301</v>
      </c>
      <c r="C204" s="1287">
        <v>0.38823904766140899</v>
      </c>
    </row>
    <row r="205" spans="2:3">
      <c r="B205" s="1286">
        <v>39302</v>
      </c>
      <c r="C205" s="1287">
        <v>0.49945439597560842</v>
      </c>
    </row>
    <row r="206" spans="2:3">
      <c r="B206" s="1286">
        <v>39303</v>
      </c>
      <c r="C206" s="1287">
        <v>0.50993442007759149</v>
      </c>
    </row>
    <row r="207" spans="2:3">
      <c r="B207" s="1286">
        <v>39304</v>
      </c>
      <c r="C207" s="1287">
        <v>0.37615035386934725</v>
      </c>
    </row>
    <row r="208" spans="2:3">
      <c r="B208" s="1286">
        <v>39307</v>
      </c>
      <c r="C208" s="1287">
        <v>0.29071937392927172</v>
      </c>
    </row>
    <row r="209" spans="2:3">
      <c r="B209" s="1286">
        <v>39308</v>
      </c>
      <c r="C209" s="1287">
        <v>0.35753168121629975</v>
      </c>
    </row>
    <row r="210" spans="2:3">
      <c r="B210" s="1286">
        <v>39309</v>
      </c>
      <c r="C210" s="1287">
        <v>0.31032605020688858</v>
      </c>
    </row>
    <row r="211" spans="2:3">
      <c r="B211" s="1286">
        <v>39310</v>
      </c>
      <c r="C211" s="1287">
        <v>0.2385605382568575</v>
      </c>
    </row>
    <row r="212" spans="2:3">
      <c r="B212" s="1286">
        <v>39311</v>
      </c>
      <c r="C212" s="1287">
        <v>0.15401475203769244</v>
      </c>
    </row>
    <row r="213" spans="2:3">
      <c r="B213" s="1286">
        <v>39314</v>
      </c>
      <c r="C213" s="1287">
        <v>6.8787487364610567E-3</v>
      </c>
    </row>
    <row r="214" spans="2:3">
      <c r="B214" s="1286">
        <v>39315</v>
      </c>
      <c r="C214" s="1287">
        <v>0.1055233020619518</v>
      </c>
    </row>
    <row r="215" spans="2:3">
      <c r="B215" s="1286">
        <v>39316</v>
      </c>
      <c r="C215" s="1287">
        <v>0.14975413389816022</v>
      </c>
    </row>
    <row r="216" spans="2:3">
      <c r="B216" s="1286">
        <v>39317</v>
      </c>
      <c r="C216" s="1287">
        <v>0.24673151105231086</v>
      </c>
    </row>
    <row r="217" spans="2:3">
      <c r="B217" s="1286">
        <v>39318</v>
      </c>
      <c r="C217" s="1287">
        <v>0.30997969120488822</v>
      </c>
    </row>
    <row r="218" spans="2:3">
      <c r="B218" s="1286">
        <v>39321</v>
      </c>
      <c r="C218" s="1287">
        <v>-8.6743354499783029E-2</v>
      </c>
    </row>
    <row r="219" spans="2:3">
      <c r="B219" s="1286">
        <v>39322</v>
      </c>
      <c r="C219" s="1287">
        <v>-0.33413156358636253</v>
      </c>
    </row>
    <row r="220" spans="2:3">
      <c r="B220" s="1286">
        <v>39323</v>
      </c>
      <c r="C220" s="1287">
        <v>-0.40817456227273385</v>
      </c>
    </row>
    <row r="221" spans="2:3">
      <c r="B221" s="1286">
        <v>39329</v>
      </c>
      <c r="C221" s="1287">
        <v>-0.58885379051046172</v>
      </c>
    </row>
    <row r="222" spans="2:3">
      <c r="B222" s="1286">
        <v>39330</v>
      </c>
      <c r="C222" s="1287">
        <v>-0.68476425536953045</v>
      </c>
    </row>
    <row r="223" spans="2:3">
      <c r="B223" s="1286">
        <v>39331</v>
      </c>
      <c r="C223" s="1287">
        <v>-0.72077544241495384</v>
      </c>
    </row>
    <row r="224" spans="2:3">
      <c r="B224" s="1286">
        <v>39332</v>
      </c>
      <c r="C224" s="1287">
        <v>-0.79620534218619521</v>
      </c>
    </row>
    <row r="225" spans="2:3">
      <c r="B225" s="1286">
        <v>39335</v>
      </c>
      <c r="C225" s="1287">
        <v>-0.65784382376836958</v>
      </c>
    </row>
    <row r="226" spans="2:3">
      <c r="B226" s="1286">
        <v>39336</v>
      </c>
      <c r="C226" s="1287">
        <v>-0.4909053468389451</v>
      </c>
    </row>
    <row r="227" spans="2:3">
      <c r="B227" s="1286">
        <v>39337</v>
      </c>
      <c r="C227" s="1287">
        <v>-0.46044912439609886</v>
      </c>
    </row>
    <row r="228" spans="2:3">
      <c r="B228" s="1286">
        <v>39338</v>
      </c>
      <c r="C228" s="1287">
        <v>-0.37595371076633788</v>
      </c>
    </row>
    <row r="229" spans="2:3">
      <c r="B229" s="1286">
        <v>39339</v>
      </c>
      <c r="C229" s="1287">
        <v>-0.47021909349998658</v>
      </c>
    </row>
    <row r="230" spans="2:3">
      <c r="B230" s="1286">
        <v>39342</v>
      </c>
      <c r="C230" s="1287">
        <v>-0.47018838833681764</v>
      </c>
    </row>
    <row r="231" spans="2:3">
      <c r="B231" s="1286">
        <v>39343</v>
      </c>
      <c r="C231" s="1287">
        <v>-0.45952878357124777</v>
      </c>
    </row>
    <row r="232" spans="2:3">
      <c r="B232" s="1286">
        <v>39344</v>
      </c>
      <c r="C232" s="1287">
        <v>-0.19865785446723994</v>
      </c>
    </row>
    <row r="233" spans="2:3">
      <c r="B233" s="1286">
        <v>39345</v>
      </c>
      <c r="C233" s="1287">
        <v>-0.14319068779486135</v>
      </c>
    </row>
    <row r="234" spans="2:3">
      <c r="B234" s="1286">
        <v>39346</v>
      </c>
      <c r="C234" s="1287">
        <v>-0.14319068779486135</v>
      </c>
    </row>
    <row r="235" spans="2:3">
      <c r="B235" s="1286">
        <v>39349</v>
      </c>
      <c r="C235" s="1287">
        <v>-0.14367038072557606</v>
      </c>
    </row>
    <row r="236" spans="2:3">
      <c r="B236" s="1286">
        <v>39350</v>
      </c>
      <c r="C236" s="1287">
        <v>-4.8809245233986484E-2</v>
      </c>
    </row>
    <row r="237" spans="2:3">
      <c r="B237" s="1286">
        <v>39351</v>
      </c>
      <c r="C237" s="1287">
        <v>-2.6017340647780558E-2</v>
      </c>
    </row>
    <row r="238" spans="2:3">
      <c r="B238" s="1286">
        <v>39352</v>
      </c>
      <c r="C238" s="1287">
        <v>-1.9466284024821139E-2</v>
      </c>
    </row>
    <row r="239" spans="2:3">
      <c r="B239" s="1286">
        <v>39353</v>
      </c>
      <c r="C239" s="1287">
        <v>-3.2352779233280567E-2</v>
      </c>
    </row>
    <row r="240" spans="2:3">
      <c r="B240" s="1286">
        <v>39356</v>
      </c>
      <c r="C240" s="1287">
        <v>-2.7156422668766451E-2</v>
      </c>
    </row>
    <row r="241" spans="2:3">
      <c r="B241" s="1286">
        <v>39357</v>
      </c>
      <c r="C241" s="1287">
        <v>-4.9957281352664175E-2</v>
      </c>
    </row>
    <row r="242" spans="2:3">
      <c r="B242" s="1286">
        <v>39358</v>
      </c>
      <c r="C242" s="1287">
        <v>-8.1483210252091334E-3</v>
      </c>
    </row>
    <row r="243" spans="2:3">
      <c r="B243" s="1286">
        <v>39359</v>
      </c>
      <c r="C243" s="1287">
        <v>4.5236497560300057E-2</v>
      </c>
    </row>
    <row r="244" spans="2:3">
      <c r="B244" s="1286">
        <v>39360</v>
      </c>
      <c r="C244" s="1287">
        <v>2.4116106799488422E-2</v>
      </c>
    </row>
    <row r="245" spans="2:3">
      <c r="B245" s="1286">
        <v>39364</v>
      </c>
      <c r="C245" s="1287">
        <v>-7.2564275260594474E-2</v>
      </c>
    </row>
    <row r="246" spans="2:3">
      <c r="B246" s="1286">
        <v>39365</v>
      </c>
      <c r="C246" s="1287">
        <v>-0.16500082676528857</v>
      </c>
    </row>
    <row r="247" spans="2:3">
      <c r="B247" s="1286">
        <v>39366</v>
      </c>
      <c r="C247" s="1287">
        <v>-0.11541058707936631</v>
      </c>
    </row>
    <row r="248" spans="2:3">
      <c r="B248" s="1286">
        <v>39367</v>
      </c>
      <c r="C248" s="1287">
        <v>-7.3148742770313843E-2</v>
      </c>
    </row>
    <row r="249" spans="2:3">
      <c r="B249" s="1286">
        <v>39370</v>
      </c>
      <c r="C249" s="1287">
        <v>-9.2275726626990753E-2</v>
      </c>
    </row>
    <row r="250" spans="2:3">
      <c r="B250" s="1286">
        <v>39371</v>
      </c>
      <c r="C250" s="1287">
        <v>-0.22681326658178277</v>
      </c>
    </row>
    <row r="251" spans="2:3">
      <c r="B251" s="1286">
        <v>39372</v>
      </c>
      <c r="C251" s="1287">
        <v>-9.404831427764436E-2</v>
      </c>
    </row>
    <row r="252" spans="2:3">
      <c r="B252" s="1286">
        <v>39373</v>
      </c>
      <c r="C252" s="1287">
        <v>1.6912755918182604E-2</v>
      </c>
    </row>
    <row r="253" spans="2:3">
      <c r="B253" s="1286">
        <v>39374</v>
      </c>
      <c r="C253" s="1287">
        <v>0.11447873949491574</v>
      </c>
    </row>
    <row r="254" spans="2:3">
      <c r="B254" s="1286">
        <v>39377</v>
      </c>
      <c r="C254" s="1287">
        <v>7.4609908517527024E-2</v>
      </c>
    </row>
    <row r="255" spans="2:3">
      <c r="B255" s="1286">
        <v>39378</v>
      </c>
      <c r="C255" s="1287">
        <v>0.10207068871086111</v>
      </c>
    </row>
    <row r="256" spans="2:3">
      <c r="B256" s="1286">
        <v>39379</v>
      </c>
      <c r="C256" s="1287">
        <v>0.15079838452056449</v>
      </c>
    </row>
    <row r="257" spans="2:3">
      <c r="B257" s="1286">
        <v>39384</v>
      </c>
      <c r="C257" s="1287">
        <v>0.27433376813667271</v>
      </c>
    </row>
    <row r="258" spans="2:3">
      <c r="B258" s="1286">
        <v>39385</v>
      </c>
      <c r="C258" s="1287">
        <v>0.17215074722018747</v>
      </c>
    </row>
    <row r="259" spans="2:3">
      <c r="B259" s="1286">
        <v>39386</v>
      </c>
      <c r="C259" s="1287">
        <v>0.14911007888709493</v>
      </c>
    </row>
    <row r="260" spans="2:3">
      <c r="B260" s="1286">
        <v>39387</v>
      </c>
      <c r="C260" s="1287">
        <v>9.0286448883184392E-2</v>
      </c>
    </row>
    <row r="261" spans="2:3">
      <c r="B261" s="1286">
        <v>39388</v>
      </c>
      <c r="C261" s="1287">
        <v>-6.7578434084103564E-2</v>
      </c>
    </row>
    <row r="262" spans="2:3">
      <c r="B262" s="1286">
        <v>39391</v>
      </c>
      <c r="C262" s="1287">
        <v>-0.1614142265091521</v>
      </c>
    </row>
    <row r="263" spans="2:3">
      <c r="B263" s="1286">
        <v>39392</v>
      </c>
      <c r="C263" s="1287">
        <v>-0.16190347823675169</v>
      </c>
    </row>
    <row r="264" spans="2:3">
      <c r="B264" s="1286">
        <v>39393</v>
      </c>
      <c r="C264" s="1287">
        <v>-0.24113633819294181</v>
      </c>
    </row>
    <row r="265" spans="2:3">
      <c r="B265" s="1286">
        <v>39394</v>
      </c>
      <c r="C265" s="1287">
        <v>-0.24760271148691351</v>
      </c>
    </row>
    <row r="266" spans="2:3">
      <c r="B266" s="1286">
        <v>39395</v>
      </c>
      <c r="C266" s="1287">
        <v>-0.21843686671891707</v>
      </c>
    </row>
    <row r="267" spans="2:3">
      <c r="B267" s="1286">
        <v>39399</v>
      </c>
      <c r="C267" s="1287">
        <v>-0.18503861281794021</v>
      </c>
    </row>
    <row r="268" spans="2:3">
      <c r="B268" s="1286">
        <v>39400</v>
      </c>
      <c r="C268" s="1287">
        <v>-2.9906478788629669E-2</v>
      </c>
    </row>
    <row r="269" spans="2:3">
      <c r="B269" s="1286">
        <v>39401</v>
      </c>
      <c r="C269" s="1287">
        <v>-2.3459875485825326E-2</v>
      </c>
    </row>
    <row r="270" spans="2:3">
      <c r="B270" s="1286">
        <v>39402</v>
      </c>
      <c r="C270" s="1287">
        <v>-0.12413846303760447</v>
      </c>
    </row>
    <row r="271" spans="2:3">
      <c r="B271" s="1286">
        <v>39405</v>
      </c>
      <c r="C271" s="1287">
        <v>-0.11518411795173847</v>
      </c>
    </row>
    <row r="272" spans="2:3">
      <c r="B272" s="1286">
        <v>39406</v>
      </c>
      <c r="C272" s="1287">
        <v>-0.10790153267358975</v>
      </c>
    </row>
    <row r="273" spans="2:3">
      <c r="B273" s="1286">
        <v>39407</v>
      </c>
      <c r="C273" s="1287">
        <v>-0.11278577793523062</v>
      </c>
    </row>
    <row r="274" spans="2:3">
      <c r="B274" s="1286">
        <v>39409</v>
      </c>
      <c r="C274" s="1287">
        <v>-6.2278462662107535E-2</v>
      </c>
    </row>
    <row r="275" spans="2:3">
      <c r="B275" s="1286">
        <v>39412</v>
      </c>
      <c r="C275" s="1287">
        <v>1.9055321474872083E-2</v>
      </c>
    </row>
    <row r="276" spans="2:3">
      <c r="B276" s="1286">
        <v>39413</v>
      </c>
      <c r="C276" s="1287">
        <v>3.4873656774709681E-2</v>
      </c>
    </row>
    <row r="277" spans="2:3">
      <c r="B277" s="1286">
        <v>39414</v>
      </c>
      <c r="C277" s="1287">
        <v>0.11345534972757754</v>
      </c>
    </row>
    <row r="278" spans="2:3">
      <c r="B278" s="1286">
        <v>39415</v>
      </c>
      <c r="C278" s="1287">
        <v>0.21729879802975574</v>
      </c>
    </row>
    <row r="279" spans="2:3">
      <c r="B279" s="1286">
        <v>39416</v>
      </c>
      <c r="C279" s="1287">
        <v>0.16743294822759675</v>
      </c>
    </row>
    <row r="280" spans="2:3">
      <c r="B280" s="1286">
        <v>39419</v>
      </c>
      <c r="C280" s="1287">
        <v>4.9903324261905344E-2</v>
      </c>
    </row>
    <row r="281" spans="2:3">
      <c r="B281" s="1286">
        <v>39420</v>
      </c>
      <c r="C281" s="1287">
        <v>8.7587778076934769E-2</v>
      </c>
    </row>
    <row r="282" spans="2:3">
      <c r="B282" s="1286">
        <v>39421</v>
      </c>
      <c r="C282" s="1287">
        <v>1.1635731300835164E-2</v>
      </c>
    </row>
    <row r="283" spans="2:3">
      <c r="B283" s="1286">
        <v>39422</v>
      </c>
      <c r="C283" s="1287">
        <v>1.4366144197745526E-2</v>
      </c>
    </row>
    <row r="284" spans="2:3">
      <c r="B284" s="1286">
        <v>39423</v>
      </c>
      <c r="C284" s="1287">
        <v>-5.1110754716472947E-3</v>
      </c>
    </row>
    <row r="285" spans="2:3">
      <c r="B285" s="1286">
        <v>39426</v>
      </c>
      <c r="C285" s="1287">
        <v>1.3582691787949868E-2</v>
      </c>
    </row>
    <row r="286" spans="2:3">
      <c r="B286" s="1286">
        <v>39427</v>
      </c>
      <c r="C286" s="1287">
        <v>3.3612621662376864E-2</v>
      </c>
    </row>
    <row r="287" spans="2:3">
      <c r="B287" s="1286">
        <v>39428</v>
      </c>
      <c r="C287" s="1287">
        <v>9.727749581298574E-2</v>
      </c>
    </row>
    <row r="288" spans="2:3">
      <c r="B288" s="1286">
        <v>39429</v>
      </c>
      <c r="C288" s="1287">
        <v>8.0653258633422126E-2</v>
      </c>
    </row>
    <row r="289" spans="2:3">
      <c r="B289" s="1286">
        <v>39430</v>
      </c>
      <c r="C289" s="1287">
        <v>7.0047892314723609E-2</v>
      </c>
    </row>
    <row r="290" spans="2:3">
      <c r="B290" s="1286">
        <v>39435</v>
      </c>
      <c r="C290" s="1287">
        <v>0.13320042387491662</v>
      </c>
    </row>
    <row r="291" spans="2:3">
      <c r="B291" s="1286">
        <v>39437</v>
      </c>
      <c r="C291" s="1287">
        <v>0.16037115085695966</v>
      </c>
    </row>
    <row r="292" spans="2:3">
      <c r="B292" s="1286">
        <v>39440</v>
      </c>
      <c r="C292" s="1287">
        <v>-0.11709011630319029</v>
      </c>
    </row>
    <row r="293" spans="2:3">
      <c r="B293" s="1286">
        <v>39442</v>
      </c>
      <c r="C293" s="1287">
        <v>-0.23242533313751051</v>
      </c>
    </row>
    <row r="294" spans="2:3">
      <c r="B294" s="1286">
        <v>39443</v>
      </c>
      <c r="C294" s="1287">
        <v>-8.4923713612907098E-2</v>
      </c>
    </row>
    <row r="295" spans="2:3">
      <c r="B295" s="1286">
        <v>39444</v>
      </c>
      <c r="C295" s="1287">
        <v>-6.5322625001863602E-2</v>
      </c>
    </row>
    <row r="296" spans="2:3">
      <c r="B296" s="1286">
        <v>39450</v>
      </c>
      <c r="C296" s="1287">
        <v>-7.9512355545873686E-2</v>
      </c>
    </row>
    <row r="297" spans="2:3">
      <c r="B297" s="1286">
        <v>39451</v>
      </c>
      <c r="C297" s="1287">
        <v>-0.1501961225432685</v>
      </c>
    </row>
    <row r="298" spans="2:3">
      <c r="B298" s="1286">
        <v>39455</v>
      </c>
      <c r="C298" s="1287">
        <v>-0.26888893787101475</v>
      </c>
    </row>
    <row r="299" spans="2:3">
      <c r="B299" s="1286">
        <v>39456</v>
      </c>
      <c r="C299" s="1287">
        <v>-6.7463145489141826E-2</v>
      </c>
    </row>
    <row r="300" spans="2:3">
      <c r="B300" s="1286">
        <v>39457</v>
      </c>
      <c r="C300" s="1287">
        <v>5.0459129829293223E-2</v>
      </c>
    </row>
    <row r="301" spans="2:3">
      <c r="B301" s="1286">
        <v>39458</v>
      </c>
      <c r="C301" s="1287">
        <v>-0.16745522636663401</v>
      </c>
    </row>
    <row r="302" spans="2:3">
      <c r="B302" s="1286">
        <v>39461</v>
      </c>
      <c r="C302" s="1287">
        <v>-0.34215530508843767</v>
      </c>
    </row>
    <row r="303" spans="2:3">
      <c r="B303" s="1286">
        <v>39462</v>
      </c>
      <c r="C303" s="1287">
        <v>-0.27710496606854779</v>
      </c>
    </row>
    <row r="304" spans="2:3">
      <c r="B304" s="1286">
        <v>39463</v>
      </c>
      <c r="C304" s="1287">
        <v>-0.1699921334476589</v>
      </c>
    </row>
    <row r="305" spans="2:3">
      <c r="B305" s="1286">
        <v>39464</v>
      </c>
      <c r="C305" s="1287">
        <v>-0.13683254844452983</v>
      </c>
    </row>
    <row r="306" spans="2:3">
      <c r="B306" s="1286">
        <v>39465</v>
      </c>
      <c r="C306" s="1287">
        <v>-0.13536427364524925</v>
      </c>
    </row>
    <row r="307" spans="2:3">
      <c r="B307" s="1286">
        <v>39469</v>
      </c>
      <c r="C307" s="1287">
        <v>-0.21729773842490438</v>
      </c>
    </row>
    <row r="308" spans="2:3">
      <c r="B308" s="1286">
        <v>39470</v>
      </c>
      <c r="C308" s="1287">
        <v>-4.372127502372055E-2</v>
      </c>
    </row>
    <row r="309" spans="2:3">
      <c r="B309" s="1286">
        <v>39471</v>
      </c>
      <c r="C309" s="1287">
        <v>0.12191187925724833</v>
      </c>
    </row>
    <row r="310" spans="2:3">
      <c r="B310" s="1286">
        <v>39472</v>
      </c>
      <c r="C310" s="1287">
        <v>4.1797974603892174E-2</v>
      </c>
    </row>
    <row r="311" spans="2:3">
      <c r="B311" s="1286">
        <v>39475</v>
      </c>
      <c r="C311" s="1287">
        <v>-4.9293650013804501E-2</v>
      </c>
    </row>
    <row r="312" spans="2:3">
      <c r="B312" s="1286">
        <v>39476</v>
      </c>
      <c r="C312" s="1287">
        <v>-4.2338943602852189E-2</v>
      </c>
    </row>
    <row r="313" spans="2:3">
      <c r="B313" s="1286">
        <v>39477</v>
      </c>
      <c r="C313" s="1287">
        <v>3.2134506211823816E-2</v>
      </c>
    </row>
    <row r="314" spans="2:3">
      <c r="B314" s="1286">
        <v>39478</v>
      </c>
      <c r="C314" s="1287">
        <v>0.22606338840275741</v>
      </c>
    </row>
    <row r="315" spans="2:3">
      <c r="B315" s="1286">
        <v>39479</v>
      </c>
      <c r="C315" s="1287">
        <v>0.18279829209819282</v>
      </c>
    </row>
    <row r="316" spans="2:3">
      <c r="B316" s="1286">
        <v>39482</v>
      </c>
      <c r="C316" s="1287">
        <v>-4.4282509477722783E-2</v>
      </c>
    </row>
    <row r="317" spans="2:3">
      <c r="B317" s="1286">
        <v>39483</v>
      </c>
      <c r="C317" s="1287">
        <v>2.9129581432252773E-2</v>
      </c>
    </row>
    <row r="318" spans="2:3">
      <c r="B318" s="1286">
        <v>39484</v>
      </c>
      <c r="C318" s="1287">
        <v>4.2558283973269849E-2</v>
      </c>
    </row>
    <row r="319" spans="2:3">
      <c r="B319" s="1286">
        <v>39485</v>
      </c>
      <c r="C319" s="1287">
        <v>0.12604417361075146</v>
      </c>
    </row>
    <row r="320" spans="2:3">
      <c r="B320" s="1286">
        <v>39486</v>
      </c>
      <c r="C320" s="1287">
        <v>5.3914693203834803E-2</v>
      </c>
    </row>
    <row r="321" spans="2:3">
      <c r="B321" s="1286">
        <v>39489</v>
      </c>
      <c r="C321" s="1287">
        <v>-9.117880617418081E-2</v>
      </c>
    </row>
    <row r="322" spans="2:3">
      <c r="B322" s="1286">
        <v>39490</v>
      </c>
      <c r="C322" s="1287">
        <v>-9.1178118966491875E-2</v>
      </c>
    </row>
    <row r="323" spans="2:3">
      <c r="B323" s="1286">
        <v>39491</v>
      </c>
      <c r="C323" s="1287">
        <v>5.7485749213944053E-2</v>
      </c>
    </row>
    <row r="324" spans="2:3">
      <c r="B324" s="1286">
        <v>39492</v>
      </c>
      <c r="C324" s="1287">
        <v>-1.4058141567734104E-2</v>
      </c>
    </row>
    <row r="325" spans="2:3">
      <c r="B325" s="1286">
        <v>39493</v>
      </c>
      <c r="C325" s="1287">
        <v>3.6434370115422388E-2</v>
      </c>
    </row>
    <row r="326" spans="2:3">
      <c r="B326" s="1286">
        <v>39497</v>
      </c>
      <c r="C326" s="1287">
        <v>8.8435489063583811E-2</v>
      </c>
    </row>
    <row r="327" spans="2:3">
      <c r="B327" s="1286">
        <v>39498</v>
      </c>
      <c r="C327" s="1287">
        <v>0.15418348512320401</v>
      </c>
    </row>
    <row r="328" spans="2:3">
      <c r="B328" s="1286">
        <v>39499</v>
      </c>
      <c r="C328" s="1287">
        <v>0.30081708353299025</v>
      </c>
    </row>
    <row r="329" spans="2:3">
      <c r="B329" s="1286">
        <v>39500</v>
      </c>
      <c r="C329" s="1287">
        <v>0.28141859106726025</v>
      </c>
    </row>
    <row r="330" spans="2:3">
      <c r="B330" s="1286">
        <v>39503</v>
      </c>
      <c r="C330" s="1287">
        <v>0.31593448144364233</v>
      </c>
    </row>
    <row r="331" spans="2:3">
      <c r="B331" s="1286">
        <v>39504</v>
      </c>
      <c r="C331" s="1287">
        <v>0.33045491057390625</v>
      </c>
    </row>
    <row r="332" spans="2:3">
      <c r="B332" s="1286">
        <v>39505</v>
      </c>
      <c r="C332" s="1287">
        <v>0.24032816838687654</v>
      </c>
    </row>
    <row r="333" spans="2:3">
      <c r="B333" s="1286">
        <v>39506</v>
      </c>
      <c r="C333" s="1287">
        <v>0.20480377562652022</v>
      </c>
    </row>
    <row r="334" spans="2:3">
      <c r="B334" s="1286">
        <v>39507</v>
      </c>
      <c r="C334" s="1287">
        <v>0.17551083324547351</v>
      </c>
    </row>
    <row r="335" spans="2:3">
      <c r="B335" s="1286">
        <v>39510</v>
      </c>
      <c r="C335" s="1287">
        <v>-6.8730737899792088E-2</v>
      </c>
    </row>
    <row r="336" spans="2:3">
      <c r="B336" s="1286">
        <v>39511</v>
      </c>
      <c r="C336" s="1287">
        <v>-7.9648412758319492E-2</v>
      </c>
    </row>
    <row r="337" spans="2:3">
      <c r="B337" s="1286">
        <v>39512</v>
      </c>
      <c r="C337" s="1287">
        <v>-0.10134151297197405</v>
      </c>
    </row>
    <row r="338" spans="2:3">
      <c r="B338" s="1286">
        <v>39513</v>
      </c>
      <c r="C338" s="1287">
        <v>-7.3785135096540486E-2</v>
      </c>
    </row>
    <row r="339" spans="2:3">
      <c r="B339" s="1286">
        <v>39514</v>
      </c>
      <c r="C339" s="1287">
        <v>-8.420872294146535E-2</v>
      </c>
    </row>
    <row r="340" spans="2:3">
      <c r="B340" s="1286">
        <v>39518</v>
      </c>
      <c r="C340" s="1287">
        <v>-0.18684114365431098</v>
      </c>
    </row>
    <row r="341" spans="2:3">
      <c r="B341" s="1286">
        <v>39519</v>
      </c>
      <c r="C341" s="1287">
        <v>-0.11849177425524908</v>
      </c>
    </row>
    <row r="342" spans="2:3">
      <c r="B342" s="1286">
        <v>39520</v>
      </c>
      <c r="C342" s="1287">
        <v>4.4314716189834132E-2</v>
      </c>
    </row>
    <row r="343" spans="2:3">
      <c r="B343" s="1286">
        <v>39521</v>
      </c>
      <c r="C343" s="1287">
        <v>3.5745673672275484E-2</v>
      </c>
    </row>
    <row r="344" spans="2:3">
      <c r="B344" s="1286">
        <v>39524</v>
      </c>
      <c r="C344" s="1287">
        <v>-0.10887032182517982</v>
      </c>
    </row>
    <row r="345" spans="2:3">
      <c r="B345" s="1286">
        <v>39525</v>
      </c>
      <c r="C345" s="1287">
        <v>-0.14487662035027199</v>
      </c>
    </row>
    <row r="346" spans="2:3">
      <c r="B346" s="1286">
        <v>39526</v>
      </c>
      <c r="C346" s="1287">
        <v>3.4151639603871971E-2</v>
      </c>
    </row>
    <row r="347" spans="2:3">
      <c r="B347" s="1286">
        <v>39527</v>
      </c>
      <c r="C347" s="1287">
        <v>0.22139216304392337</v>
      </c>
    </row>
    <row r="348" spans="2:3">
      <c r="B348" s="1286">
        <v>39528</v>
      </c>
      <c r="C348" s="1287">
        <v>7.2494303480938924E-2</v>
      </c>
    </row>
    <row r="349" spans="2:3">
      <c r="B349" s="1286">
        <v>39532</v>
      </c>
      <c r="C349" s="1287">
        <v>5.7359570481354281E-2</v>
      </c>
    </row>
    <row r="350" spans="2:3">
      <c r="B350" s="1286">
        <v>39533</v>
      </c>
      <c r="C350" s="1287">
        <v>6.5928612998912964E-2</v>
      </c>
    </row>
    <row r="351" spans="2:3">
      <c r="B351" s="1286">
        <v>39534</v>
      </c>
      <c r="C351" s="1287">
        <v>0.1672404352295806</v>
      </c>
    </row>
    <row r="352" spans="2:3">
      <c r="B352" s="1286">
        <v>39535</v>
      </c>
      <c r="C352" s="1287">
        <v>0.18678999198541663</v>
      </c>
    </row>
    <row r="353" spans="2:3">
      <c r="B353" s="1286">
        <v>39538</v>
      </c>
      <c r="C353" s="1287">
        <v>-1.0319882382814496E-2</v>
      </c>
    </row>
    <row r="354" spans="2:3">
      <c r="B354" s="1286">
        <v>39539</v>
      </c>
      <c r="C354" s="1287">
        <v>-8.8522085205124308E-4</v>
      </c>
    </row>
    <row r="355" spans="2:3">
      <c r="B355" s="1286">
        <v>39540</v>
      </c>
      <c r="C355" s="1287">
        <v>2.7564300459896211E-2</v>
      </c>
    </row>
    <row r="356" spans="2:3">
      <c r="B356" s="1286">
        <v>39541</v>
      </c>
      <c r="C356" s="1287">
        <v>1.3312829188329199E-2</v>
      </c>
    </row>
    <row r="357" spans="2:3">
      <c r="B357" s="1286">
        <v>39542</v>
      </c>
      <c r="C357" s="1287">
        <v>2.2545312707480763E-2</v>
      </c>
    </row>
    <row r="358" spans="2:3">
      <c r="B358" s="1286">
        <v>39545</v>
      </c>
      <c r="C358" s="1287">
        <v>5.8316896169507901E-2</v>
      </c>
    </row>
    <row r="359" spans="2:3">
      <c r="B359" s="1286">
        <v>39546</v>
      </c>
      <c r="C359" s="1287">
        <v>5.3130427532759976E-2</v>
      </c>
    </row>
    <row r="360" spans="2:3">
      <c r="B360" s="1286">
        <v>39547</v>
      </c>
      <c r="C360" s="1287">
        <v>9.5089196871305917E-2</v>
      </c>
    </row>
    <row r="361" spans="2:3">
      <c r="B361" s="1286">
        <v>39548</v>
      </c>
      <c r="C361" s="1287">
        <v>-6.2131973314048287E-2</v>
      </c>
    </row>
    <row r="362" spans="2:3">
      <c r="B362" s="1286">
        <v>39549</v>
      </c>
      <c r="C362" s="1287">
        <v>-5.0498404557228579E-2</v>
      </c>
    </row>
    <row r="363" spans="2:3">
      <c r="B363" s="1286">
        <v>39552</v>
      </c>
      <c r="C363" s="1287">
        <v>1.9354711519834953E-3</v>
      </c>
    </row>
    <row r="364" spans="2:3">
      <c r="B364" s="1286">
        <v>39553</v>
      </c>
      <c r="C364" s="1287">
        <v>6.664891318695873E-2</v>
      </c>
    </row>
    <row r="365" spans="2:3">
      <c r="B365" s="1286">
        <v>39554</v>
      </c>
      <c r="C365" s="1287">
        <v>6.648161437586049E-2</v>
      </c>
    </row>
    <row r="366" spans="2:3">
      <c r="B366" s="1286">
        <v>39555</v>
      </c>
      <c r="C366" s="1287">
        <v>3.3580809249872542E-2</v>
      </c>
    </row>
    <row r="367" spans="2:3">
      <c r="B367" s="1286">
        <v>39556</v>
      </c>
      <c r="C367" s="1287">
        <v>-7.3096467940339957E-2</v>
      </c>
    </row>
    <row r="368" spans="2:3">
      <c r="B368" s="1286">
        <v>39559</v>
      </c>
      <c r="C368" s="1287">
        <v>-2.1487429985291216E-4</v>
      </c>
    </row>
    <row r="369" spans="2:3">
      <c r="B369" s="1286">
        <v>39560</v>
      </c>
      <c r="C369" s="1287">
        <v>5.8910826513189393E-2</v>
      </c>
    </row>
    <row r="370" spans="2:3">
      <c r="B370" s="1286">
        <v>39561</v>
      </c>
      <c r="C370" s="1287">
        <v>2.700992462368057E-2</v>
      </c>
    </row>
    <row r="371" spans="2:3">
      <c r="B371" s="1286">
        <v>39562</v>
      </c>
      <c r="C371" s="1287">
        <v>-7.1464842475724238E-2</v>
      </c>
    </row>
    <row r="372" spans="2:3">
      <c r="B372" s="1286">
        <v>39563</v>
      </c>
      <c r="C372" s="1287">
        <v>-6.2438313115851116E-2</v>
      </c>
    </row>
    <row r="373" spans="2:3">
      <c r="B373" s="1286">
        <v>39566</v>
      </c>
      <c r="C373" s="1287">
        <v>5.4494109474726153E-2</v>
      </c>
    </row>
    <row r="374" spans="2:3">
      <c r="B374" s="1286">
        <v>39567</v>
      </c>
      <c r="C374" s="1287">
        <v>0.18735205008927797</v>
      </c>
    </row>
    <row r="375" spans="2:3">
      <c r="B375" s="1286">
        <v>39568</v>
      </c>
      <c r="C375" s="1287">
        <v>0.15490534286879049</v>
      </c>
    </row>
    <row r="376" spans="2:3">
      <c r="B376" s="1286">
        <v>39573</v>
      </c>
      <c r="C376" s="1287">
        <v>0.13023906849991485</v>
      </c>
    </row>
    <row r="377" spans="2:3">
      <c r="B377" s="1286">
        <v>39574</v>
      </c>
      <c r="C377" s="1287">
        <v>0.12010526286005282</v>
      </c>
    </row>
    <row r="378" spans="2:3">
      <c r="B378" s="1286">
        <v>39575</v>
      </c>
      <c r="C378" s="1287">
        <v>0.16599438879028997</v>
      </c>
    </row>
    <row r="379" spans="2:3">
      <c r="B379" s="1286">
        <v>39576</v>
      </c>
      <c r="C379" s="1287">
        <v>0.16370363648262765</v>
      </c>
    </row>
    <row r="380" spans="2:3">
      <c r="B380" s="1286">
        <v>39580</v>
      </c>
      <c r="C380" s="1287">
        <v>0.11895202901272096</v>
      </c>
    </row>
    <row r="381" spans="2:3">
      <c r="B381" s="1286">
        <v>39581</v>
      </c>
      <c r="C381" s="1287">
        <v>0.11265937692162933</v>
      </c>
    </row>
    <row r="382" spans="2:3">
      <c r="B382" s="1286">
        <v>39582</v>
      </c>
      <c r="C382" s="1287">
        <v>9.6561014086714872E-2</v>
      </c>
    </row>
    <row r="383" spans="2:3">
      <c r="B383" s="1286">
        <v>39583</v>
      </c>
      <c r="C383" s="1287">
        <v>5.8629407398771864E-2</v>
      </c>
    </row>
    <row r="384" spans="2:3">
      <c r="B384" s="1286">
        <v>39584</v>
      </c>
      <c r="C384" s="1287">
        <v>5.7119454234155563E-2</v>
      </c>
    </row>
    <row r="385" spans="2:3">
      <c r="B385" s="1286">
        <v>39587</v>
      </c>
      <c r="C385" s="1287">
        <v>3.1019414312407723E-2</v>
      </c>
    </row>
    <row r="386" spans="2:3">
      <c r="B386" s="1286">
        <v>39588</v>
      </c>
      <c r="C386" s="1287">
        <v>4.371372201175993E-2</v>
      </c>
    </row>
    <row r="387" spans="2:3">
      <c r="B387" s="1286">
        <v>39589</v>
      </c>
      <c r="C387" s="1287">
        <v>4.0240589936189975E-3</v>
      </c>
    </row>
    <row r="388" spans="2:3">
      <c r="B388" s="1286">
        <v>39590</v>
      </c>
      <c r="C388" s="1287">
        <v>-7.850282211000828E-4</v>
      </c>
    </row>
    <row r="389" spans="2:3">
      <c r="B389" s="1286">
        <v>39591</v>
      </c>
      <c r="C389" s="1287">
        <v>-4.3077897932802485E-2</v>
      </c>
    </row>
    <row r="390" spans="2:3">
      <c r="B390" s="1286">
        <v>39595</v>
      </c>
      <c r="C390" s="1287">
        <v>2.2636257720324373E-2</v>
      </c>
    </row>
    <row r="391" spans="2:3">
      <c r="B391" s="1286">
        <v>39596</v>
      </c>
      <c r="C391" s="1287">
        <v>5.4948707697114942E-2</v>
      </c>
    </row>
    <row r="392" spans="2:3">
      <c r="B392" s="1286">
        <v>39597</v>
      </c>
      <c r="C392" s="1287">
        <v>7.0557893234276456E-2</v>
      </c>
    </row>
    <row r="393" spans="2:3">
      <c r="B393" s="1286">
        <v>39598</v>
      </c>
      <c r="C393" s="1287">
        <v>5.2106906381512538E-2</v>
      </c>
    </row>
    <row r="394" spans="2:3">
      <c r="B394" s="1286">
        <v>39601</v>
      </c>
      <c r="C394" s="1287">
        <v>4.1471190025460736E-2</v>
      </c>
    </row>
    <row r="395" spans="2:3">
      <c r="B395" s="1286">
        <v>39602</v>
      </c>
      <c r="C395" s="1287">
        <v>3.7810164982669037E-2</v>
      </c>
    </row>
    <row r="396" spans="2:3">
      <c r="B396" s="1286">
        <v>39603</v>
      </c>
      <c r="C396" s="1287">
        <v>0.10850580905563105</v>
      </c>
    </row>
    <row r="397" spans="2:3">
      <c r="B397" s="1286">
        <v>39604</v>
      </c>
      <c r="C397" s="1287">
        <v>6.4661291218001626E-2</v>
      </c>
    </row>
    <row r="398" spans="2:3">
      <c r="B398" s="1286">
        <v>39605</v>
      </c>
      <c r="C398" s="1287">
        <v>9.0477943240943118E-2</v>
      </c>
    </row>
    <row r="399" spans="2:3">
      <c r="B399" s="1286">
        <v>39608</v>
      </c>
      <c r="C399" s="1287">
        <v>9.2220730082784377E-2</v>
      </c>
    </row>
    <row r="400" spans="2:3">
      <c r="B400" s="1286">
        <v>39609</v>
      </c>
      <c r="C400" s="1287">
        <v>-0.11950324736002783</v>
      </c>
    </row>
    <row r="401" spans="2:3">
      <c r="B401" s="1286">
        <v>39610</v>
      </c>
      <c r="C401" s="1287">
        <v>-7.7108373701572724E-2</v>
      </c>
    </row>
    <row r="402" spans="2:3">
      <c r="B402" s="1286">
        <v>39611</v>
      </c>
      <c r="C402" s="1287">
        <v>-4.1255102086436943E-2</v>
      </c>
    </row>
    <row r="403" spans="2:3">
      <c r="B403" s="1286">
        <v>39612</v>
      </c>
      <c r="C403" s="1287">
        <v>-0.17842915557552333</v>
      </c>
    </row>
    <row r="404" spans="2:3">
      <c r="B404" s="1286">
        <v>39615</v>
      </c>
      <c r="C404" s="1287">
        <v>-0.14051685994495239</v>
      </c>
    </row>
    <row r="405" spans="2:3">
      <c r="B405" s="1286">
        <v>39616</v>
      </c>
      <c r="C405" s="1287">
        <v>-0.17652769742359342</v>
      </c>
    </row>
    <row r="406" spans="2:3">
      <c r="B406" s="1286">
        <v>39617</v>
      </c>
      <c r="C406" s="1287">
        <v>-0.18913991426580751</v>
      </c>
    </row>
    <row r="407" spans="2:3">
      <c r="B407" s="1286">
        <v>39618</v>
      </c>
      <c r="C407" s="1287">
        <v>4.0725083243001774E-2</v>
      </c>
    </row>
    <row r="408" spans="2:3">
      <c r="B408" s="1286">
        <v>39619</v>
      </c>
      <c r="C408" s="1287">
        <v>6.5355221400542257E-2</v>
      </c>
    </row>
    <row r="409" spans="2:3">
      <c r="B409" s="1286">
        <v>39622</v>
      </c>
      <c r="C409" s="1287">
        <v>-8.5275668879871945E-3</v>
      </c>
    </row>
    <row r="410" spans="2:3">
      <c r="B410" s="1286">
        <v>39623</v>
      </c>
      <c r="C410" s="1287">
        <v>0.10500210581379242</v>
      </c>
    </row>
    <row r="411" spans="2:3">
      <c r="B411" s="1286">
        <v>39624</v>
      </c>
      <c r="C411" s="1287">
        <v>6.7089810183221452E-2</v>
      </c>
    </row>
    <row r="412" spans="2:3">
      <c r="B412" s="1286">
        <v>39625</v>
      </c>
      <c r="C412" s="1287">
        <v>-0.11366830990618193</v>
      </c>
    </row>
    <row r="413" spans="2:3">
      <c r="B413" s="1286">
        <v>39626</v>
      </c>
      <c r="C413" s="1287">
        <v>-0.12009914094901383</v>
      </c>
    </row>
    <row r="414" spans="2:3">
      <c r="B414" s="1286">
        <v>39629</v>
      </c>
      <c r="C414" s="1287">
        <v>-0.13704799396472542</v>
      </c>
    </row>
    <row r="415" spans="2:3">
      <c r="B415" s="1286">
        <v>39630</v>
      </c>
      <c r="C415" s="1287">
        <v>-0.31759736657477627</v>
      </c>
    </row>
    <row r="416" spans="2:3">
      <c r="B416" s="1286">
        <v>39631</v>
      </c>
      <c r="C416" s="1287">
        <v>-0.32124348202670527</v>
      </c>
    </row>
    <row r="417" spans="2:3">
      <c r="B417" s="1286">
        <v>39632</v>
      </c>
      <c r="C417" s="1287">
        <v>-0.35674164781487383</v>
      </c>
    </row>
    <row r="418" spans="2:3">
      <c r="B418" s="1286">
        <v>39637</v>
      </c>
      <c r="C418" s="1287">
        <v>-0.35281467847109232</v>
      </c>
    </row>
    <row r="419" spans="2:3">
      <c r="B419" s="1286">
        <v>39638</v>
      </c>
      <c r="C419" s="1287">
        <v>-0.2065311315603387</v>
      </c>
    </row>
    <row r="420" spans="2:3">
      <c r="B420" s="1286">
        <v>39639</v>
      </c>
      <c r="C420" s="1287">
        <v>-0.49623876683428686</v>
      </c>
    </row>
    <row r="421" spans="2:3">
      <c r="B421" s="1286">
        <v>39640</v>
      </c>
      <c r="C421" s="1287">
        <v>-0.49605287091488759</v>
      </c>
    </row>
    <row r="422" spans="2:3">
      <c r="B422" s="1286">
        <v>39643</v>
      </c>
      <c r="C422" s="1287">
        <v>-0.23519893217436497</v>
      </c>
    </row>
    <row r="423" spans="2:3">
      <c r="B423" s="1286">
        <v>39644</v>
      </c>
      <c r="C423" s="1287">
        <v>-0.16643993962258999</v>
      </c>
    </row>
    <row r="424" spans="2:3">
      <c r="B424" s="1286">
        <v>39645</v>
      </c>
      <c r="C424" s="1287">
        <v>-0.12412675752316484</v>
      </c>
    </row>
    <row r="425" spans="2:3">
      <c r="B425" s="1286">
        <v>39646</v>
      </c>
      <c r="C425" s="1287">
        <v>-0.16016230397436099</v>
      </c>
    </row>
    <row r="426" spans="2:3">
      <c r="B426" s="1286">
        <v>39647</v>
      </c>
      <c r="C426" s="1287">
        <v>-0.15663318151715641</v>
      </c>
    </row>
    <row r="427" spans="2:3">
      <c r="B427" s="1286">
        <v>39650</v>
      </c>
      <c r="C427" s="1287">
        <v>0.18228430215509409</v>
      </c>
    </row>
    <row r="428" spans="2:3">
      <c r="B428" s="1286">
        <v>39651</v>
      </c>
      <c r="C428" s="1287">
        <v>0.18071317810870538</v>
      </c>
    </row>
    <row r="429" spans="2:3">
      <c r="B429" s="1286">
        <v>39652</v>
      </c>
      <c r="C429" s="1287">
        <v>5.6348646720202296E-2</v>
      </c>
    </row>
    <row r="430" spans="2:3">
      <c r="B430" s="1286">
        <v>39653</v>
      </c>
      <c r="C430" s="1287">
        <v>4.4028050642352372E-2</v>
      </c>
    </row>
    <row r="431" spans="2:3">
      <c r="B431" s="1286">
        <v>39654</v>
      </c>
      <c r="C431" s="1287">
        <v>3.9980383389846295E-2</v>
      </c>
    </row>
    <row r="432" spans="2:3">
      <c r="B432" s="1286">
        <v>39657</v>
      </c>
      <c r="C432" s="1287">
        <v>6.3570498265115308E-2</v>
      </c>
    </row>
    <row r="433" spans="2:3">
      <c r="B433" s="1286">
        <v>39658</v>
      </c>
      <c r="C433" s="1287">
        <v>5.9782253263326056E-2</v>
      </c>
    </row>
    <row r="434" spans="2:3">
      <c r="B434" s="1286">
        <v>39659</v>
      </c>
      <c r="C434" s="1287">
        <v>1.9476442627934024E-3</v>
      </c>
    </row>
    <row r="435" spans="2:3">
      <c r="B435" s="1286">
        <v>39660</v>
      </c>
      <c r="C435" s="1287">
        <v>-2.1659403528455318E-3</v>
      </c>
    </row>
    <row r="436" spans="2:3">
      <c r="B436" s="1286">
        <v>39661</v>
      </c>
      <c r="C436" s="1287">
        <v>-0.27268343913964477</v>
      </c>
    </row>
    <row r="437" spans="2:3">
      <c r="B437" s="1286">
        <v>39664</v>
      </c>
      <c r="C437" s="1287">
        <v>-0.16461834532035027</v>
      </c>
    </row>
    <row r="438" spans="2:3">
      <c r="B438" s="1286">
        <v>39665</v>
      </c>
      <c r="C438" s="1287">
        <v>-0.18464506337977313</v>
      </c>
    </row>
    <row r="439" spans="2:3">
      <c r="B439" s="1286">
        <v>39666</v>
      </c>
      <c r="C439" s="1287">
        <v>-1.6811091767847421E-2</v>
      </c>
    </row>
    <row r="440" spans="2:3">
      <c r="B440" s="1286">
        <v>39667</v>
      </c>
      <c r="C440" s="1287">
        <v>8.3545300732533287E-2</v>
      </c>
    </row>
    <row r="441" spans="2:3">
      <c r="B441" s="1286">
        <v>39668</v>
      </c>
      <c r="C441" s="1287">
        <v>7.1281809680205144E-2</v>
      </c>
    </row>
    <row r="442" spans="2:3">
      <c r="B442" s="1286">
        <v>39671</v>
      </c>
      <c r="C442" s="1287">
        <v>0.10296598049717764</v>
      </c>
    </row>
    <row r="443" spans="2:3">
      <c r="B443" s="1286">
        <v>39672</v>
      </c>
      <c r="C443" s="1287">
        <v>0.36675027074227062</v>
      </c>
    </row>
    <row r="444" spans="2:3">
      <c r="B444" s="1286">
        <v>39673</v>
      </c>
      <c r="C444" s="1287">
        <v>0.25336636766336817</v>
      </c>
    </row>
    <row r="445" spans="2:3">
      <c r="B445" s="1286">
        <v>39674</v>
      </c>
      <c r="C445" s="1287">
        <v>0.26379021740515946</v>
      </c>
    </row>
    <row r="446" spans="2:3">
      <c r="B446" s="1286">
        <v>39675</v>
      </c>
      <c r="C446" s="1287">
        <v>5.4609193506172993E-2</v>
      </c>
    </row>
    <row r="447" spans="2:3">
      <c r="B447" s="1286">
        <v>39678</v>
      </c>
      <c r="C447" s="1287">
        <v>-4.4450788863185167E-2</v>
      </c>
    </row>
    <row r="448" spans="2:3">
      <c r="B448" s="1286">
        <v>39679</v>
      </c>
      <c r="C448" s="1287">
        <v>-4.5864545055820397E-2</v>
      </c>
    </row>
    <row r="449" spans="2:3">
      <c r="B449" s="1286">
        <v>39680</v>
      </c>
      <c r="C449" s="1287">
        <v>-5.4306291683836334E-2</v>
      </c>
    </row>
    <row r="450" spans="2:3">
      <c r="B450" s="1286">
        <v>39681</v>
      </c>
      <c r="C450" s="1287">
        <v>-4.8200770132583989E-2</v>
      </c>
    </row>
    <row r="451" spans="2:3">
      <c r="B451" s="1286">
        <v>39682</v>
      </c>
      <c r="C451" s="1287">
        <v>-5.378720755522122E-2</v>
      </c>
    </row>
    <row r="452" spans="2:3">
      <c r="B452" s="1286">
        <v>39685</v>
      </c>
      <c r="C452" s="1287">
        <v>-6.0117497020688755E-2</v>
      </c>
    </row>
    <row r="453" spans="2:3">
      <c r="B453" s="1286">
        <v>39686</v>
      </c>
      <c r="C453" s="1287">
        <v>-2.6160344397144094E-2</v>
      </c>
    </row>
    <row r="454" spans="2:3">
      <c r="B454" s="1286">
        <v>39687</v>
      </c>
      <c r="C454" s="1287">
        <v>1.6353954554980957E-2</v>
      </c>
    </row>
    <row r="455" spans="2:3">
      <c r="B455" s="1286">
        <v>39688</v>
      </c>
      <c r="C455" s="1287">
        <v>7.0119890032086338E-2</v>
      </c>
    </row>
    <row r="456" spans="2:3">
      <c r="B456" s="1286">
        <v>39689</v>
      </c>
      <c r="C456" s="1287">
        <v>3.4962955545556861E-2</v>
      </c>
    </row>
    <row r="457" spans="2:3">
      <c r="B457" s="1286">
        <v>39693</v>
      </c>
      <c r="C457" s="1287">
        <v>-1.7383073662731195E-2</v>
      </c>
    </row>
    <row r="458" spans="2:3">
      <c r="B458" s="1286">
        <v>39694</v>
      </c>
      <c r="C458" s="1287">
        <v>-6.4778269804860265E-3</v>
      </c>
    </row>
    <row r="459" spans="2:3">
      <c r="B459" s="1286">
        <v>39695</v>
      </c>
      <c r="C459" s="1287">
        <v>4.7899405430101565E-2</v>
      </c>
    </row>
    <row r="460" spans="2:3">
      <c r="B460" s="1286">
        <v>39696</v>
      </c>
      <c r="C460" s="1287">
        <v>1.1386474179380815E-2</v>
      </c>
    </row>
    <row r="461" spans="2:3">
      <c r="B461" s="1286">
        <v>39699</v>
      </c>
      <c r="C461" s="1287">
        <v>-2.9812371379338874E-2</v>
      </c>
    </row>
    <row r="462" spans="2:3">
      <c r="B462" s="1286">
        <v>39700</v>
      </c>
      <c r="C462" s="1287">
        <v>-0.11974115678369343</v>
      </c>
    </row>
    <row r="463" spans="2:3">
      <c r="B463" s="1286">
        <v>39701</v>
      </c>
      <c r="C463" s="1287">
        <v>-8.8943814364170759E-2</v>
      </c>
    </row>
    <row r="464" spans="2:3">
      <c r="B464" s="1286">
        <v>39702</v>
      </c>
      <c r="C464" s="1287">
        <v>-4.3258188466148942E-2</v>
      </c>
    </row>
    <row r="465" spans="2:3">
      <c r="B465" s="1286">
        <v>39703</v>
      </c>
      <c r="C465" s="1287">
        <v>-6.8192781634011101E-3</v>
      </c>
    </row>
    <row r="466" spans="2:3">
      <c r="B466" s="1286">
        <v>39706</v>
      </c>
      <c r="C466" s="1287">
        <v>-1.8633921976798679E-3</v>
      </c>
    </row>
    <row r="467" spans="2:3">
      <c r="B467" s="1286">
        <v>39707</v>
      </c>
      <c r="C467" s="1287">
        <v>3.0938490997304495E-2</v>
      </c>
    </row>
    <row r="468" spans="2:3">
      <c r="B468" s="1286">
        <v>39708</v>
      </c>
      <c r="C468" s="1287">
        <v>1.4738594438333193E-2</v>
      </c>
    </row>
    <row r="469" spans="2:3">
      <c r="B469" s="1286">
        <v>39709</v>
      </c>
      <c r="C469" s="1287">
        <v>4.4193212902913823E-2</v>
      </c>
    </row>
    <row r="470" spans="2:3">
      <c r="B470" s="1286">
        <v>39710</v>
      </c>
      <c r="C470" s="1287">
        <v>5.2496242406635467E-2</v>
      </c>
    </row>
    <row r="471" spans="2:3">
      <c r="B471" s="1286">
        <v>39713</v>
      </c>
      <c r="C471" s="1287">
        <v>5.980276359480189E-2</v>
      </c>
    </row>
    <row r="472" spans="2:3">
      <c r="B472" s="1286">
        <v>39714</v>
      </c>
      <c r="C472" s="1287">
        <v>3.2070298232194004E-2</v>
      </c>
    </row>
    <row r="473" spans="2:3">
      <c r="B473" s="1286">
        <v>39715</v>
      </c>
      <c r="C473" s="1287">
        <v>-1.4648361178913638E-2</v>
      </c>
    </row>
    <row r="474" spans="2:3">
      <c r="B474" s="1286">
        <v>39716</v>
      </c>
      <c r="C474" s="1287">
        <v>2.7629971857381311E-2</v>
      </c>
    </row>
    <row r="475" spans="2:3">
      <c r="B475" s="1286">
        <v>39717</v>
      </c>
      <c r="C475" s="1287">
        <v>7.0065615263655054E-2</v>
      </c>
    </row>
    <row r="476" spans="2:3">
      <c r="B476" s="1286">
        <v>39720</v>
      </c>
      <c r="C476" s="1287">
        <v>0.11290547074175326</v>
      </c>
    </row>
    <row r="477" spans="2:3">
      <c r="B477" s="1286">
        <v>39721</v>
      </c>
      <c r="C477" s="1287">
        <v>8.7679794006581949E-2</v>
      </c>
    </row>
    <row r="478" spans="2:3">
      <c r="B478" s="1286">
        <v>39722</v>
      </c>
      <c r="C478" s="1287">
        <v>8.8304559392773638E-2</v>
      </c>
    </row>
    <row r="479" spans="2:3">
      <c r="B479" s="1286">
        <v>39723</v>
      </c>
      <c r="C479" s="1287">
        <v>8.9732817441597987E-2</v>
      </c>
    </row>
    <row r="480" spans="2:3">
      <c r="B480" s="1286">
        <v>39724</v>
      </c>
      <c r="C480" s="1287">
        <v>-1.3215578119503421E-2</v>
      </c>
    </row>
    <row r="481" spans="2:3">
      <c r="B481" s="1286">
        <v>39727</v>
      </c>
      <c r="C481" s="1287">
        <v>-8.3104242392657207E-2</v>
      </c>
    </row>
    <row r="482" spans="2:3">
      <c r="B482" s="1286">
        <v>39728</v>
      </c>
      <c r="C482" s="1287">
        <v>-9.7826468397627861E-2</v>
      </c>
    </row>
    <row r="483" spans="2:3">
      <c r="B483" s="1286">
        <v>39729</v>
      </c>
      <c r="C483" s="1287">
        <v>-7.8556395700064591E-2</v>
      </c>
    </row>
    <row r="484" spans="2:3">
      <c r="B484" s="1286">
        <v>39730</v>
      </c>
      <c r="C484" s="1287">
        <v>-0.14230175995365343</v>
      </c>
    </row>
    <row r="485" spans="2:3">
      <c r="B485" s="1286">
        <v>39731</v>
      </c>
      <c r="C485" s="1287">
        <v>-0.17175711536559607</v>
      </c>
    </row>
    <row r="486" spans="2:3">
      <c r="B486" s="1286">
        <v>39735</v>
      </c>
      <c r="C486" s="1287">
        <v>-0.17214132211819236</v>
      </c>
    </row>
    <row r="487" spans="2:3">
      <c r="B487" s="1286">
        <v>39736</v>
      </c>
      <c r="C487" s="1287">
        <v>-7.0650252880384026E-2</v>
      </c>
    </row>
    <row r="488" spans="2:3">
      <c r="B488" s="1286">
        <v>39737</v>
      </c>
      <c r="C488" s="1287">
        <v>-2.3420511692127086E-2</v>
      </c>
    </row>
    <row r="489" spans="2:3">
      <c r="B489" s="1286">
        <v>39738</v>
      </c>
      <c r="C489" s="1287">
        <v>-1.5961497135774386E-2</v>
      </c>
    </row>
    <row r="490" spans="2:3">
      <c r="B490" s="1286">
        <v>39741</v>
      </c>
      <c r="C490" s="1287">
        <v>-3.5212373245042068E-2</v>
      </c>
    </row>
    <row r="491" spans="2:3">
      <c r="B491" s="1286">
        <v>39742</v>
      </c>
      <c r="C491" s="1287">
        <v>2.9040916832152482E-2</v>
      </c>
    </row>
    <row r="492" spans="2:3">
      <c r="B492" s="1286">
        <v>39743</v>
      </c>
      <c r="C492" s="1287">
        <v>0.14399260391084129</v>
      </c>
    </row>
    <row r="493" spans="2:3">
      <c r="B493" s="1286">
        <v>39744</v>
      </c>
      <c r="C493" s="1287">
        <v>0.12391117184554849</v>
      </c>
    </row>
    <row r="494" spans="2:3">
      <c r="B494" s="1286">
        <v>39745</v>
      </c>
      <c r="C494" s="1287">
        <v>0.12391117184554848</v>
      </c>
    </row>
    <row r="495" spans="2:3">
      <c r="B495" s="1286">
        <v>39749</v>
      </c>
      <c r="C495" s="1287">
        <v>0.13496112337847196</v>
      </c>
    </row>
    <row r="496" spans="2:3">
      <c r="B496" s="1286">
        <v>39750</v>
      </c>
      <c r="C496" s="1287">
        <v>0.17422023717599491</v>
      </c>
    </row>
    <row r="497" spans="2:3">
      <c r="B497" s="1286">
        <v>39751</v>
      </c>
      <c r="C497" s="1287"/>
    </row>
    <row r="498" spans="2:3">
      <c r="B498" s="1286">
        <v>39752</v>
      </c>
      <c r="C498" s="1287"/>
    </row>
    <row r="499" spans="2:3">
      <c r="B499" s="1280"/>
      <c r="C499" s="1281"/>
    </row>
    <row r="500" spans="2:3">
      <c r="C500" s="1281"/>
    </row>
    <row r="501" spans="2:3">
      <c r="C501" s="1282"/>
    </row>
  </sheetData>
  <phoneticPr fontId="0" type="noConversion"/>
  <hyperlinks>
    <hyperlink ref="E29" location="'Содержание '!B69" display="к содержанию"/>
  </hyperlinks>
  <pageMargins left="0.75" right="0.75" top="1" bottom="1" header="0.5" footer="0.5"/>
  <headerFooter alignWithMargins="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8"/>
  <dimension ref="A2:Z37"/>
  <sheetViews>
    <sheetView workbookViewId="0">
      <selection activeCell="B37" sqref="B37"/>
    </sheetView>
  </sheetViews>
  <sheetFormatPr defaultRowHeight="12.75"/>
  <cols>
    <col min="1" max="1" width="9.140625" style="1301"/>
    <col min="2" max="2" width="54.85546875" style="1301" customWidth="1"/>
    <col min="3" max="6" width="12.7109375" style="1301" customWidth="1"/>
    <col min="7" max="7" width="13" style="1301" customWidth="1"/>
    <col min="8" max="26" width="12.7109375" style="1301" customWidth="1"/>
    <col min="27" max="16384" width="9.140625" style="1301"/>
  </cols>
  <sheetData>
    <row r="2" spans="1:26">
      <c r="A2" s="1303" t="s">
        <v>1238</v>
      </c>
      <c r="B2" s="1303" t="s">
        <v>1657</v>
      </c>
    </row>
    <row r="3" spans="1:26" s="1302" customFormat="1">
      <c r="B3" s="1304"/>
      <c r="C3" s="1305">
        <v>38991</v>
      </c>
      <c r="D3" s="1305">
        <v>39022</v>
      </c>
      <c r="E3" s="1305">
        <v>39052</v>
      </c>
      <c r="F3" s="1305">
        <v>39083</v>
      </c>
      <c r="G3" s="1305">
        <v>39114</v>
      </c>
      <c r="H3" s="1305">
        <v>39142</v>
      </c>
      <c r="I3" s="1305">
        <v>39173</v>
      </c>
      <c r="J3" s="1305">
        <v>39203</v>
      </c>
      <c r="K3" s="1305">
        <v>39234</v>
      </c>
      <c r="L3" s="1305">
        <v>39264</v>
      </c>
      <c r="M3" s="1305">
        <v>39295</v>
      </c>
      <c r="N3" s="1305">
        <v>39326</v>
      </c>
      <c r="O3" s="1305">
        <v>39356</v>
      </c>
      <c r="P3" s="1305">
        <v>39387</v>
      </c>
      <c r="Q3" s="1305">
        <v>39417</v>
      </c>
      <c r="R3" s="1305">
        <v>39448</v>
      </c>
      <c r="S3" s="1305">
        <v>39479</v>
      </c>
      <c r="T3" s="1305">
        <v>39508</v>
      </c>
      <c r="U3" s="1305">
        <v>39539</v>
      </c>
      <c r="V3" s="1305">
        <v>39569</v>
      </c>
      <c r="W3" s="1305">
        <v>39600</v>
      </c>
      <c r="X3" s="1305">
        <v>39630</v>
      </c>
      <c r="Y3" s="1305">
        <v>39661</v>
      </c>
      <c r="Z3" s="1305">
        <v>39692</v>
      </c>
    </row>
    <row r="4" spans="1:26">
      <c r="B4" s="1306" t="s">
        <v>1658</v>
      </c>
      <c r="C4" s="1306">
        <v>707741.43757933995</v>
      </c>
      <c r="D4" s="1306">
        <v>587958.25550025981</v>
      </c>
      <c r="E4" s="1306">
        <v>654568.1951887199</v>
      </c>
      <c r="F4" s="1306">
        <v>749959.20520562993</v>
      </c>
      <c r="G4" s="1306">
        <v>836025.26991727983</v>
      </c>
      <c r="H4" s="1306">
        <v>611600.32004866004</v>
      </c>
      <c r="I4" s="1306">
        <v>842796.31509762956</v>
      </c>
      <c r="J4" s="1306">
        <v>784034.32125093008</v>
      </c>
      <c r="K4" s="1306">
        <v>986239.26936452009</v>
      </c>
      <c r="L4" s="1306">
        <v>863998.27500972012</v>
      </c>
      <c r="M4" s="1306">
        <v>995593.36009485985</v>
      </c>
      <c r="N4" s="1306">
        <v>934634.45402955019</v>
      </c>
      <c r="O4" s="1306">
        <v>997925.87275267974</v>
      </c>
      <c r="P4" s="1306">
        <v>875124.55913317995</v>
      </c>
      <c r="Q4" s="1306">
        <v>678667.3720113897</v>
      </c>
      <c r="R4" s="1306">
        <v>677384.37481224991</v>
      </c>
      <c r="S4" s="1306">
        <v>475696.47712216002</v>
      </c>
      <c r="T4" s="1306">
        <v>508627.21543777006</v>
      </c>
      <c r="U4" s="1306">
        <v>687232.42045674042</v>
      </c>
      <c r="V4" s="1306">
        <v>547335.40357999003</v>
      </c>
      <c r="W4" s="1306">
        <v>661132.36357521999</v>
      </c>
      <c r="X4" s="1306">
        <v>910885.50485835026</v>
      </c>
      <c r="Y4" s="1306">
        <v>1076809.58601456</v>
      </c>
      <c r="Z4" s="1306">
        <v>1194029.4732030598</v>
      </c>
    </row>
    <row r="5" spans="1:26">
      <c r="B5" s="1306" t="s">
        <v>1659</v>
      </c>
      <c r="C5" s="1307">
        <v>144699.04077173004</v>
      </c>
      <c r="D5" s="1307">
        <v>116292.04913532001</v>
      </c>
      <c r="E5" s="1307">
        <v>128935.42549803005</v>
      </c>
      <c r="F5" s="1307">
        <v>118416.54702532997</v>
      </c>
      <c r="G5" s="1307">
        <v>125895.54361368998</v>
      </c>
      <c r="H5" s="1307">
        <v>201936.64724153007</v>
      </c>
      <c r="I5" s="1307">
        <v>162603.35585624998</v>
      </c>
      <c r="J5" s="1307">
        <v>127220.87780585006</v>
      </c>
      <c r="K5" s="1307">
        <v>106588.17311908002</v>
      </c>
      <c r="L5" s="1307">
        <v>121279.42609142001</v>
      </c>
      <c r="M5" s="1307">
        <v>109704.40810129998</v>
      </c>
      <c r="N5" s="1307">
        <v>114793.32600368001</v>
      </c>
      <c r="O5" s="1307">
        <v>186975.39402241999</v>
      </c>
      <c r="P5" s="1307">
        <v>169328.32775766987</v>
      </c>
      <c r="Q5" s="1307">
        <v>169325.42599711995</v>
      </c>
      <c r="R5" s="1307">
        <v>144368.64429709999</v>
      </c>
      <c r="S5" s="1307">
        <v>129517.14692802004</v>
      </c>
      <c r="T5" s="1307">
        <v>129139.23929960003</v>
      </c>
      <c r="U5" s="1307">
        <v>111141.20513684006</v>
      </c>
      <c r="V5" s="1307">
        <v>94922.318554740021</v>
      </c>
      <c r="W5" s="1307">
        <v>121462.90560598002</v>
      </c>
      <c r="X5" s="1307">
        <v>131091.32647833999</v>
      </c>
      <c r="Y5" s="1307">
        <v>172211.49731100007</v>
      </c>
      <c r="Z5" s="1307">
        <v>136513.04891257998</v>
      </c>
    </row>
    <row r="6" spans="1:26">
      <c r="B6" s="1308" t="s">
        <v>1660</v>
      </c>
      <c r="C6" s="1309">
        <v>862.25</v>
      </c>
      <c r="D6" s="1309">
        <v>2280.0167777500001</v>
      </c>
      <c r="E6" s="1309">
        <v>45486.433850940011</v>
      </c>
      <c r="F6" s="1309">
        <v>1217.3</v>
      </c>
      <c r="G6" s="1309">
        <v>4235.2661501299999</v>
      </c>
      <c r="H6" s="1309">
        <v>4197.3907620400005</v>
      </c>
      <c r="I6" s="1309">
        <v>2175.0183867400001</v>
      </c>
      <c r="J6" s="1309">
        <v>594.45449954000003</v>
      </c>
      <c r="K6" s="1309">
        <v>23324.600333709997</v>
      </c>
      <c r="L6" s="1309">
        <v>4491.8049894699998</v>
      </c>
      <c r="M6" s="1309">
        <v>3542.3409424499991</v>
      </c>
      <c r="N6" s="1309">
        <v>1298.9130913699998</v>
      </c>
      <c r="O6" s="1309">
        <v>2844.1253484199997</v>
      </c>
      <c r="P6" s="1309">
        <v>5088.6480262899995</v>
      </c>
      <c r="Q6" s="1309">
        <v>2288.0704271</v>
      </c>
      <c r="R6" s="1309">
        <v>9741.1536995999977</v>
      </c>
      <c r="S6" s="1309">
        <v>4358.2681070500003</v>
      </c>
      <c r="T6" s="1309">
        <v>7634.7968280700006</v>
      </c>
      <c r="U6" s="1309">
        <v>8046.2145923399994</v>
      </c>
      <c r="V6" s="1309">
        <v>4715.8980621600012</v>
      </c>
      <c r="W6" s="1309">
        <v>7612.3344262099999</v>
      </c>
      <c r="X6" s="1309">
        <v>6538.998772410001</v>
      </c>
      <c r="Y6" s="1309">
        <v>7170.5850484400007</v>
      </c>
      <c r="Z6" s="1310">
        <v>10412.448989279999</v>
      </c>
    </row>
    <row r="7" spans="1:26">
      <c r="B7" s="1308" t="s">
        <v>1661</v>
      </c>
      <c r="C7" s="1311">
        <v>71363.047119499955</v>
      </c>
      <c r="D7" s="1311">
        <v>51332.063784620026</v>
      </c>
      <c r="E7" s="1311">
        <v>105794.47533598992</v>
      </c>
      <c r="F7" s="1311">
        <v>57012.024914169982</v>
      </c>
      <c r="G7" s="1311">
        <v>43852.763136740017</v>
      </c>
      <c r="H7" s="1311">
        <v>76423.397356809975</v>
      </c>
      <c r="I7" s="1311">
        <v>56558.900154940064</v>
      </c>
      <c r="J7" s="1311">
        <v>74107.852408580045</v>
      </c>
      <c r="K7" s="1311">
        <v>189622.9259546801</v>
      </c>
      <c r="L7" s="1311">
        <v>52975.84144874999</v>
      </c>
      <c r="M7" s="1311">
        <v>66558.48446748995</v>
      </c>
      <c r="N7" s="1311">
        <v>78498.983387480068</v>
      </c>
      <c r="O7" s="1311">
        <v>59787.104880619947</v>
      </c>
      <c r="P7" s="1311">
        <v>66811.740524739987</v>
      </c>
      <c r="Q7" s="1311">
        <v>40232.88354759998</v>
      </c>
      <c r="R7" s="1311">
        <v>57446.960265279937</v>
      </c>
      <c r="S7" s="1311">
        <v>39720.372175039949</v>
      </c>
      <c r="T7" s="1311">
        <v>33893.064345459956</v>
      </c>
      <c r="U7" s="1311">
        <v>48181.449148440079</v>
      </c>
      <c r="V7" s="1311">
        <v>54881.671912380058</v>
      </c>
      <c r="W7" s="1311">
        <v>68504.895415010076</v>
      </c>
      <c r="X7" s="1311">
        <v>61144.40373713</v>
      </c>
      <c r="Y7" s="1311">
        <v>67182.773974020063</v>
      </c>
      <c r="Z7" s="1311">
        <v>66659.555488990125</v>
      </c>
    </row>
    <row r="8" spans="1:26">
      <c r="B8" s="1312" t="s">
        <v>671</v>
      </c>
      <c r="C8" s="1310">
        <v>924665.77547056996</v>
      </c>
      <c r="D8" s="1310">
        <v>757862.38519794983</v>
      </c>
      <c r="E8" s="1310">
        <v>934784.52987367986</v>
      </c>
      <c r="F8" s="1310">
        <v>926605.07714513002</v>
      </c>
      <c r="G8" s="1310">
        <v>1010008.8428178397</v>
      </c>
      <c r="H8" s="1310">
        <v>894157.75540904002</v>
      </c>
      <c r="I8" s="1310">
        <v>1064133.5894955597</v>
      </c>
      <c r="J8" s="1310">
        <v>985957.50596490025</v>
      </c>
      <c r="K8" s="1310">
        <v>1305774.9687719904</v>
      </c>
      <c r="L8" s="1310">
        <v>1042745.3475393602</v>
      </c>
      <c r="M8" s="1310">
        <v>1175398.5936060997</v>
      </c>
      <c r="N8" s="1310">
        <v>1129225.6765120802</v>
      </c>
      <c r="O8" s="1310">
        <v>1247532.4970041399</v>
      </c>
      <c r="P8" s="1310">
        <v>1116353.2754418796</v>
      </c>
      <c r="Q8" s="1310">
        <v>890513.75198320975</v>
      </c>
      <c r="R8" s="1310">
        <v>888941.13307422993</v>
      </c>
      <c r="S8" s="1310">
        <v>649292.26433227002</v>
      </c>
      <c r="T8" s="1310">
        <v>679294.31591090001</v>
      </c>
      <c r="U8" s="1310">
        <v>854601.28933436063</v>
      </c>
      <c r="V8" s="1310">
        <v>701855.29210927011</v>
      </c>
      <c r="W8" s="1310">
        <v>858712.49902242015</v>
      </c>
      <c r="X8" s="1310">
        <v>1109660.2338462302</v>
      </c>
      <c r="Y8" s="1310">
        <v>1323374.4423480199</v>
      </c>
      <c r="Z8" s="1310">
        <v>1407614.5265939098</v>
      </c>
    </row>
    <row r="9" spans="1:26">
      <c r="B9" s="1312" t="s">
        <v>1662</v>
      </c>
      <c r="C9" s="1313">
        <v>0.76540243659301066</v>
      </c>
      <c r="D9" s="1313">
        <v>0.77581137022216518</v>
      </c>
      <c r="E9" s="1313">
        <v>0.70023430455911972</v>
      </c>
      <c r="F9" s="1313">
        <v>0.8093622878867166</v>
      </c>
      <c r="G9" s="1313">
        <v>0.82774054490932936</v>
      </c>
      <c r="H9" s="1313">
        <v>0.68399599103055175</v>
      </c>
      <c r="I9" s="1313">
        <v>0.79200236080993125</v>
      </c>
      <c r="J9" s="1313">
        <v>0.79520092550402621</v>
      </c>
      <c r="K9" s="1313">
        <v>0.75529037770728902</v>
      </c>
      <c r="L9" s="1313">
        <v>0.82858032121510572</v>
      </c>
      <c r="M9" s="1313">
        <v>0.84702616245302709</v>
      </c>
      <c r="N9" s="1313">
        <v>0.82767729557516101</v>
      </c>
      <c r="O9" s="1313">
        <v>0.79991974168939672</v>
      </c>
      <c r="P9" s="1313">
        <v>0.78391363951235282</v>
      </c>
      <c r="Q9" s="1313">
        <v>0.76210768278420216</v>
      </c>
      <c r="R9" s="1313">
        <v>0.76201263459330304</v>
      </c>
      <c r="S9" s="1313">
        <v>0.73263844843641357</v>
      </c>
      <c r="T9" s="1313">
        <v>0.74875823854896562</v>
      </c>
      <c r="U9" s="1313">
        <v>0.80415560921048701</v>
      </c>
      <c r="V9" s="1313">
        <v>0.77984081581132647</v>
      </c>
      <c r="W9" s="1313">
        <v>0.76991119184578038</v>
      </c>
      <c r="X9" s="1313">
        <v>0.82086883631136331</v>
      </c>
      <c r="Y9" s="1313">
        <v>0.8136847377103732</v>
      </c>
      <c r="Z9" s="1313">
        <v>0.84826452884961712</v>
      </c>
    </row>
    <row r="11" spans="1:26">
      <c r="B11" s="1303" t="s">
        <v>1657</v>
      </c>
    </row>
    <row r="35" spans="2:2">
      <c r="B35" s="1314" t="s">
        <v>1663</v>
      </c>
    </row>
    <row r="37" spans="2:2">
      <c r="B37" s="164" t="s">
        <v>1682</v>
      </c>
    </row>
  </sheetData>
  <phoneticPr fontId="0" type="noConversion"/>
  <hyperlinks>
    <hyperlink ref="B37" location="'Содержание '!B70" display="к содержанию"/>
  </hyperlinks>
  <pageMargins left="0.75" right="0.75" top="1" bottom="1" header="0.5" footer="0.5"/>
  <headerFooter alignWithMargins="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9"/>
  <dimension ref="A2:I499"/>
  <sheetViews>
    <sheetView topLeftCell="Q1" workbookViewId="0">
      <selection activeCell="C3" sqref="C3"/>
    </sheetView>
  </sheetViews>
  <sheetFormatPr defaultRowHeight="12.75"/>
  <cols>
    <col min="1" max="4" width="9.140625" style="1315"/>
    <col min="5" max="5" width="13.28515625" style="1315" customWidth="1"/>
    <col min="6" max="16384" width="9.140625" style="1315"/>
  </cols>
  <sheetData>
    <row r="2" spans="1:9">
      <c r="A2" s="1315" t="s">
        <v>1238</v>
      </c>
      <c r="B2" s="1316" t="s">
        <v>1664</v>
      </c>
    </row>
    <row r="3" spans="1:9">
      <c r="B3" s="1318" t="s">
        <v>214</v>
      </c>
      <c r="C3" s="1319" t="s">
        <v>1665</v>
      </c>
      <c r="D3" s="1319" t="s">
        <v>1666</v>
      </c>
      <c r="E3" s="1319" t="s">
        <v>2190</v>
      </c>
      <c r="F3" s="1319" t="s">
        <v>1016</v>
      </c>
      <c r="G3" s="1319" t="s">
        <v>1017</v>
      </c>
      <c r="I3" s="1316" t="s">
        <v>1664</v>
      </c>
    </row>
    <row r="4" spans="1:9">
      <c r="B4" s="1320">
        <v>38995</v>
      </c>
      <c r="C4" s="1321">
        <v>3</v>
      </c>
      <c r="D4" s="1321">
        <v>3.8264613698523324</v>
      </c>
      <c r="E4" s="1321">
        <v>34756.44836493714</v>
      </c>
      <c r="F4" s="1322">
        <v>91.714285714285708</v>
      </c>
      <c r="G4" s="1322">
        <v>375.10993366924879</v>
      </c>
    </row>
    <row r="5" spans="1:9">
      <c r="B5" s="1320">
        <v>38996</v>
      </c>
      <c r="C5" s="1321">
        <v>3.5571428571428569</v>
      </c>
      <c r="D5" s="1321">
        <v>3.5319990631452804</v>
      </c>
      <c r="E5" s="1321">
        <v>36715.448220177139</v>
      </c>
      <c r="F5" s="1322">
        <v>90.714285714285708</v>
      </c>
      <c r="G5" s="1322">
        <v>410.4029052600402</v>
      </c>
    </row>
    <row r="6" spans="1:9">
      <c r="B6" s="1320">
        <v>38999</v>
      </c>
      <c r="C6" s="1321">
        <v>4.2285714285714286</v>
      </c>
      <c r="D6" s="1321">
        <v>3.2971891716644239</v>
      </c>
      <c r="E6" s="1321">
        <v>39205.876580219992</v>
      </c>
      <c r="F6" s="1322">
        <v>92.714285714285708</v>
      </c>
      <c r="G6" s="1322">
        <v>431.50181168220644</v>
      </c>
    </row>
    <row r="7" spans="1:9">
      <c r="B7" s="1320">
        <v>39000</v>
      </c>
      <c r="C7" s="1321">
        <v>4.3428571428571425</v>
      </c>
      <c r="D7" s="1321">
        <v>3.5719982391110721</v>
      </c>
      <c r="E7" s="1321">
        <v>39643.306467951428</v>
      </c>
      <c r="F7" s="1322">
        <v>97</v>
      </c>
      <c r="G7" s="1322">
        <v>415.83208854291541</v>
      </c>
    </row>
    <row r="8" spans="1:9">
      <c r="B8" s="1320">
        <v>39001</v>
      </c>
      <c r="C8" s="1321">
        <v>4.3571428571428568</v>
      </c>
      <c r="D8" s="1321">
        <v>4.1635776610818684</v>
      </c>
      <c r="E8" s="1321">
        <v>38797.449788467144</v>
      </c>
      <c r="F8" s="1322">
        <v>96.857142857142861</v>
      </c>
      <c r="G8" s="1322">
        <v>407.86927971542383</v>
      </c>
    </row>
    <row r="9" spans="1:9">
      <c r="B9" s="1320">
        <v>39002</v>
      </c>
      <c r="C9" s="1321">
        <v>4.4428571428571431</v>
      </c>
      <c r="D9" s="1321">
        <v>4.6508574469499999</v>
      </c>
      <c r="E9" s="1321">
        <v>35392.735569648568</v>
      </c>
      <c r="F9" s="1322">
        <v>98.142857142857139</v>
      </c>
      <c r="G9" s="1322">
        <v>371.51618541632621</v>
      </c>
    </row>
    <row r="10" spans="1:9">
      <c r="B10" s="1320">
        <v>39003</v>
      </c>
      <c r="C10" s="1321">
        <v>4.6571428571428575</v>
      </c>
      <c r="D10" s="1321">
        <v>5.0628514871164629</v>
      </c>
      <c r="E10" s="1321">
        <v>34004.306740815715</v>
      </c>
      <c r="F10" s="1322">
        <v>97.571428571428569</v>
      </c>
      <c r="G10" s="1322">
        <v>360.83348394964793</v>
      </c>
    </row>
    <row r="11" spans="1:9">
      <c r="B11" s="1320">
        <v>39006</v>
      </c>
      <c r="C11" s="1321">
        <v>4.8714285714285719</v>
      </c>
      <c r="D11" s="1321">
        <v>5.3049424833075944</v>
      </c>
      <c r="E11" s="1321">
        <v>34016.877343454304</v>
      </c>
      <c r="F11" s="1322">
        <v>92</v>
      </c>
      <c r="G11" s="1322">
        <v>381.66227439605046</v>
      </c>
    </row>
    <row r="12" spans="1:9">
      <c r="B12" s="1320">
        <v>39007</v>
      </c>
      <c r="C12" s="1321">
        <v>5.0142857142857142</v>
      </c>
      <c r="D12" s="1321">
        <v>5.4828482719727143</v>
      </c>
      <c r="E12" s="1321">
        <v>35195.877605590002</v>
      </c>
      <c r="F12" s="1322">
        <v>92.428571428571431</v>
      </c>
      <c r="G12" s="1322">
        <v>396.20443319822323</v>
      </c>
    </row>
    <row r="13" spans="1:9">
      <c r="B13" s="1320">
        <v>39008</v>
      </c>
      <c r="C13" s="1321">
        <v>4.8071428571428569</v>
      </c>
      <c r="D13" s="1321">
        <v>5.4351984622512193</v>
      </c>
      <c r="E13" s="1321">
        <v>31789.305614641431</v>
      </c>
      <c r="F13" s="1322">
        <v>87.285714285714292</v>
      </c>
      <c r="G13" s="1322">
        <v>375.35364631623372</v>
      </c>
    </row>
    <row r="14" spans="1:9">
      <c r="B14" s="1320">
        <v>39009</v>
      </c>
      <c r="C14" s="1321">
        <v>4.45</v>
      </c>
      <c r="D14" s="1321">
        <v>4.9169821850635049</v>
      </c>
      <c r="E14" s="1321">
        <v>31180.731603428576</v>
      </c>
      <c r="F14" s="1322">
        <v>81.571428571428569</v>
      </c>
      <c r="G14" s="1322">
        <v>399.99345705201489</v>
      </c>
    </row>
    <row r="15" spans="1:9">
      <c r="B15" s="1320">
        <v>39010</v>
      </c>
      <c r="C15" s="1321">
        <v>4.45</v>
      </c>
      <c r="D15" s="1321">
        <v>4.4060529700595934</v>
      </c>
      <c r="E15" s="1321">
        <v>30740.729948202857</v>
      </c>
      <c r="F15" s="1322">
        <v>80.142857142857139</v>
      </c>
      <c r="G15" s="1322">
        <v>400.61993246915546</v>
      </c>
    </row>
    <row r="16" spans="1:9">
      <c r="B16" s="1320">
        <v>39013</v>
      </c>
      <c r="C16" s="1321">
        <v>3.7642857142857147</v>
      </c>
      <c r="D16" s="1321">
        <v>3.7937273993636587</v>
      </c>
      <c r="E16" s="1321">
        <v>29231.442935144289</v>
      </c>
      <c r="F16" s="1322">
        <v>72.428571428571431</v>
      </c>
      <c r="G16" s="1322">
        <v>406.06767606701027</v>
      </c>
    </row>
    <row r="17" spans="2:9">
      <c r="B17" s="1320">
        <v>39014</v>
      </c>
      <c r="C17" s="1321">
        <v>3.4785714285714286</v>
      </c>
      <c r="D17" s="1321">
        <v>2.9328875039972333</v>
      </c>
      <c r="E17" s="1321">
        <v>27218.871449284288</v>
      </c>
      <c r="F17" s="1322">
        <v>64.857142857142861</v>
      </c>
      <c r="G17" s="1322">
        <v>418.52188558660646</v>
      </c>
    </row>
    <row r="18" spans="2:9">
      <c r="B18" s="1320">
        <v>39016</v>
      </c>
      <c r="C18" s="1321">
        <v>3.2071428571428577</v>
      </c>
      <c r="D18" s="1321">
        <v>2.4292246009594374</v>
      </c>
      <c r="E18" s="1321">
        <v>25940.299997491424</v>
      </c>
      <c r="F18" s="1322">
        <v>64.142857142857139</v>
      </c>
      <c r="G18" s="1322">
        <v>406.65865175444469</v>
      </c>
    </row>
    <row r="19" spans="2:9">
      <c r="B19" s="1320">
        <v>39017</v>
      </c>
      <c r="C19" s="1321">
        <v>2.592857142857143</v>
      </c>
      <c r="D19" s="1321">
        <v>2.2283926914785974</v>
      </c>
      <c r="E19" s="1321">
        <v>24700.585148668568</v>
      </c>
      <c r="F19" s="1322">
        <v>64.285714285714292</v>
      </c>
      <c r="G19" s="1322">
        <v>386.8477621819701</v>
      </c>
    </row>
    <row r="20" spans="2:9">
      <c r="B20" s="1320">
        <v>39020</v>
      </c>
      <c r="C20" s="1321">
        <v>2.1857142857142855</v>
      </c>
      <c r="D20" s="1321">
        <v>2.0766341979785934</v>
      </c>
      <c r="E20" s="1321">
        <v>24089.441529621428</v>
      </c>
      <c r="F20" s="1322">
        <v>61.428571428571431</v>
      </c>
      <c r="G20" s="1322">
        <v>393.87296900034698</v>
      </c>
    </row>
    <row r="21" spans="2:9">
      <c r="B21" s="1320">
        <v>39021</v>
      </c>
      <c r="C21" s="1321">
        <v>2.7571428571428567</v>
      </c>
      <c r="D21" s="1321">
        <v>2.2946626237996197</v>
      </c>
      <c r="E21" s="1321">
        <v>23580.298529301428</v>
      </c>
      <c r="F21" s="1322">
        <v>60.142857142857146</v>
      </c>
      <c r="G21" s="1322">
        <v>396.90292805501974</v>
      </c>
    </row>
    <row r="22" spans="2:9">
      <c r="B22" s="1320">
        <v>39022</v>
      </c>
      <c r="C22" s="1321">
        <v>3.0285714285714285</v>
      </c>
      <c r="D22" s="1321">
        <v>2.5318910489682689</v>
      </c>
      <c r="E22" s="1321">
        <v>22563.583740954284</v>
      </c>
      <c r="F22" s="1322">
        <v>55.285714285714285</v>
      </c>
      <c r="G22" s="1322">
        <v>409.45133650647068</v>
      </c>
    </row>
    <row r="23" spans="2:9">
      <c r="B23" s="1320">
        <v>39023</v>
      </c>
      <c r="C23" s="1321">
        <v>2.8571428571428572</v>
      </c>
      <c r="D23" s="1321">
        <v>2.4312634016482204</v>
      </c>
      <c r="E23" s="1321">
        <v>24228.869851401425</v>
      </c>
      <c r="F23" s="1322">
        <v>55.142857142857146</v>
      </c>
      <c r="G23" s="1322">
        <v>439.88765810586426</v>
      </c>
    </row>
    <row r="24" spans="2:9">
      <c r="B24" s="1320">
        <v>39024</v>
      </c>
      <c r="C24" s="1321">
        <v>2.75</v>
      </c>
      <c r="D24" s="1321">
        <v>2.3140094656338355</v>
      </c>
      <c r="E24" s="1321">
        <v>24534.297110554286</v>
      </c>
      <c r="F24" s="1322">
        <v>53.428571428571431</v>
      </c>
      <c r="G24" s="1322">
        <v>465.1930074268808</v>
      </c>
    </row>
    <row r="25" spans="2:9">
      <c r="B25" s="1320">
        <v>39027</v>
      </c>
      <c r="C25" s="1321">
        <v>2.8071428571428569</v>
      </c>
      <c r="D25" s="1321">
        <v>2.2196932190366279</v>
      </c>
      <c r="E25" s="1321">
        <v>27198.868521902852</v>
      </c>
      <c r="F25" s="1322">
        <v>51.857142857142854</v>
      </c>
      <c r="G25" s="1322">
        <v>512.42494769758537</v>
      </c>
    </row>
    <row r="26" spans="2:9">
      <c r="B26" s="1320">
        <v>39028</v>
      </c>
      <c r="C26" s="1321">
        <v>2.8142857142857141</v>
      </c>
      <c r="D26" s="1321">
        <v>2.1530242988895369</v>
      </c>
      <c r="E26" s="1321">
        <v>24800.297250691427</v>
      </c>
      <c r="F26" s="1322">
        <v>49.285714285714285</v>
      </c>
      <c r="G26" s="1322">
        <v>488.3820550869122</v>
      </c>
    </row>
    <row r="27" spans="2:9">
      <c r="B27" s="1320">
        <v>39029</v>
      </c>
      <c r="C27" s="1321">
        <v>2.9285714285714284</v>
      </c>
      <c r="D27" s="1321">
        <v>2.2654773484949895</v>
      </c>
      <c r="E27" s="1321">
        <v>29063.297513858564</v>
      </c>
      <c r="F27" s="1322">
        <v>52.142857142857146</v>
      </c>
      <c r="G27" s="1322">
        <v>548.98382315964648</v>
      </c>
      <c r="I27" s="1317" t="s">
        <v>1640</v>
      </c>
    </row>
    <row r="28" spans="2:9">
      <c r="B28" s="1320">
        <v>39030</v>
      </c>
      <c r="C28" s="1321">
        <v>2.7142857142857144</v>
      </c>
      <c r="D28" s="1321">
        <v>2.1998512374960062</v>
      </c>
      <c r="E28" s="1321">
        <v>27777.868653884281</v>
      </c>
      <c r="F28" s="1322">
        <v>51.714285714285715</v>
      </c>
      <c r="G28" s="1322">
        <v>520.16692598916086</v>
      </c>
    </row>
    <row r="29" spans="2:9">
      <c r="B29" s="1320">
        <v>39031</v>
      </c>
      <c r="C29" s="1321">
        <v>2.2857142857142856</v>
      </c>
      <c r="D29" s="1321">
        <v>1.9459764955132524</v>
      </c>
      <c r="E29" s="1321">
        <v>26105.153382327142</v>
      </c>
      <c r="F29" s="1322">
        <v>50.714285714285715</v>
      </c>
      <c r="G29" s="1322">
        <v>494.46983208642877</v>
      </c>
      <c r="I29" s="164" t="s">
        <v>1682</v>
      </c>
    </row>
    <row r="30" spans="2:9">
      <c r="B30" s="1320">
        <v>39034</v>
      </c>
      <c r="C30" s="1321">
        <v>2.2428571428571429</v>
      </c>
      <c r="D30" s="1321">
        <v>1.9251368009280667</v>
      </c>
      <c r="E30" s="1321">
        <v>25151.152180137142</v>
      </c>
      <c r="F30" s="1322">
        <v>48.857142857142854</v>
      </c>
      <c r="G30" s="1322">
        <v>493.32084760149343</v>
      </c>
    </row>
    <row r="31" spans="2:9">
      <c r="B31" s="1320">
        <v>39035</v>
      </c>
      <c r="C31" s="1321">
        <v>2.1357142857142857</v>
      </c>
      <c r="D31" s="1321">
        <v>1.9165793303823233</v>
      </c>
      <c r="E31" s="1321">
        <v>24571.151765168575</v>
      </c>
      <c r="F31" s="1322">
        <v>49.142857142857146</v>
      </c>
      <c r="G31" s="1322">
        <v>476.11984724545761</v>
      </c>
    </row>
    <row r="32" spans="2:9">
      <c r="B32" s="1320">
        <v>39036</v>
      </c>
      <c r="C32" s="1321">
        <v>2.4785714285714286</v>
      </c>
      <c r="D32" s="1321">
        <v>1.9615127582081133</v>
      </c>
      <c r="E32" s="1321">
        <v>19468.00710995714</v>
      </c>
      <c r="F32" s="1322">
        <v>42.857142857142854</v>
      </c>
      <c r="G32" s="1322">
        <v>450.23147068624593</v>
      </c>
    </row>
    <row r="33" spans="2:7">
      <c r="B33" s="1320">
        <v>39037</v>
      </c>
      <c r="C33" s="1321">
        <v>2.3571428571428572</v>
      </c>
      <c r="D33" s="1321">
        <v>1.8437854702652987</v>
      </c>
      <c r="E33" s="1321">
        <v>18694.720129302856</v>
      </c>
      <c r="F33" s="1322">
        <v>39.714285714285715</v>
      </c>
      <c r="G33" s="1322">
        <v>457.2482990951803</v>
      </c>
    </row>
    <row r="34" spans="2:7">
      <c r="B34" s="1320">
        <v>39038</v>
      </c>
      <c r="C34" s="1321">
        <v>2.3571285714285719</v>
      </c>
      <c r="D34" s="1321">
        <v>1.8656947356231355</v>
      </c>
      <c r="E34" s="1321">
        <v>20429.720372368574</v>
      </c>
      <c r="F34" s="1322">
        <v>41.857142857142854</v>
      </c>
      <c r="G34" s="1322">
        <v>458.45257636394956</v>
      </c>
    </row>
    <row r="35" spans="2:7">
      <c r="B35" s="1320">
        <v>39041</v>
      </c>
      <c r="C35" s="1321">
        <v>2.0714142857142859</v>
      </c>
      <c r="D35" s="1321">
        <v>1.879959511919181</v>
      </c>
      <c r="E35" s="1321">
        <v>21317.006512380001</v>
      </c>
      <c r="F35" s="1322">
        <v>44</v>
      </c>
      <c r="G35" s="1322">
        <v>462.75106240697068</v>
      </c>
    </row>
    <row r="36" spans="2:7">
      <c r="B36" s="1320">
        <v>39042</v>
      </c>
      <c r="C36" s="1321">
        <v>2.0857000000000001</v>
      </c>
      <c r="D36" s="1321">
        <v>1.9639513269389621</v>
      </c>
      <c r="E36" s="1321">
        <v>23765.864748612861</v>
      </c>
      <c r="F36" s="1322">
        <v>45.285714285714285</v>
      </c>
      <c r="G36" s="1322">
        <v>499.86292128283065</v>
      </c>
    </row>
    <row r="37" spans="2:7">
      <c r="B37" s="1320">
        <v>39043</v>
      </c>
      <c r="C37" s="1321">
        <v>2.0142714285714289</v>
      </c>
      <c r="D37" s="1321">
        <v>1.9579760197871514</v>
      </c>
      <c r="E37" s="1321">
        <v>24250.293625941435</v>
      </c>
      <c r="F37" s="1322">
        <v>46.571428571428569</v>
      </c>
      <c r="G37" s="1322">
        <v>497.33430111414555</v>
      </c>
    </row>
    <row r="38" spans="2:7">
      <c r="B38" s="1320">
        <v>39044</v>
      </c>
      <c r="C38" s="1321">
        <v>1.9285571428571431</v>
      </c>
      <c r="D38" s="1321">
        <v>1.9920793527591731</v>
      </c>
      <c r="E38" s="1321">
        <v>24586.437307684286</v>
      </c>
      <c r="F38" s="1322">
        <v>47.857142857142854</v>
      </c>
      <c r="G38" s="1322">
        <v>491.58253662000686</v>
      </c>
    </row>
    <row r="39" spans="2:7">
      <c r="B39" s="1320">
        <v>39045</v>
      </c>
      <c r="C39" s="1321">
        <v>1.2999857142857143</v>
      </c>
      <c r="D39" s="1321">
        <v>1.9908254262186624</v>
      </c>
      <c r="E39" s="1321">
        <v>26520.724539168579</v>
      </c>
      <c r="F39" s="1322">
        <v>53.714285714285715</v>
      </c>
      <c r="G39" s="1322">
        <v>474.06116079619477</v>
      </c>
    </row>
    <row r="40" spans="2:7">
      <c r="B40" s="1320">
        <v>39048</v>
      </c>
      <c r="C40" s="1321">
        <v>1.4856999999999998</v>
      </c>
      <c r="D40" s="1321">
        <v>2.1060054804537738</v>
      </c>
      <c r="E40" s="1321">
        <v>26987.154846360001</v>
      </c>
      <c r="F40" s="1322">
        <v>57.285714285714285</v>
      </c>
      <c r="G40" s="1322">
        <v>458.61857114664042</v>
      </c>
    </row>
    <row r="41" spans="2:7">
      <c r="B41" s="1320">
        <v>39049</v>
      </c>
      <c r="C41" s="1321">
        <v>1.3714285714285712</v>
      </c>
      <c r="D41" s="1321">
        <v>1.9753964326612263</v>
      </c>
      <c r="E41" s="1321">
        <v>22058.154767391428</v>
      </c>
      <c r="F41" s="1322">
        <v>53.428571428571431</v>
      </c>
      <c r="G41" s="1322">
        <v>412.83153800438669</v>
      </c>
    </row>
    <row r="42" spans="2:7">
      <c r="B42" s="1320">
        <v>39050</v>
      </c>
      <c r="C42" s="1321">
        <v>1.4428571428571428</v>
      </c>
      <c r="D42" s="1321">
        <v>1.8700629269685962</v>
      </c>
      <c r="E42" s="1321">
        <v>23330.869401425713</v>
      </c>
      <c r="F42" s="1322">
        <v>53.428571428571431</v>
      </c>
      <c r="G42" s="1322">
        <v>437.30681942812288</v>
      </c>
    </row>
    <row r="43" spans="2:7">
      <c r="B43" s="1320">
        <v>39051</v>
      </c>
      <c r="C43" s="1321">
        <v>1.4571428571428571</v>
      </c>
      <c r="D43" s="1321">
        <v>1.7112687058050124</v>
      </c>
      <c r="E43" s="1321">
        <v>22357.01174994</v>
      </c>
      <c r="F43" s="1322">
        <v>52.857142857142854</v>
      </c>
      <c r="G43" s="1322">
        <v>424.5295388775881</v>
      </c>
    </row>
    <row r="44" spans="2:7">
      <c r="B44" s="1320">
        <v>39052</v>
      </c>
      <c r="C44" s="1321">
        <v>1.3785714285714286</v>
      </c>
      <c r="D44" s="1321">
        <v>1.5503485421385916</v>
      </c>
      <c r="E44" s="1321">
        <v>20745.155122775719</v>
      </c>
      <c r="F44" s="1322">
        <v>50.428571428571431</v>
      </c>
      <c r="G44" s="1322">
        <v>410.48827733287692</v>
      </c>
    </row>
    <row r="45" spans="2:7">
      <c r="B45" s="1320">
        <v>39055</v>
      </c>
      <c r="C45" s="1321">
        <v>1.4500000000000004</v>
      </c>
      <c r="D45" s="1321">
        <v>1.5442194704560461</v>
      </c>
      <c r="E45" s="1321">
        <v>19555.296907570002</v>
      </c>
      <c r="F45" s="1322">
        <v>48.285714285714285</v>
      </c>
      <c r="G45" s="1322">
        <v>405.01925936627737</v>
      </c>
    </row>
    <row r="46" spans="2:7">
      <c r="B46" s="1320">
        <v>39056</v>
      </c>
      <c r="C46" s="1321">
        <v>1.45</v>
      </c>
      <c r="D46" s="1321">
        <v>1.6285195950185263</v>
      </c>
      <c r="E46" s="1321">
        <v>19294.581233101428</v>
      </c>
      <c r="F46" s="1322">
        <v>45.428571428571431</v>
      </c>
      <c r="G46" s="1322">
        <v>424.50870257326585</v>
      </c>
    </row>
    <row r="47" spans="2:7">
      <c r="B47" s="1320">
        <v>39057</v>
      </c>
      <c r="C47" s="1321">
        <v>1.4642857142857142</v>
      </c>
      <c r="D47" s="1321">
        <v>1.8040415971827417</v>
      </c>
      <c r="E47" s="1321">
        <v>21359.722244325709</v>
      </c>
      <c r="F47" s="1322">
        <v>43.142857142857146</v>
      </c>
      <c r="G47" s="1322">
        <v>497.57826804468533</v>
      </c>
    </row>
    <row r="48" spans="2:7">
      <c r="B48" s="1320">
        <v>39058</v>
      </c>
      <c r="C48" s="1321">
        <v>1.4357142857142857</v>
      </c>
      <c r="D48" s="1321">
        <v>1.8755906544123682</v>
      </c>
      <c r="E48" s="1321">
        <v>20069.150029685716</v>
      </c>
      <c r="F48" s="1322">
        <v>41.714285714285715</v>
      </c>
      <c r="G48" s="1322">
        <v>477.73046495006793</v>
      </c>
    </row>
    <row r="49" spans="2:7">
      <c r="B49" s="1320">
        <v>39059</v>
      </c>
      <c r="C49" s="1321">
        <v>1.4357142857142857</v>
      </c>
      <c r="D49" s="1321">
        <v>1.9530531295758615</v>
      </c>
      <c r="E49" s="1321">
        <v>18463.720401518571</v>
      </c>
      <c r="F49" s="1322">
        <v>38.571428571428569</v>
      </c>
      <c r="G49" s="1322">
        <v>477.76763359130786</v>
      </c>
    </row>
    <row r="50" spans="2:7">
      <c r="B50" s="1320">
        <v>39062</v>
      </c>
      <c r="C50" s="1321">
        <v>1.407142857142857</v>
      </c>
      <c r="D50" s="1321">
        <v>2.1011912176422061</v>
      </c>
      <c r="E50" s="1321">
        <v>18392.576823202857</v>
      </c>
      <c r="F50" s="1322">
        <v>38.714285714285715</v>
      </c>
      <c r="G50" s="1322">
        <v>475.31334204793711</v>
      </c>
    </row>
    <row r="51" spans="2:7">
      <c r="B51" s="1320">
        <v>39063</v>
      </c>
      <c r="C51" s="1321">
        <v>1.6000142857142856</v>
      </c>
      <c r="D51" s="1321">
        <v>2.5284198698282294</v>
      </c>
      <c r="E51" s="1321">
        <v>19640.147379445709</v>
      </c>
      <c r="F51" s="1322">
        <v>40.857142857142854</v>
      </c>
      <c r="G51" s="1322">
        <v>484.70514681680646</v>
      </c>
    </row>
    <row r="52" spans="2:7">
      <c r="B52" s="1320">
        <v>39064</v>
      </c>
      <c r="C52" s="1321">
        <v>1.7142999999999999</v>
      </c>
      <c r="D52" s="1321">
        <v>2.5633344594968577</v>
      </c>
      <c r="E52" s="1321">
        <v>20956.434733548569</v>
      </c>
      <c r="F52" s="1322">
        <v>44</v>
      </c>
      <c r="G52" s="1322">
        <v>484.64326295688676</v>
      </c>
    </row>
    <row r="53" spans="2:7">
      <c r="B53" s="1320">
        <v>39065</v>
      </c>
      <c r="C53" s="1321">
        <v>2.3643000000000001</v>
      </c>
      <c r="D53" s="1321">
        <v>2.8474976022361389</v>
      </c>
      <c r="E53" s="1321">
        <v>19319.578650628573</v>
      </c>
      <c r="F53" s="1322">
        <v>44.571428571428569</v>
      </c>
      <c r="G53" s="1322">
        <v>445.71806559396748</v>
      </c>
    </row>
    <row r="54" spans="2:7">
      <c r="B54" s="1320">
        <v>39066</v>
      </c>
      <c r="C54" s="1321">
        <v>2.607157142857143</v>
      </c>
      <c r="D54" s="1321">
        <v>2.6720980905329297</v>
      </c>
      <c r="E54" s="1321">
        <v>17359.865305735719</v>
      </c>
      <c r="F54" s="1322">
        <v>44.714285714285715</v>
      </c>
      <c r="G54" s="1322">
        <v>389.82298128387419</v>
      </c>
    </row>
    <row r="55" spans="2:7">
      <c r="B55" s="1320">
        <v>39071</v>
      </c>
      <c r="C55" s="1321">
        <v>2.7500142857142857</v>
      </c>
      <c r="D55" s="1321">
        <v>2.7972527485197758</v>
      </c>
      <c r="E55" s="1321">
        <v>18492.436837352863</v>
      </c>
      <c r="F55" s="1322">
        <v>44</v>
      </c>
      <c r="G55" s="1322">
        <v>440.23238031906601</v>
      </c>
    </row>
    <row r="56" spans="2:7">
      <c r="B56" s="1320">
        <v>39072</v>
      </c>
      <c r="C56" s="1321">
        <v>2.6785857142857141</v>
      </c>
      <c r="D56" s="1321">
        <v>2.711540962707486</v>
      </c>
      <c r="E56" s="1321">
        <v>17517.151436842862</v>
      </c>
      <c r="F56" s="1322">
        <v>43.428571428571431</v>
      </c>
      <c r="G56" s="1322">
        <v>413.96169986246889</v>
      </c>
    </row>
    <row r="57" spans="2:7">
      <c r="B57" s="1320">
        <v>39073</v>
      </c>
      <c r="C57" s="1321">
        <v>2.7500142857142857</v>
      </c>
      <c r="D57" s="1321">
        <v>2.5096911855531556</v>
      </c>
      <c r="E57" s="1321">
        <v>18267.866371588574</v>
      </c>
      <c r="F57" s="1322">
        <v>39.571428571428569</v>
      </c>
      <c r="G57" s="1322">
        <v>500.69983018783927</v>
      </c>
    </row>
    <row r="58" spans="2:7">
      <c r="B58" s="1320">
        <v>39076</v>
      </c>
      <c r="C58" s="1321">
        <v>2.5928571428571425</v>
      </c>
      <c r="D58" s="1321">
        <v>1.9592851566278113</v>
      </c>
      <c r="E58" s="1321">
        <v>19108.866491662859</v>
      </c>
      <c r="F58" s="1322">
        <v>37.714285714285715</v>
      </c>
      <c r="G58" s="1322">
        <v>544.95234885889488</v>
      </c>
    </row>
    <row r="59" spans="2:7">
      <c r="B59" s="1320">
        <v>39077</v>
      </c>
      <c r="C59" s="1321">
        <v>2.8857142857142861</v>
      </c>
      <c r="D59" s="1321">
        <v>1.8145600953682155</v>
      </c>
      <c r="E59" s="1321">
        <v>19169.151248027141</v>
      </c>
      <c r="F59" s="1322">
        <v>36.285714285714285</v>
      </c>
      <c r="G59" s="1322">
        <v>558.14567072054251</v>
      </c>
    </row>
    <row r="60" spans="2:7">
      <c r="B60" s="1320">
        <v>39078</v>
      </c>
      <c r="C60" s="1321">
        <v>2.3714285714285714</v>
      </c>
      <c r="D60" s="1321">
        <v>1.3316148805242898</v>
      </c>
      <c r="E60" s="1321">
        <v>19735.864161809997</v>
      </c>
      <c r="F60" s="1322">
        <v>35</v>
      </c>
      <c r="G60" s="1322">
        <v>580.40285741017669</v>
      </c>
    </row>
    <row r="61" spans="2:7">
      <c r="B61" s="1320">
        <v>39079</v>
      </c>
      <c r="C61" s="1321">
        <v>2.0857142857142859</v>
      </c>
      <c r="D61" s="1321">
        <v>1.3447951525098065</v>
      </c>
      <c r="E61" s="1321">
        <v>25245.721057579995</v>
      </c>
      <c r="F61" s="1322">
        <v>39.428571428571431</v>
      </c>
      <c r="G61" s="1322">
        <v>637.49192354818297</v>
      </c>
    </row>
    <row r="62" spans="2:7">
      <c r="B62" s="1320">
        <v>39080</v>
      </c>
      <c r="C62" s="1321">
        <v>1.9428571428571431</v>
      </c>
      <c r="D62" s="1321">
        <v>1.337108956896774</v>
      </c>
      <c r="E62" s="1321">
        <v>25784.435284304283</v>
      </c>
      <c r="F62" s="1322">
        <v>42.142857142857146</v>
      </c>
      <c r="G62" s="1322">
        <v>609.50720885666362</v>
      </c>
    </row>
    <row r="63" spans="2:7">
      <c r="B63" s="1320">
        <v>39085</v>
      </c>
      <c r="C63" s="1321">
        <v>1.985714285714286</v>
      </c>
      <c r="D63" s="1321">
        <v>1.2526256193271377</v>
      </c>
      <c r="E63" s="1321">
        <v>29113.292872991424</v>
      </c>
      <c r="F63" s="1322">
        <v>44.857142857142854</v>
      </c>
      <c r="G63" s="1322">
        <v>663.72551777510205</v>
      </c>
    </row>
    <row r="64" spans="2:7">
      <c r="B64" s="1320">
        <v>39086</v>
      </c>
      <c r="C64" s="1321">
        <v>1.8714285714285717</v>
      </c>
      <c r="D64" s="1321">
        <v>1.1875317431926826</v>
      </c>
      <c r="E64" s="1321">
        <v>27761.436384369998</v>
      </c>
      <c r="F64" s="1322">
        <v>47.142857142857146</v>
      </c>
      <c r="G64" s="1322">
        <v>578.08345848314048</v>
      </c>
    </row>
    <row r="65" spans="2:7">
      <c r="B65" s="1320">
        <v>39087</v>
      </c>
      <c r="C65" s="1321">
        <v>1.9142857142857141</v>
      </c>
      <c r="D65" s="1321">
        <v>1.1933929929681759</v>
      </c>
      <c r="E65" s="1321">
        <v>25252.579659279996</v>
      </c>
      <c r="F65" s="1322">
        <v>47.571428571428569</v>
      </c>
      <c r="G65" s="1322">
        <v>507.44881450889926</v>
      </c>
    </row>
    <row r="66" spans="2:7">
      <c r="B66" s="1320">
        <v>39090</v>
      </c>
      <c r="C66" s="1321">
        <v>1.407142857142857</v>
      </c>
      <c r="D66" s="1321">
        <v>1.0613927548250777</v>
      </c>
      <c r="E66" s="1321">
        <v>28334.865231638571</v>
      </c>
      <c r="F66" s="1322">
        <v>48.142857142857146</v>
      </c>
      <c r="G66" s="1322">
        <v>559.11103210565375</v>
      </c>
    </row>
    <row r="67" spans="2:7">
      <c r="B67" s="1320">
        <v>39091</v>
      </c>
      <c r="C67" s="1321">
        <v>1.1714285714285715</v>
      </c>
      <c r="D67" s="1321">
        <v>1.0022684178851178</v>
      </c>
      <c r="E67" s="1321">
        <v>28945.866745808569</v>
      </c>
      <c r="F67" s="1322">
        <v>50.285714285714285</v>
      </c>
      <c r="G67" s="1322">
        <v>553.7674156712236</v>
      </c>
    </row>
    <row r="68" spans="2:7">
      <c r="B68" s="1320">
        <v>39092</v>
      </c>
      <c r="C68" s="1321">
        <v>1.6428571428571428</v>
      </c>
      <c r="D68" s="1321">
        <v>1.1366970650017818</v>
      </c>
      <c r="E68" s="1321">
        <v>28362.582018532856</v>
      </c>
      <c r="F68" s="1322">
        <v>54.428571428571431</v>
      </c>
      <c r="G68" s="1322">
        <v>514.98753254624989</v>
      </c>
    </row>
    <row r="69" spans="2:7">
      <c r="B69" s="1320">
        <v>39093</v>
      </c>
      <c r="C69" s="1321">
        <v>1.8857142857142857</v>
      </c>
      <c r="D69" s="1321">
        <v>1.2229943902334928</v>
      </c>
      <c r="E69" s="1321">
        <v>30097.868458895715</v>
      </c>
      <c r="F69" s="1322">
        <v>58.285714285714285</v>
      </c>
      <c r="G69" s="1322">
        <v>513.56309219673369</v>
      </c>
    </row>
    <row r="70" spans="2:7">
      <c r="B70" s="1320">
        <v>39094</v>
      </c>
      <c r="C70" s="1321">
        <v>2.0714285714285712</v>
      </c>
      <c r="D70" s="1321">
        <v>1.5767696821407315</v>
      </c>
      <c r="E70" s="1321">
        <v>28036.010355827148</v>
      </c>
      <c r="F70" s="1322">
        <v>54.142857142857146</v>
      </c>
      <c r="G70" s="1322">
        <v>567.77678031884466</v>
      </c>
    </row>
    <row r="71" spans="2:7">
      <c r="B71" s="1320">
        <v>39097</v>
      </c>
      <c r="C71" s="1321">
        <v>1.9428571428571428</v>
      </c>
      <c r="D71" s="1321">
        <v>1.5465694270566028</v>
      </c>
      <c r="E71" s="1321">
        <v>32304.867058302858</v>
      </c>
      <c r="F71" s="1322">
        <v>55.142857142857146</v>
      </c>
      <c r="G71" s="1322">
        <v>644.74972213607066</v>
      </c>
    </row>
    <row r="72" spans="2:7">
      <c r="B72" s="1320">
        <v>39098</v>
      </c>
      <c r="C72" s="1321">
        <v>2.0285714285714289</v>
      </c>
      <c r="D72" s="1321">
        <v>1.6830271578378329</v>
      </c>
      <c r="E72" s="1321">
        <v>33182.438203582868</v>
      </c>
      <c r="F72" s="1322">
        <v>55.142857142857146</v>
      </c>
      <c r="G72" s="1322">
        <v>666.68900076807063</v>
      </c>
    </row>
    <row r="73" spans="2:7">
      <c r="B73" s="1320">
        <v>39099</v>
      </c>
      <c r="C73" s="1321">
        <v>2.0571428571428574</v>
      </c>
      <c r="D73" s="1321">
        <v>1.790843740392065</v>
      </c>
      <c r="E73" s="1321">
        <v>34433.581123317141</v>
      </c>
      <c r="F73" s="1322">
        <v>56.857142857142854</v>
      </c>
      <c r="G73" s="1322">
        <v>662.95595292218798</v>
      </c>
    </row>
    <row r="74" spans="2:7">
      <c r="B74" s="1320">
        <v>39100</v>
      </c>
      <c r="C74" s="1321">
        <v>2.0214285714285718</v>
      </c>
      <c r="D74" s="1321">
        <v>1.7609433068467817</v>
      </c>
      <c r="E74" s="1321">
        <v>35146.294696722856</v>
      </c>
      <c r="F74" s="1322">
        <v>54.571428571428569</v>
      </c>
      <c r="G74" s="1322">
        <v>702.90951993684098</v>
      </c>
    </row>
    <row r="75" spans="2:7">
      <c r="B75" s="1320">
        <v>39101</v>
      </c>
      <c r="C75" s="1321">
        <v>1.3571428571428572</v>
      </c>
      <c r="D75" s="1321">
        <v>1.5464467910648378</v>
      </c>
      <c r="E75" s="1321">
        <v>32778.722277188572</v>
      </c>
      <c r="F75" s="1322">
        <v>47.285714285714285</v>
      </c>
      <c r="G75" s="1322">
        <v>729.95713119610139</v>
      </c>
    </row>
    <row r="76" spans="2:7">
      <c r="B76" s="1320">
        <v>39104</v>
      </c>
      <c r="C76" s="1321">
        <v>1.0999999999999999</v>
      </c>
      <c r="D76" s="1321">
        <v>1.1579385104468829</v>
      </c>
      <c r="E76" s="1321">
        <v>36847.293564288571</v>
      </c>
      <c r="F76" s="1322">
        <v>44.285714285714285</v>
      </c>
      <c r="G76" s="1322">
        <v>835.13408944179423</v>
      </c>
    </row>
    <row r="77" spans="2:7">
      <c r="B77" s="1320">
        <v>39105</v>
      </c>
      <c r="C77" s="1321">
        <v>0.97857142857142854</v>
      </c>
      <c r="D77" s="1321">
        <v>0.9954474010148292</v>
      </c>
      <c r="E77" s="1321">
        <v>37458.294848649995</v>
      </c>
      <c r="F77" s="1322">
        <v>48</v>
      </c>
      <c r="G77" s="1322">
        <v>753.59115960914119</v>
      </c>
    </row>
    <row r="78" spans="2:7">
      <c r="B78" s="1320">
        <v>39106</v>
      </c>
      <c r="C78" s="1321">
        <v>1.0785714285714285</v>
      </c>
      <c r="D78" s="1321">
        <v>1.1214912944427777</v>
      </c>
      <c r="E78" s="1321">
        <v>35713.723632457142</v>
      </c>
      <c r="F78" s="1322">
        <v>48.857142857142854</v>
      </c>
      <c r="G78" s="1322">
        <v>707.75922149852897</v>
      </c>
    </row>
    <row r="79" spans="2:7">
      <c r="B79" s="1320">
        <v>39107</v>
      </c>
      <c r="C79" s="1321">
        <v>0.93572857142857147</v>
      </c>
      <c r="D79" s="1321">
        <v>1.0797751622880714</v>
      </c>
      <c r="E79" s="1321">
        <v>37976.438297227141</v>
      </c>
      <c r="F79" s="1322">
        <v>49.428571428571431</v>
      </c>
      <c r="G79" s="1322">
        <v>754.01961727806145</v>
      </c>
    </row>
    <row r="80" spans="2:7">
      <c r="B80" s="1320">
        <v>39108</v>
      </c>
      <c r="C80" s="1321">
        <v>1.0200142857142858</v>
      </c>
      <c r="D80" s="1321">
        <v>1.0431550720549603</v>
      </c>
      <c r="E80" s="1321">
        <v>35186.152862491428</v>
      </c>
      <c r="F80" s="1322">
        <v>46.857142857142854</v>
      </c>
      <c r="G80" s="1322">
        <v>741.28640520269084</v>
      </c>
    </row>
    <row r="81" spans="2:7">
      <c r="B81" s="1320">
        <v>39111</v>
      </c>
      <c r="C81" s="1321">
        <v>1.1557142857142857</v>
      </c>
      <c r="D81" s="1321">
        <v>1.1246778084781524</v>
      </c>
      <c r="E81" s="1321">
        <v>35713.724403358567</v>
      </c>
      <c r="F81" s="1322">
        <v>47.428571428571431</v>
      </c>
      <c r="G81" s="1322">
        <v>744.61367783935964</v>
      </c>
    </row>
    <row r="82" spans="2:7">
      <c r="B82" s="1320">
        <v>39112</v>
      </c>
      <c r="C82" s="1321">
        <v>1.2200000000000002</v>
      </c>
      <c r="D82" s="1321">
        <v>1.2332445259654514</v>
      </c>
      <c r="E82" s="1321">
        <v>34815.72563591857</v>
      </c>
      <c r="F82" s="1322">
        <v>49.142857142857146</v>
      </c>
      <c r="G82" s="1322">
        <v>708.88270228843669</v>
      </c>
    </row>
    <row r="83" spans="2:7">
      <c r="B83" s="1320">
        <v>39113</v>
      </c>
      <c r="C83" s="1321">
        <v>1.2485714285714287</v>
      </c>
      <c r="D83" s="1321">
        <v>1.3904671041699983</v>
      </c>
      <c r="E83" s="1321">
        <v>30142.869590242859</v>
      </c>
      <c r="F83" s="1322">
        <v>49.714285714285715</v>
      </c>
      <c r="G83" s="1322">
        <v>613.16215499376619</v>
      </c>
    </row>
    <row r="84" spans="2:7">
      <c r="B84" s="1320">
        <v>39114</v>
      </c>
      <c r="C84" s="1321">
        <v>1.2842857142857143</v>
      </c>
      <c r="D84" s="1321">
        <v>1.314141431511975</v>
      </c>
      <c r="E84" s="1321">
        <v>34584.583703638578</v>
      </c>
      <c r="F84" s="1322">
        <v>55.428571428571431</v>
      </c>
      <c r="G84" s="1322">
        <v>631.38778373716843</v>
      </c>
    </row>
    <row r="85" spans="2:7">
      <c r="B85" s="1320">
        <v>39115</v>
      </c>
      <c r="C85" s="1321">
        <v>1.27</v>
      </c>
      <c r="D85" s="1321">
        <v>1.4090065956481954</v>
      </c>
      <c r="E85" s="1321">
        <v>32304.727274959998</v>
      </c>
      <c r="F85" s="1322">
        <v>57.285714285714285</v>
      </c>
      <c r="G85" s="1322">
        <v>581.16925104764607</v>
      </c>
    </row>
    <row r="86" spans="2:7">
      <c r="B86" s="1320">
        <v>39118</v>
      </c>
      <c r="C86" s="1321">
        <v>1.3557000000000001</v>
      </c>
      <c r="D86" s="1321">
        <v>1.4911153659813066</v>
      </c>
      <c r="E86" s="1321">
        <v>31600.870608380003</v>
      </c>
      <c r="F86" s="1322">
        <v>61</v>
      </c>
      <c r="G86" s="1322">
        <v>532.82926412040945</v>
      </c>
    </row>
    <row r="87" spans="2:7">
      <c r="B87" s="1320">
        <v>39119</v>
      </c>
      <c r="C87" s="1321">
        <v>1.5428428571428572</v>
      </c>
      <c r="D87" s="1321">
        <v>1.7906548485355382</v>
      </c>
      <c r="E87" s="1321">
        <v>34604.01345518286</v>
      </c>
      <c r="F87" s="1322">
        <v>66.142857142857139</v>
      </c>
      <c r="G87" s="1322">
        <v>522.15493044517575</v>
      </c>
    </row>
    <row r="88" spans="2:7">
      <c r="B88" s="1320">
        <v>39120</v>
      </c>
      <c r="C88" s="1321">
        <v>1.6357142857142859</v>
      </c>
      <c r="D88" s="1321">
        <v>1.8573743921317669</v>
      </c>
      <c r="E88" s="1321">
        <v>33430.156550454289</v>
      </c>
      <c r="F88" s="1322">
        <v>66</v>
      </c>
      <c r="G88" s="1322">
        <v>497.14942472707173</v>
      </c>
    </row>
    <row r="89" spans="2:7">
      <c r="B89" s="1320">
        <v>39121</v>
      </c>
      <c r="C89" s="1321">
        <v>1.6928571428571428</v>
      </c>
      <c r="D89" s="1321">
        <v>1.9411945530437673</v>
      </c>
      <c r="E89" s="1321">
        <v>34147.441373625712</v>
      </c>
      <c r="F89" s="1322">
        <v>65.428571428571431</v>
      </c>
      <c r="G89" s="1322">
        <v>515.03510730371829</v>
      </c>
    </row>
    <row r="90" spans="2:7">
      <c r="B90" s="1320">
        <v>39122</v>
      </c>
      <c r="C90" s="1321">
        <v>1.75</v>
      </c>
      <c r="D90" s="1321">
        <v>1.8863126337767642</v>
      </c>
      <c r="E90" s="1321">
        <v>41685.726533338559</v>
      </c>
      <c r="F90" s="1322">
        <v>68.285714285714292</v>
      </c>
      <c r="G90" s="1322">
        <v>594.18277955999645</v>
      </c>
    </row>
    <row r="91" spans="2:7">
      <c r="B91" s="1320">
        <v>39125</v>
      </c>
      <c r="C91" s="1321">
        <v>1.7857142857142858</v>
      </c>
      <c r="D91" s="1321">
        <v>1.9078314227633049</v>
      </c>
      <c r="E91" s="1321">
        <v>38031.869090545704</v>
      </c>
      <c r="F91" s="1322">
        <v>62</v>
      </c>
      <c r="G91" s="1322">
        <v>604.44604361255563</v>
      </c>
    </row>
    <row r="92" spans="2:7">
      <c r="B92" s="1320">
        <v>39126</v>
      </c>
      <c r="C92" s="1321">
        <v>2.3428571428571425</v>
      </c>
      <c r="D92" s="1321">
        <v>2.3296409470083774</v>
      </c>
      <c r="E92" s="1321">
        <v>39632.441154289991</v>
      </c>
      <c r="F92" s="1322">
        <v>66.142857142857139</v>
      </c>
      <c r="G92" s="1322">
        <v>608.65983966637828</v>
      </c>
    </row>
    <row r="93" spans="2:7">
      <c r="B93" s="1320">
        <v>39127</v>
      </c>
      <c r="C93" s="1321">
        <v>2.6214285714285714</v>
      </c>
      <c r="D93" s="1321">
        <v>2.6156434617028119</v>
      </c>
      <c r="E93" s="1321">
        <v>41799.155582242856</v>
      </c>
      <c r="F93" s="1322">
        <v>67.714285714285708</v>
      </c>
      <c r="G93" s="1322">
        <v>627.97629018222426</v>
      </c>
    </row>
    <row r="94" spans="2:7">
      <c r="B94" s="1320">
        <v>39128</v>
      </c>
      <c r="C94" s="1321">
        <v>2.5071428571428571</v>
      </c>
      <c r="D94" s="1321">
        <v>2.6602790102642886</v>
      </c>
      <c r="E94" s="1321">
        <v>44769.156495425712</v>
      </c>
      <c r="F94" s="1322">
        <v>72.857142857142861</v>
      </c>
      <c r="G94" s="1322">
        <v>623.43037393196391</v>
      </c>
    </row>
    <row r="95" spans="2:7">
      <c r="B95" s="1320">
        <v>39129</v>
      </c>
      <c r="C95" s="1321">
        <v>2.5571428571428569</v>
      </c>
      <c r="D95" s="1321">
        <v>2.7206614746104769</v>
      </c>
      <c r="E95" s="1321">
        <v>51477.443733539993</v>
      </c>
      <c r="F95" s="1322">
        <v>82</v>
      </c>
      <c r="G95" s="1322">
        <v>642.09345278866226</v>
      </c>
    </row>
    <row r="96" spans="2:7">
      <c r="B96" s="1320">
        <v>39132</v>
      </c>
      <c r="C96" s="1321">
        <v>2.6428571428571428</v>
      </c>
      <c r="D96" s="1321">
        <v>2.7248036339029533</v>
      </c>
      <c r="E96" s="1321">
        <v>52430.44343364142</v>
      </c>
      <c r="F96" s="1322">
        <v>82.857142857142861</v>
      </c>
      <c r="G96" s="1322">
        <v>649.97466196683422</v>
      </c>
    </row>
    <row r="97" spans="2:7">
      <c r="B97" s="1320">
        <v>39133</v>
      </c>
      <c r="C97" s="1321">
        <v>2.7142857142857144</v>
      </c>
      <c r="D97" s="1321">
        <v>2.9380533478675988</v>
      </c>
      <c r="E97" s="1321">
        <v>42821.872037987145</v>
      </c>
      <c r="F97" s="1322">
        <v>78.857142857142861</v>
      </c>
      <c r="G97" s="1322">
        <v>540.38821036374065</v>
      </c>
    </row>
    <row r="98" spans="2:7">
      <c r="B98" s="1320">
        <v>39134</v>
      </c>
      <c r="C98" s="1321">
        <v>2.7214285714285715</v>
      </c>
      <c r="D98" s="1321">
        <v>2.9571427924082521</v>
      </c>
      <c r="E98" s="1321">
        <v>43054.157902692859</v>
      </c>
      <c r="F98" s="1322">
        <v>79.285714285714292</v>
      </c>
      <c r="G98" s="1322">
        <v>538.57792364630336</v>
      </c>
    </row>
    <row r="99" spans="2:7">
      <c r="B99" s="1320">
        <v>39135</v>
      </c>
      <c r="C99" s="1321">
        <v>2.4357142857142859</v>
      </c>
      <c r="D99" s="1321">
        <v>2.4545606925044923</v>
      </c>
      <c r="E99" s="1321">
        <v>40981.870226507141</v>
      </c>
      <c r="F99" s="1322">
        <v>71.142857142857139</v>
      </c>
      <c r="G99" s="1322">
        <v>550.82637204357354</v>
      </c>
    </row>
    <row r="100" spans="2:7">
      <c r="B100" s="1320">
        <v>39136</v>
      </c>
      <c r="C100" s="1321">
        <v>2.1999999999999997</v>
      </c>
      <c r="D100" s="1321">
        <v>2.0804072524301587</v>
      </c>
      <c r="E100" s="1321">
        <v>36303.012339844274</v>
      </c>
      <c r="F100" s="1322">
        <v>63.857142857142854</v>
      </c>
      <c r="G100" s="1322">
        <v>520.75143486397917</v>
      </c>
    </row>
    <row r="101" spans="2:7">
      <c r="B101" s="1320">
        <v>39139</v>
      </c>
      <c r="C101" s="1321">
        <v>2.1857142857142855</v>
      </c>
      <c r="D101" s="1321">
        <v>1.9219122061125098</v>
      </c>
      <c r="E101" s="1321">
        <v>26692.297965371425</v>
      </c>
      <c r="F101" s="1322">
        <v>53.571428571428569</v>
      </c>
      <c r="G101" s="1322">
        <v>460.18896365432448</v>
      </c>
    </row>
    <row r="102" spans="2:7">
      <c r="B102" s="1320">
        <v>39140</v>
      </c>
      <c r="C102" s="1321">
        <v>2.1857142857142855</v>
      </c>
      <c r="D102" s="1321">
        <v>1.7998826802726444</v>
      </c>
      <c r="E102" s="1321">
        <v>17948.296217004292</v>
      </c>
      <c r="F102" s="1322">
        <v>44.142857142857146</v>
      </c>
      <c r="G102" s="1322">
        <v>395.46527006619039</v>
      </c>
    </row>
    <row r="103" spans="2:7">
      <c r="B103" s="1320">
        <v>39141</v>
      </c>
      <c r="C103" s="1321">
        <v>2.1</v>
      </c>
      <c r="D103" s="1321">
        <v>1.7613166456562299</v>
      </c>
      <c r="E103" s="1321">
        <v>15010.296854898572</v>
      </c>
      <c r="F103" s="1322">
        <v>42.428571428571431</v>
      </c>
      <c r="G103" s="1322">
        <v>356.23255020899393</v>
      </c>
    </row>
    <row r="104" spans="2:7">
      <c r="B104" s="1320">
        <v>39142</v>
      </c>
      <c r="C104" s="1321">
        <v>2.0285714285714285</v>
      </c>
      <c r="D104" s="1321">
        <v>1.6411720490977486</v>
      </c>
      <c r="E104" s="1321">
        <v>14814.868633025713</v>
      </c>
      <c r="F104" s="1322">
        <v>43.714285714285715</v>
      </c>
      <c r="G104" s="1322">
        <v>345.5859337448257</v>
      </c>
    </row>
    <row r="105" spans="2:7">
      <c r="B105" s="1320">
        <v>39143</v>
      </c>
      <c r="C105" s="1321">
        <v>1.842857142857143</v>
      </c>
      <c r="D105" s="1321">
        <v>1.7183487983359196</v>
      </c>
      <c r="E105" s="1321">
        <v>13142.012526077144</v>
      </c>
      <c r="F105" s="1322">
        <v>48.285714285714285</v>
      </c>
      <c r="G105" s="1322">
        <v>278.6771454350897</v>
      </c>
    </row>
    <row r="106" spans="2:7">
      <c r="B106" s="1320">
        <v>39146</v>
      </c>
      <c r="C106" s="1321">
        <v>1.8</v>
      </c>
      <c r="D106" s="1321">
        <v>1.6561311616243888</v>
      </c>
      <c r="E106" s="1321">
        <v>14368.298331794287</v>
      </c>
      <c r="F106" s="1322">
        <v>47.857142857142854</v>
      </c>
      <c r="G106" s="1322">
        <v>315.48056084747725</v>
      </c>
    </row>
    <row r="107" spans="2:7">
      <c r="B107" s="1320">
        <v>39147</v>
      </c>
      <c r="C107" s="1321">
        <v>1.95</v>
      </c>
      <c r="D107" s="1321">
        <v>1.6072703177230392</v>
      </c>
      <c r="E107" s="1321">
        <v>17240.297988802857</v>
      </c>
      <c r="F107" s="1322">
        <v>48.857142857142854</v>
      </c>
      <c r="G107" s="1322">
        <v>384.78234499248373</v>
      </c>
    </row>
    <row r="108" spans="2:7">
      <c r="B108" s="1320">
        <v>39148</v>
      </c>
      <c r="C108" s="1321">
        <v>1.9928571428571427</v>
      </c>
      <c r="D108" s="1321">
        <v>1.4175328325134295</v>
      </c>
      <c r="E108" s="1321">
        <v>21695.297322201433</v>
      </c>
      <c r="F108" s="1322">
        <v>49</v>
      </c>
      <c r="G108" s="1322">
        <v>475.03652134605039</v>
      </c>
    </row>
    <row r="109" spans="2:7">
      <c r="B109" s="1320">
        <v>39152</v>
      </c>
      <c r="C109" s="1321">
        <v>1.8499999999999999</v>
      </c>
      <c r="D109" s="1321">
        <v>1.3643871820386055</v>
      </c>
      <c r="E109" s="1321">
        <v>23226.726644275717</v>
      </c>
      <c r="F109" s="1322">
        <v>50</v>
      </c>
      <c r="G109" s="1322">
        <v>502.92300162251661</v>
      </c>
    </row>
    <row r="110" spans="2:7">
      <c r="B110" s="1320">
        <v>39153</v>
      </c>
      <c r="C110" s="1321">
        <v>2.1714285714285713</v>
      </c>
      <c r="D110" s="1321">
        <v>1.5360250067410366</v>
      </c>
      <c r="E110" s="1321">
        <v>26791.440715805718</v>
      </c>
      <c r="F110" s="1322">
        <v>52.571428571428569</v>
      </c>
      <c r="G110" s="1322">
        <v>543.66027155462439</v>
      </c>
    </row>
    <row r="111" spans="2:7">
      <c r="B111" s="1320">
        <v>39154</v>
      </c>
      <c r="C111" s="1321">
        <v>2.2428571428571429</v>
      </c>
      <c r="D111" s="1321">
        <v>1.8707411362327859</v>
      </c>
      <c r="E111" s="1321">
        <v>27090.58296381286</v>
      </c>
      <c r="F111" s="1322">
        <v>52</v>
      </c>
      <c r="G111" s="1322">
        <v>551.95108435481961</v>
      </c>
    </row>
    <row r="112" spans="2:7">
      <c r="B112" s="1320">
        <v>39155</v>
      </c>
      <c r="C112" s="1321">
        <v>2.4285714285714284</v>
      </c>
      <c r="D112" s="1321">
        <v>1.684198328093083</v>
      </c>
      <c r="E112" s="1321">
        <v>29883.582859705719</v>
      </c>
      <c r="F112" s="1322">
        <v>52.714285714285715</v>
      </c>
      <c r="G112" s="1322">
        <v>585.61453611756735</v>
      </c>
    </row>
    <row r="113" spans="2:7">
      <c r="B113" s="1320">
        <v>39156</v>
      </c>
      <c r="C113" s="1321">
        <v>2.3714285714285714</v>
      </c>
      <c r="D113" s="1321">
        <v>1.7531707180546381</v>
      </c>
      <c r="E113" s="1321">
        <v>31985.297432315718</v>
      </c>
      <c r="F113" s="1322">
        <v>57</v>
      </c>
      <c r="G113" s="1322">
        <v>574.95530539260403</v>
      </c>
    </row>
    <row r="114" spans="2:7">
      <c r="B114" s="1320">
        <v>39157</v>
      </c>
      <c r="C114" s="1321">
        <v>2.1928571428571426</v>
      </c>
      <c r="D114" s="1321">
        <v>1.9132621658029039</v>
      </c>
      <c r="E114" s="1321">
        <v>31916.011897632863</v>
      </c>
      <c r="F114" s="1322">
        <v>58.428571428571431</v>
      </c>
      <c r="G114" s="1322">
        <v>549.37943892037367</v>
      </c>
    </row>
    <row r="115" spans="2:7">
      <c r="B115" s="1320">
        <v>39160</v>
      </c>
      <c r="C115" s="1321">
        <v>2.2357142857142858</v>
      </c>
      <c r="D115" s="1321">
        <v>1.8809559381679151</v>
      </c>
      <c r="E115" s="1321">
        <v>32703.726858040005</v>
      </c>
      <c r="F115" s="1322">
        <v>61.142857142857146</v>
      </c>
      <c r="G115" s="1322">
        <v>526.65203392459409</v>
      </c>
    </row>
    <row r="116" spans="2:7">
      <c r="B116" s="1320">
        <v>39161</v>
      </c>
      <c r="C116" s="1321">
        <v>2.092857142857143</v>
      </c>
      <c r="D116" s="1321">
        <v>1.798391138929746</v>
      </c>
      <c r="E116" s="1321">
        <v>38214.727221161433</v>
      </c>
      <c r="F116" s="1322">
        <v>65</v>
      </c>
      <c r="G116" s="1322">
        <v>580.17345204248466</v>
      </c>
    </row>
    <row r="117" spans="2:7">
      <c r="B117" s="1320">
        <v>39162</v>
      </c>
      <c r="C117" s="1321">
        <v>1.842857142857143</v>
      </c>
      <c r="D117" s="1321">
        <v>1.4629165015154488</v>
      </c>
      <c r="E117" s="1321">
        <v>34449.870509292865</v>
      </c>
      <c r="F117" s="1322">
        <v>63</v>
      </c>
      <c r="G117" s="1322">
        <v>531.84346357390484</v>
      </c>
    </row>
    <row r="118" spans="2:7">
      <c r="B118" s="1320">
        <v>39166</v>
      </c>
      <c r="C118" s="1321">
        <v>1.6928571428571428</v>
      </c>
      <c r="D118" s="1321">
        <v>0.97319338969367486</v>
      </c>
      <c r="E118" s="1321">
        <v>35336.871830351432</v>
      </c>
      <c r="F118" s="1322">
        <v>64</v>
      </c>
      <c r="G118" s="1322">
        <v>541.568324878098</v>
      </c>
    </row>
    <row r="119" spans="2:7">
      <c r="B119" s="1320">
        <v>39167</v>
      </c>
      <c r="C119" s="1321">
        <v>1.7214142857142856</v>
      </c>
      <c r="D119" s="1321">
        <v>1.1586929442288165</v>
      </c>
      <c r="E119" s="1321">
        <v>32980.443427621438</v>
      </c>
      <c r="F119" s="1322">
        <v>62.428571428571431</v>
      </c>
      <c r="G119" s="1322">
        <v>517.41639973088911</v>
      </c>
    </row>
    <row r="120" spans="2:7">
      <c r="B120" s="1320">
        <v>39168</v>
      </c>
      <c r="C120" s="1321">
        <v>1.592842857142857</v>
      </c>
      <c r="D120" s="1321">
        <v>1.3410906388695552</v>
      </c>
      <c r="E120" s="1321">
        <v>30851.729986950006</v>
      </c>
      <c r="F120" s="1322">
        <v>61.857142857142854</v>
      </c>
      <c r="G120" s="1322">
        <v>489.37768001239499</v>
      </c>
    </row>
    <row r="121" spans="2:7">
      <c r="B121" s="1320">
        <v>39169</v>
      </c>
      <c r="C121" s="1321">
        <v>1.8499857142857141</v>
      </c>
      <c r="D121" s="1321">
        <v>1.5617290391583383</v>
      </c>
      <c r="E121" s="1321">
        <v>35816.302341909999</v>
      </c>
      <c r="F121" s="1322">
        <v>70.428571428571431</v>
      </c>
      <c r="G121" s="1322">
        <v>486.59677539764732</v>
      </c>
    </row>
    <row r="122" spans="2:7">
      <c r="B122" s="1320">
        <v>39170</v>
      </c>
      <c r="C122" s="1321">
        <v>1.6499857142857142</v>
      </c>
      <c r="D122" s="1321">
        <v>1.8510435667268499</v>
      </c>
      <c r="E122" s="1321">
        <v>36735.302318587135</v>
      </c>
      <c r="F122" s="1322">
        <v>75.428571428571431</v>
      </c>
      <c r="G122" s="1322">
        <v>461.51423905367898</v>
      </c>
    </row>
    <row r="123" spans="2:7">
      <c r="B123" s="1320">
        <v>39171</v>
      </c>
      <c r="C123" s="1321">
        <v>1.9071285714285711</v>
      </c>
      <c r="D123" s="1321">
        <v>2.1066073141706219</v>
      </c>
      <c r="E123" s="1321">
        <v>35204.016055111424</v>
      </c>
      <c r="F123" s="1322">
        <v>77.285714285714292</v>
      </c>
      <c r="G123" s="1322">
        <v>428.01660903311534</v>
      </c>
    </row>
    <row r="124" spans="2:7">
      <c r="B124" s="1320">
        <v>39174</v>
      </c>
      <c r="C124" s="1321">
        <v>1.9071285714285717</v>
      </c>
      <c r="D124" s="1321">
        <v>2.4729572415741186</v>
      </c>
      <c r="E124" s="1321">
        <v>36294.44510504714</v>
      </c>
      <c r="F124" s="1322">
        <v>78.428571428571431</v>
      </c>
      <c r="G124" s="1322">
        <v>440.71349821830762</v>
      </c>
    </row>
    <row r="125" spans="2:7">
      <c r="B125" s="1320">
        <v>39175</v>
      </c>
      <c r="C125" s="1321">
        <v>2.0571285714285712</v>
      </c>
      <c r="D125" s="1321">
        <v>2.6892260756646649</v>
      </c>
      <c r="E125" s="1321">
        <v>34879.444077402855</v>
      </c>
      <c r="F125" s="1322">
        <v>76.571428571428569</v>
      </c>
      <c r="G125" s="1322">
        <v>425.28973086773732</v>
      </c>
    </row>
    <row r="126" spans="2:7">
      <c r="B126" s="1320">
        <v>39176</v>
      </c>
      <c r="C126" s="1321">
        <v>1.8428571428571427</v>
      </c>
      <c r="D126" s="1321">
        <v>2.488818578096851</v>
      </c>
      <c r="E126" s="1321">
        <v>34981.871669732856</v>
      </c>
      <c r="F126" s="1322">
        <v>73.571428571428569</v>
      </c>
      <c r="G126" s="1322">
        <v>447.12934861839267</v>
      </c>
    </row>
    <row r="127" spans="2:7">
      <c r="B127" s="1320">
        <v>39177</v>
      </c>
      <c r="C127" s="1321">
        <v>2.1</v>
      </c>
      <c r="D127" s="1321">
        <v>2.338368228902481</v>
      </c>
      <c r="E127" s="1321">
        <v>34368.29918250857</v>
      </c>
      <c r="F127" s="1322">
        <v>70.428571428571431</v>
      </c>
      <c r="G127" s="1322">
        <v>461.60245008867429</v>
      </c>
    </row>
    <row r="128" spans="2:7">
      <c r="B128" s="1320">
        <v>39178</v>
      </c>
      <c r="C128" s="1321">
        <v>1.8571428571428572</v>
      </c>
      <c r="D128" s="1321">
        <v>2.1052392790290049</v>
      </c>
      <c r="E128" s="1321">
        <v>27762.726883898569</v>
      </c>
      <c r="F128" s="1322">
        <v>62.142857142857146</v>
      </c>
      <c r="G128" s="1322">
        <v>427.31388024203568</v>
      </c>
    </row>
    <row r="129" spans="2:7">
      <c r="B129" s="1320">
        <v>39181</v>
      </c>
      <c r="C129" s="1321">
        <v>2.5571571428571431</v>
      </c>
      <c r="D129" s="1321">
        <v>2.3910504397546783</v>
      </c>
      <c r="E129" s="1321">
        <v>21898.155192375718</v>
      </c>
      <c r="F129" s="1322">
        <v>54.714285714285715</v>
      </c>
      <c r="G129" s="1322">
        <v>388.78157665446344</v>
      </c>
    </row>
    <row r="130" spans="2:7">
      <c r="B130" s="1320">
        <v>39182</v>
      </c>
      <c r="C130" s="1321">
        <v>2.8714428571428567</v>
      </c>
      <c r="D130" s="1321">
        <v>2.7295818562802054</v>
      </c>
      <c r="E130" s="1321">
        <v>17823.726776088573</v>
      </c>
      <c r="F130" s="1322">
        <v>50.714285714285715</v>
      </c>
      <c r="G130" s="1322">
        <v>356.09111287770793</v>
      </c>
    </row>
    <row r="131" spans="2:7">
      <c r="B131" s="1320">
        <v>39183</v>
      </c>
      <c r="C131" s="1321">
        <v>2.9285857142857137</v>
      </c>
      <c r="D131" s="1321">
        <v>2.9833788400467927</v>
      </c>
      <c r="E131" s="1321">
        <v>17624.154712067142</v>
      </c>
      <c r="F131" s="1322">
        <v>50.857142857142854</v>
      </c>
      <c r="G131" s="1322">
        <v>351.93790114722196</v>
      </c>
    </row>
    <row r="132" spans="2:7">
      <c r="B132" s="1320">
        <v>39184</v>
      </c>
      <c r="C132" s="1321">
        <v>2.9285857142857137</v>
      </c>
      <c r="D132" s="1321">
        <v>3.3870228596416334</v>
      </c>
      <c r="E132" s="1321">
        <v>19930.011517957144</v>
      </c>
      <c r="F132" s="1322">
        <v>54</v>
      </c>
      <c r="G132" s="1322">
        <v>373.34870245285038</v>
      </c>
    </row>
    <row r="133" spans="2:7">
      <c r="B133" s="1320">
        <v>39185</v>
      </c>
      <c r="C133" s="1321">
        <v>3.7714428571428575</v>
      </c>
      <c r="D133" s="1321">
        <v>4.2373978900836251</v>
      </c>
      <c r="E133" s="1321">
        <v>19845.86880400572</v>
      </c>
      <c r="F133" s="1322">
        <v>57.428571428571431</v>
      </c>
      <c r="G133" s="1322">
        <v>349.92908332352124</v>
      </c>
    </row>
    <row r="134" spans="2:7">
      <c r="B134" s="1320">
        <v>39188</v>
      </c>
      <c r="C134" s="1321">
        <v>4.2000142857142864</v>
      </c>
      <c r="D134" s="1321">
        <v>4.8961539786972228</v>
      </c>
      <c r="E134" s="1321">
        <v>22898.583891934286</v>
      </c>
      <c r="F134" s="1322">
        <v>61.857142857142854</v>
      </c>
      <c r="G134" s="1322">
        <v>362.02394727958398</v>
      </c>
    </row>
    <row r="135" spans="2:7">
      <c r="B135" s="1320">
        <v>39189</v>
      </c>
      <c r="C135" s="1321">
        <v>4.1857285714285712</v>
      </c>
      <c r="D135" s="1321">
        <v>5.6991206905375851</v>
      </c>
      <c r="E135" s="1321">
        <v>21988.155279175717</v>
      </c>
      <c r="F135" s="1322">
        <v>61.142857142857146</v>
      </c>
      <c r="G135" s="1322">
        <v>347.08610130979605</v>
      </c>
    </row>
    <row r="136" spans="2:7">
      <c r="B136" s="1320">
        <v>39190</v>
      </c>
      <c r="C136" s="1321">
        <v>3.9</v>
      </c>
      <c r="D136" s="1321">
        <v>5.8484973059828382</v>
      </c>
      <c r="E136" s="1321">
        <v>29820.440940728568</v>
      </c>
      <c r="F136" s="1322">
        <v>68.571428571428569</v>
      </c>
      <c r="G136" s="1322">
        <v>404.72242402387309</v>
      </c>
    </row>
    <row r="137" spans="2:7">
      <c r="B137" s="1320">
        <v>39191</v>
      </c>
      <c r="C137" s="1321">
        <v>3.8285714285714287</v>
      </c>
      <c r="D137" s="1321">
        <v>5.4916956125637251</v>
      </c>
      <c r="E137" s="1321">
        <v>32526.583466795717</v>
      </c>
      <c r="F137" s="1322">
        <v>68.571428571428569</v>
      </c>
      <c r="G137" s="1322">
        <v>449.82479945832546</v>
      </c>
    </row>
    <row r="138" spans="2:7">
      <c r="B138" s="1320">
        <v>39192</v>
      </c>
      <c r="C138" s="1321">
        <v>4.0142857142857142</v>
      </c>
      <c r="D138" s="1321">
        <v>5.001470862005684</v>
      </c>
      <c r="E138" s="1321">
        <v>31519.869711927146</v>
      </c>
      <c r="F138" s="1322">
        <v>67.142857142857139</v>
      </c>
      <c r="G138" s="1322">
        <v>439.81485128594733</v>
      </c>
    </row>
    <row r="139" spans="2:7">
      <c r="B139" s="1320">
        <v>39195</v>
      </c>
      <c r="C139" s="1321">
        <v>4.2714285714285714</v>
      </c>
      <c r="D139" s="1321">
        <v>5.0451056275805906</v>
      </c>
      <c r="E139" s="1321">
        <v>33173.298405250003</v>
      </c>
      <c r="F139" s="1322">
        <v>70.571428571428569</v>
      </c>
      <c r="G139" s="1322">
        <v>442.3496762050537</v>
      </c>
    </row>
    <row r="140" spans="2:7">
      <c r="B140" s="1320">
        <v>39196</v>
      </c>
      <c r="C140" s="1321">
        <v>3.8571428571428572</v>
      </c>
      <c r="D140" s="1321">
        <v>4.4354931445356902</v>
      </c>
      <c r="E140" s="1321">
        <v>34428.584440680002</v>
      </c>
      <c r="F140" s="1322">
        <v>70.142857142857139</v>
      </c>
      <c r="G140" s="1322">
        <v>462.93819868534791</v>
      </c>
    </row>
    <row r="141" spans="2:7">
      <c r="B141" s="1320">
        <v>39197</v>
      </c>
      <c r="C141" s="1321">
        <v>3.4285714285714284</v>
      </c>
      <c r="D141" s="1321">
        <v>3.8489893924971237</v>
      </c>
      <c r="E141" s="1321">
        <v>32372.584212254285</v>
      </c>
      <c r="F141" s="1322">
        <v>68.428571428571431</v>
      </c>
      <c r="G141" s="1322">
        <v>445.38175370390434</v>
      </c>
    </row>
    <row r="142" spans="2:7">
      <c r="B142" s="1320">
        <v>39198</v>
      </c>
      <c r="C142" s="1321">
        <v>3.6428571428571428</v>
      </c>
      <c r="D142" s="1321">
        <v>3.1378136725223471</v>
      </c>
      <c r="E142" s="1321">
        <v>33624.156555648566</v>
      </c>
      <c r="F142" s="1322">
        <v>68.714285714285708</v>
      </c>
      <c r="G142" s="1322">
        <v>471.03789890604992</v>
      </c>
    </row>
    <row r="143" spans="2:7">
      <c r="B143" s="1320">
        <v>39199</v>
      </c>
      <c r="C143" s="1321">
        <v>3.2857142857142856</v>
      </c>
      <c r="D143" s="1321">
        <v>2.6606017548289538</v>
      </c>
      <c r="E143" s="1321">
        <v>30470.441945038569</v>
      </c>
      <c r="F143" s="1322">
        <v>62.428571428571431</v>
      </c>
      <c r="G143" s="1322">
        <v>487.75611963167466</v>
      </c>
    </row>
    <row r="144" spans="2:7">
      <c r="B144" s="1320">
        <v>39202</v>
      </c>
      <c r="C144" s="1321">
        <v>3.2142857142857144</v>
      </c>
      <c r="D144" s="1321">
        <v>2.5220062924498512</v>
      </c>
      <c r="E144" s="1321">
        <v>27529.156525128568</v>
      </c>
      <c r="F144" s="1322">
        <v>60.142857142857146</v>
      </c>
      <c r="G144" s="1322">
        <v>452.86371224537379</v>
      </c>
    </row>
    <row r="145" spans="2:7">
      <c r="B145" s="1320">
        <v>39204</v>
      </c>
      <c r="C145" s="1321">
        <v>2.9</v>
      </c>
      <c r="D145" s="1321">
        <v>2.5191767724627416</v>
      </c>
      <c r="E145" s="1321">
        <v>28238.870092021421</v>
      </c>
      <c r="F145" s="1322">
        <v>60</v>
      </c>
      <c r="G145" s="1322">
        <v>467.85019741593794</v>
      </c>
    </row>
    <row r="146" spans="2:7">
      <c r="B146" s="1320">
        <v>39205</v>
      </c>
      <c r="C146" s="1321">
        <v>2.5857142857142859</v>
      </c>
      <c r="D146" s="1321">
        <v>1.9728260889542069</v>
      </c>
      <c r="E146" s="1321">
        <v>25326.726552428569</v>
      </c>
      <c r="F146" s="1322">
        <v>53</v>
      </c>
      <c r="G146" s="1322">
        <v>470.27095307038172</v>
      </c>
    </row>
    <row r="147" spans="2:7">
      <c r="B147" s="1320">
        <v>39206</v>
      </c>
      <c r="C147" s="1321">
        <v>2.1714285714285713</v>
      </c>
      <c r="D147" s="1321">
        <v>1.9121895746664737</v>
      </c>
      <c r="E147" s="1321">
        <v>26706.726730727143</v>
      </c>
      <c r="F147" s="1322">
        <v>55</v>
      </c>
      <c r="G147" s="1322">
        <v>476.5970971042392</v>
      </c>
    </row>
    <row r="148" spans="2:7">
      <c r="B148" s="1320">
        <v>39209</v>
      </c>
      <c r="C148" s="1321">
        <v>2.157142857142857</v>
      </c>
      <c r="D148" s="1321">
        <v>2.2042805665771956</v>
      </c>
      <c r="E148" s="1321">
        <v>25744.441712028576</v>
      </c>
      <c r="F148" s="1322">
        <v>56.857142857142854</v>
      </c>
      <c r="G148" s="1322">
        <v>452.25660509238435</v>
      </c>
    </row>
    <row r="149" spans="2:7">
      <c r="B149" s="1320">
        <v>39210</v>
      </c>
      <c r="C149" s="1321">
        <v>2.157142857142857</v>
      </c>
      <c r="D149" s="1321">
        <v>2.7710482458564734</v>
      </c>
      <c r="E149" s="1321">
        <v>28594.299434264289</v>
      </c>
      <c r="F149" s="1322">
        <v>63.428571428571431</v>
      </c>
      <c r="G149" s="1322">
        <v>452.55783083954282</v>
      </c>
    </row>
    <row r="150" spans="2:7">
      <c r="B150" s="1320">
        <v>39212</v>
      </c>
      <c r="C150" s="1321">
        <v>2.6142857142857143</v>
      </c>
      <c r="D150" s="1321">
        <v>3.0570428768997568</v>
      </c>
      <c r="E150" s="1321">
        <v>28425.013956598577</v>
      </c>
      <c r="F150" s="1322">
        <v>67.428571428571431</v>
      </c>
      <c r="G150" s="1322">
        <v>414.9486566788654</v>
      </c>
    </row>
    <row r="151" spans="2:7">
      <c r="B151" s="1320">
        <v>39213</v>
      </c>
      <c r="C151" s="1321">
        <v>2.4714285714285715</v>
      </c>
      <c r="D151" s="1321">
        <v>3.3813254351872613</v>
      </c>
      <c r="E151" s="1321">
        <v>31411.157090855715</v>
      </c>
      <c r="F151" s="1322">
        <v>76.428571428571431</v>
      </c>
      <c r="G151" s="1322">
        <v>411.66046077582894</v>
      </c>
    </row>
    <row r="152" spans="2:7">
      <c r="B152" s="1320">
        <v>39216</v>
      </c>
      <c r="C152" s="1321">
        <v>2.7214285714285715</v>
      </c>
      <c r="D152" s="1321">
        <v>3.866913741367767</v>
      </c>
      <c r="E152" s="1321">
        <v>35859.014817889998</v>
      </c>
      <c r="F152" s="1322">
        <v>84.857142857142861</v>
      </c>
      <c r="G152" s="1322">
        <v>422.91389467936409</v>
      </c>
    </row>
    <row r="153" spans="2:7">
      <c r="B153" s="1320">
        <v>39217</v>
      </c>
      <c r="C153" s="1321">
        <v>2.7642857142857147</v>
      </c>
      <c r="D153" s="1321">
        <v>4.2598236054069201</v>
      </c>
      <c r="E153" s="1321">
        <v>37632.158102042857</v>
      </c>
      <c r="F153" s="1322">
        <v>88.571428571428569</v>
      </c>
      <c r="G153" s="1322">
        <v>424.463428708994</v>
      </c>
    </row>
    <row r="154" spans="2:7">
      <c r="B154" s="1320">
        <v>39218</v>
      </c>
      <c r="C154" s="1321">
        <v>2.8928571428571428</v>
      </c>
      <c r="D154" s="1321">
        <v>4.2640683572420555</v>
      </c>
      <c r="E154" s="1321">
        <v>36257.871531288569</v>
      </c>
      <c r="F154" s="1322">
        <v>84.142857142857139</v>
      </c>
      <c r="G154" s="1322">
        <v>439.3214178209567</v>
      </c>
    </row>
    <row r="155" spans="2:7">
      <c r="B155" s="1320">
        <v>39219</v>
      </c>
      <c r="C155" s="1321">
        <v>2.6928571428571431</v>
      </c>
      <c r="D155" s="1321">
        <v>3.8903739176039349</v>
      </c>
      <c r="E155" s="1321">
        <v>36887.726929172859</v>
      </c>
      <c r="F155" s="1322">
        <v>83.571428571428569</v>
      </c>
      <c r="G155" s="1322">
        <v>450.61598941281818</v>
      </c>
    </row>
    <row r="156" spans="2:7">
      <c r="B156" s="1320">
        <v>39220</v>
      </c>
      <c r="C156" s="1321">
        <v>2.6214285714285714</v>
      </c>
      <c r="D156" s="1321">
        <v>3.2602657181792485</v>
      </c>
      <c r="E156" s="1321">
        <v>37144.582172005714</v>
      </c>
      <c r="F156" s="1322">
        <v>82.142857142857139</v>
      </c>
      <c r="G156" s="1322">
        <v>461.26693176408429</v>
      </c>
    </row>
    <row r="157" spans="2:7">
      <c r="B157" s="1320">
        <v>39223</v>
      </c>
      <c r="C157" s="1321">
        <v>2.2357142857142858</v>
      </c>
      <c r="D157" s="1321">
        <v>2.9018292240412475</v>
      </c>
      <c r="E157" s="1321">
        <v>33506.295283725711</v>
      </c>
      <c r="F157" s="1322">
        <v>75</v>
      </c>
      <c r="G157" s="1322">
        <v>461.85646556608492</v>
      </c>
    </row>
    <row r="158" spans="2:7">
      <c r="B158" s="1320">
        <v>39224</v>
      </c>
      <c r="C158" s="1321">
        <v>1.9785714285714289</v>
      </c>
      <c r="D158" s="1321">
        <v>2.7159026035790776</v>
      </c>
      <c r="E158" s="1321">
        <v>29771.579500764285</v>
      </c>
      <c r="F158" s="1322">
        <v>65.285714285714292</v>
      </c>
      <c r="G158" s="1322">
        <v>452.74328727744057</v>
      </c>
    </row>
    <row r="159" spans="2:7">
      <c r="B159" s="1320">
        <v>39225</v>
      </c>
      <c r="C159" s="1321">
        <v>1.8000000000000003</v>
      </c>
      <c r="D159" s="1321">
        <v>2.1928495340852381</v>
      </c>
      <c r="E159" s="1321">
        <v>25552.863762125715</v>
      </c>
      <c r="F159" s="1322">
        <v>53.428571428571431</v>
      </c>
      <c r="G159" s="1322">
        <v>500.70040074843058</v>
      </c>
    </row>
    <row r="160" spans="2:7">
      <c r="B160" s="1320">
        <v>39226</v>
      </c>
      <c r="C160" s="1321">
        <v>1.8142857142857143</v>
      </c>
      <c r="D160" s="1321">
        <v>1.9179036983045215</v>
      </c>
      <c r="E160" s="1321">
        <v>23747.006946994283</v>
      </c>
      <c r="F160" s="1322">
        <v>52.571428571428569</v>
      </c>
      <c r="G160" s="1322">
        <v>478.63159397419844</v>
      </c>
    </row>
    <row r="161" spans="2:7">
      <c r="B161" s="1320">
        <v>39227</v>
      </c>
      <c r="C161" s="1321">
        <v>1.8142857142857143</v>
      </c>
      <c r="D161" s="1321">
        <v>1.9019770094996997</v>
      </c>
      <c r="E161" s="1321">
        <v>21606.864498802857</v>
      </c>
      <c r="F161" s="1322">
        <v>50.714285714285715</v>
      </c>
      <c r="G161" s="1322">
        <v>450.00628626780605</v>
      </c>
    </row>
    <row r="162" spans="2:7">
      <c r="B162" s="1320">
        <v>39230</v>
      </c>
      <c r="C162" s="1321">
        <v>1.6999999999999997</v>
      </c>
      <c r="D162" s="1321">
        <v>1.9327059247244001</v>
      </c>
      <c r="E162" s="1321">
        <v>22974.723009905716</v>
      </c>
      <c r="F162" s="1322">
        <v>51.714285714285715</v>
      </c>
      <c r="G162" s="1322">
        <v>463.09016206331626</v>
      </c>
    </row>
    <row r="163" spans="2:7">
      <c r="B163" s="1320">
        <v>39231</v>
      </c>
      <c r="C163" s="1321">
        <v>1.5857142857142854</v>
      </c>
      <c r="D163" s="1321">
        <v>1.8691185878020011</v>
      </c>
      <c r="E163" s="1321">
        <v>22262.724041064288</v>
      </c>
      <c r="F163" s="1322">
        <v>51</v>
      </c>
      <c r="G163" s="1322">
        <v>458.5384316464382</v>
      </c>
    </row>
    <row r="164" spans="2:7">
      <c r="B164" s="1320">
        <v>39232</v>
      </c>
      <c r="C164" s="1321">
        <v>1.412857142857143</v>
      </c>
      <c r="D164" s="1321">
        <v>1.8080640790057834</v>
      </c>
      <c r="E164" s="1321">
        <v>24854.438823962853</v>
      </c>
      <c r="F164" s="1322">
        <v>55.714285714285715</v>
      </c>
      <c r="G164" s="1322">
        <v>460.77549458533667</v>
      </c>
    </row>
    <row r="165" spans="2:7">
      <c r="B165" s="1320">
        <v>39233</v>
      </c>
      <c r="C165" s="1321">
        <v>1.5700000000000003</v>
      </c>
      <c r="D165" s="1321">
        <v>1.694356261605154</v>
      </c>
      <c r="E165" s="1321">
        <v>28801.296719307142</v>
      </c>
      <c r="F165" s="1322">
        <v>58.714285714285715</v>
      </c>
      <c r="G165" s="1322">
        <v>512.35260660881841</v>
      </c>
    </row>
    <row r="166" spans="2:7">
      <c r="B166" s="1320">
        <v>39234</v>
      </c>
      <c r="C166" s="1321">
        <v>1.7128571428571429</v>
      </c>
      <c r="D166" s="1321">
        <v>1.7692776899062568</v>
      </c>
      <c r="E166" s="1321">
        <v>30756.867906751431</v>
      </c>
      <c r="F166" s="1322">
        <v>63</v>
      </c>
      <c r="G166" s="1322">
        <v>486.30509700223092</v>
      </c>
    </row>
    <row r="167" spans="2:7">
      <c r="B167" s="1320">
        <v>39237</v>
      </c>
      <c r="C167" s="1321">
        <v>1.5128571428571429</v>
      </c>
      <c r="D167" s="1321">
        <v>1.7902591541927053</v>
      </c>
      <c r="E167" s="1321">
        <v>30883.725378002859</v>
      </c>
      <c r="F167" s="1322">
        <v>61.428571428571431</v>
      </c>
      <c r="G167" s="1322">
        <v>497.72833152360045</v>
      </c>
    </row>
    <row r="168" spans="2:7">
      <c r="B168" s="1320">
        <v>39238</v>
      </c>
      <c r="C168" s="1321">
        <v>1.7985714285714285</v>
      </c>
      <c r="D168" s="1321">
        <v>2.0855344056016212</v>
      </c>
      <c r="E168" s="1321">
        <v>31891.582324440005</v>
      </c>
      <c r="F168" s="1322">
        <v>64.285714285714292</v>
      </c>
      <c r="G168" s="1322">
        <v>496.27704818520175</v>
      </c>
    </row>
    <row r="169" spans="2:7">
      <c r="B169" s="1320">
        <v>39239</v>
      </c>
      <c r="C169" s="1321">
        <v>2.112857142857143</v>
      </c>
      <c r="D169" s="1321">
        <v>2.529725714396402</v>
      </c>
      <c r="E169" s="1321">
        <v>29182.295666164286</v>
      </c>
      <c r="F169" s="1322">
        <v>61.142857142857146</v>
      </c>
      <c r="G169" s="1322">
        <v>472.845131071558</v>
      </c>
    </row>
    <row r="170" spans="2:7">
      <c r="B170" s="1320">
        <v>39240</v>
      </c>
      <c r="C170" s="1321">
        <v>2.1557142857142857</v>
      </c>
      <c r="D170" s="1321">
        <v>3.1009714676287916</v>
      </c>
      <c r="E170" s="1321">
        <v>28039.438049344284</v>
      </c>
      <c r="F170" s="1322">
        <v>60.142857142857146</v>
      </c>
      <c r="G170" s="1322">
        <v>463.29373518156353</v>
      </c>
    </row>
    <row r="171" spans="2:7">
      <c r="B171" s="1320">
        <v>39241</v>
      </c>
      <c r="C171" s="1321">
        <v>2.4285714285714284</v>
      </c>
      <c r="D171" s="1321">
        <v>3.7512496351251357</v>
      </c>
      <c r="E171" s="1321">
        <v>31071.152743454284</v>
      </c>
      <c r="F171" s="1322">
        <v>64.428571428571431</v>
      </c>
      <c r="G171" s="1322">
        <v>470.80230526666975</v>
      </c>
    </row>
    <row r="172" spans="2:7">
      <c r="B172" s="1320">
        <v>39244</v>
      </c>
      <c r="C172" s="1321">
        <v>2.5285714285714285</v>
      </c>
      <c r="D172" s="1321">
        <v>4.2026878900601821</v>
      </c>
      <c r="E172" s="1321">
        <v>33621.009770414283</v>
      </c>
      <c r="F172" s="1322">
        <v>67.285714285714292</v>
      </c>
      <c r="G172" s="1322">
        <v>479.63563088428288</v>
      </c>
    </row>
    <row r="173" spans="2:7">
      <c r="B173" s="1320">
        <v>39245</v>
      </c>
      <c r="C173" s="1321">
        <v>2.3857142857142857</v>
      </c>
      <c r="D173" s="1321">
        <v>4.5411484921495155</v>
      </c>
      <c r="E173" s="1321">
        <v>31402.581073228568</v>
      </c>
      <c r="F173" s="1322">
        <v>64.285714285714292</v>
      </c>
      <c r="G173" s="1322">
        <v>468.90808256614508</v>
      </c>
    </row>
    <row r="174" spans="2:7">
      <c r="B174" s="1320">
        <v>39246</v>
      </c>
      <c r="C174" s="1321">
        <v>2.9142857142857146</v>
      </c>
      <c r="D174" s="1321">
        <v>5.0424193092922609</v>
      </c>
      <c r="E174" s="1321">
        <v>33667.152194438568</v>
      </c>
      <c r="F174" s="1322">
        <v>66.285714285714292</v>
      </c>
      <c r="G174" s="1322">
        <v>491.22974986557898</v>
      </c>
    </row>
    <row r="175" spans="2:7">
      <c r="B175" s="1320">
        <v>39247</v>
      </c>
      <c r="C175" s="1321">
        <v>2.9428571428571431</v>
      </c>
      <c r="D175" s="1321">
        <v>5.411182984940913</v>
      </c>
      <c r="E175" s="1321">
        <v>34362.580648322852</v>
      </c>
      <c r="F175" s="1322">
        <v>66.857142857142861</v>
      </c>
      <c r="G175" s="1322">
        <v>499.14970999496762</v>
      </c>
    </row>
    <row r="176" spans="2:7">
      <c r="B176" s="1320">
        <v>39248</v>
      </c>
      <c r="C176" s="1321">
        <v>3.3857142857142857</v>
      </c>
      <c r="D176" s="1321">
        <v>6.0107661012722673</v>
      </c>
      <c r="E176" s="1321">
        <v>37409.723403261429</v>
      </c>
      <c r="F176" s="1322">
        <v>68.142857142857139</v>
      </c>
      <c r="G176" s="1322">
        <v>540.9763287761624</v>
      </c>
    </row>
    <row r="177" spans="2:7">
      <c r="B177" s="1320">
        <v>39251</v>
      </c>
      <c r="C177" s="1321">
        <v>3.8857142857142857</v>
      </c>
      <c r="D177" s="1321">
        <v>6.0218732830315655</v>
      </c>
      <c r="E177" s="1321">
        <v>37818.72331021</v>
      </c>
      <c r="F177" s="1322">
        <v>67.428571428571431</v>
      </c>
      <c r="G177" s="1322">
        <v>551.74555957856273</v>
      </c>
    </row>
    <row r="178" spans="2:7">
      <c r="B178" s="1320">
        <v>39252</v>
      </c>
      <c r="C178" s="1321">
        <v>3.8571428571428572</v>
      </c>
      <c r="D178" s="1321">
        <v>6.1168503369701543</v>
      </c>
      <c r="E178" s="1321">
        <v>35100.436973041426</v>
      </c>
      <c r="F178" s="1322">
        <v>62</v>
      </c>
      <c r="G178" s="1322">
        <v>559.10242615638037</v>
      </c>
    </row>
    <row r="179" spans="2:7">
      <c r="B179" s="1320">
        <v>39253</v>
      </c>
      <c r="C179" s="1321">
        <v>3.7857142857142856</v>
      </c>
      <c r="D179" s="1321">
        <v>6.2324196460523966</v>
      </c>
      <c r="E179" s="1321">
        <v>33018.580001458577</v>
      </c>
      <c r="F179" s="1322">
        <v>60.857142857142854</v>
      </c>
      <c r="G179" s="1322">
        <v>541.40917649496964</v>
      </c>
    </row>
    <row r="180" spans="2:7">
      <c r="B180" s="1320">
        <v>39254</v>
      </c>
      <c r="C180" s="1321">
        <v>3.8571428571428572</v>
      </c>
      <c r="D180" s="1321">
        <v>6.1059587842924339</v>
      </c>
      <c r="E180" s="1321">
        <v>35333.009828899994</v>
      </c>
      <c r="F180" s="1322">
        <v>66.428571428571431</v>
      </c>
      <c r="G180" s="1322">
        <v>532.08695816346369</v>
      </c>
    </row>
    <row r="181" spans="2:7">
      <c r="B181" s="1320">
        <v>39255</v>
      </c>
      <c r="C181" s="1321">
        <v>3.8571428571428572</v>
      </c>
      <c r="D181" s="1321">
        <v>5.9472779910098561</v>
      </c>
      <c r="E181" s="1321">
        <v>35200.580556717148</v>
      </c>
      <c r="F181" s="1322">
        <v>64.857142857142861</v>
      </c>
      <c r="G181" s="1322">
        <v>544.89657613180555</v>
      </c>
    </row>
    <row r="182" spans="2:7">
      <c r="B182" s="1320">
        <v>39258</v>
      </c>
      <c r="C182" s="1321">
        <v>3.6857142857142859</v>
      </c>
      <c r="D182" s="1321">
        <v>5.6222647044039604</v>
      </c>
      <c r="E182" s="1321">
        <v>35501.151440831432</v>
      </c>
      <c r="F182" s="1322">
        <v>64</v>
      </c>
      <c r="G182" s="1322">
        <v>557.01579383867806</v>
      </c>
    </row>
    <row r="183" spans="2:7">
      <c r="B183" s="1320">
        <v>39259</v>
      </c>
      <c r="C183" s="1321">
        <v>3.2571428571428571</v>
      </c>
      <c r="D183" s="1321">
        <v>5.2939231378078926</v>
      </c>
      <c r="E183" s="1321">
        <v>33704.294319941429</v>
      </c>
      <c r="F183" s="1322">
        <v>63</v>
      </c>
      <c r="G183" s="1322">
        <v>535.68058324569563</v>
      </c>
    </row>
    <row r="184" spans="2:7">
      <c r="B184" s="1320">
        <v>39260</v>
      </c>
      <c r="C184" s="1321">
        <v>2.7571428571428571</v>
      </c>
      <c r="D184" s="1321">
        <v>5.1213791182687407</v>
      </c>
      <c r="E184" s="1321">
        <v>34228.008112805706</v>
      </c>
      <c r="F184" s="1322">
        <v>61.428571428571431</v>
      </c>
      <c r="G184" s="1322">
        <v>559.42827845212287</v>
      </c>
    </row>
    <row r="185" spans="2:7">
      <c r="B185" s="1320">
        <v>39261</v>
      </c>
      <c r="C185" s="1321">
        <v>2.7571428571428571</v>
      </c>
      <c r="D185" s="1321">
        <v>4.8049581131274772</v>
      </c>
      <c r="E185" s="1321">
        <v>37059.722551941421</v>
      </c>
      <c r="F185" s="1322">
        <v>64</v>
      </c>
      <c r="G185" s="1322">
        <v>574.37355305016615</v>
      </c>
    </row>
    <row r="186" spans="2:7">
      <c r="B186" s="1320">
        <v>39262</v>
      </c>
      <c r="C186" s="1321">
        <v>2.7142857142857144</v>
      </c>
      <c r="D186" s="1321">
        <v>4.6214392356395946</v>
      </c>
      <c r="E186" s="1321">
        <v>39697.008592095706</v>
      </c>
      <c r="F186" s="1322">
        <v>67.857142857142861</v>
      </c>
      <c r="G186" s="1322">
        <v>578.29472648090382</v>
      </c>
    </row>
    <row r="187" spans="2:7">
      <c r="B187" s="1320">
        <v>39265</v>
      </c>
      <c r="C187" s="1321">
        <v>2.5</v>
      </c>
      <c r="D187" s="1321">
        <v>4.5836417022613896</v>
      </c>
      <c r="E187" s="1321">
        <v>39417.579897465708</v>
      </c>
      <c r="F187" s="1322">
        <v>66.571428571428569</v>
      </c>
      <c r="G187" s="1322">
        <v>583.37111627610193</v>
      </c>
    </row>
    <row r="188" spans="2:7">
      <c r="B188" s="1320">
        <v>39266</v>
      </c>
      <c r="C188" s="1321">
        <v>2.3142857142857141</v>
      </c>
      <c r="D188" s="1321">
        <v>4.456555849719237</v>
      </c>
      <c r="E188" s="1321">
        <v>38376.5801207357</v>
      </c>
      <c r="F188" s="1322">
        <v>67.285714285714292</v>
      </c>
      <c r="G188" s="1322">
        <v>558.92347704459849</v>
      </c>
    </row>
    <row r="189" spans="2:7">
      <c r="B189" s="1320">
        <v>39267</v>
      </c>
      <c r="C189" s="1321">
        <v>2.2428571428571429</v>
      </c>
      <c r="D189" s="1321">
        <v>4.5889053533021782</v>
      </c>
      <c r="E189" s="1321">
        <v>38416.437545268564</v>
      </c>
      <c r="F189" s="1322">
        <v>67.142857142857139</v>
      </c>
      <c r="G189" s="1322">
        <v>561.01559415324687</v>
      </c>
    </row>
    <row r="190" spans="2:7">
      <c r="B190" s="1320">
        <v>39268</v>
      </c>
      <c r="C190" s="1321">
        <v>2.1</v>
      </c>
      <c r="D190" s="1321">
        <v>4.4718863493371144</v>
      </c>
      <c r="E190" s="1321">
        <v>38399.151931232846</v>
      </c>
      <c r="F190" s="1322">
        <v>66.857142857142861</v>
      </c>
      <c r="G190" s="1322">
        <v>562.94236814708643</v>
      </c>
    </row>
    <row r="191" spans="2:7">
      <c r="B191" s="1320">
        <v>39269</v>
      </c>
      <c r="C191" s="1321">
        <v>2.2999999999999998</v>
      </c>
      <c r="D191" s="1321">
        <v>4.6225099180926819</v>
      </c>
      <c r="E191" s="1321">
        <v>39816.152391389995</v>
      </c>
      <c r="F191" s="1322">
        <v>70.857142857142861</v>
      </c>
      <c r="G191" s="1322">
        <v>548.56341691230909</v>
      </c>
    </row>
    <row r="192" spans="2:7">
      <c r="B192" s="1320">
        <v>39272</v>
      </c>
      <c r="C192" s="1321">
        <v>2.2285714285714286</v>
      </c>
      <c r="D192" s="1321">
        <v>4.6799267672930132</v>
      </c>
      <c r="E192" s="1321">
        <v>38471.72356790999</v>
      </c>
      <c r="F192" s="1322">
        <v>71.571428571428569</v>
      </c>
      <c r="G192" s="1322">
        <v>526.52076600190037</v>
      </c>
    </row>
    <row r="193" spans="2:7">
      <c r="B193" s="1320">
        <v>39273</v>
      </c>
      <c r="C193" s="1321">
        <v>2.2714285714285714</v>
      </c>
      <c r="D193" s="1321">
        <v>4.6989727539430897</v>
      </c>
      <c r="E193" s="1321">
        <v>37579.865356897135</v>
      </c>
      <c r="F193" s="1322">
        <v>68.571428571428569</v>
      </c>
      <c r="G193" s="1322">
        <v>538.56920898320027</v>
      </c>
    </row>
    <row r="194" spans="2:7">
      <c r="B194" s="1320">
        <v>39274</v>
      </c>
      <c r="C194" s="1321">
        <v>2.4</v>
      </c>
      <c r="D194" s="1321">
        <v>4.9230034411980901</v>
      </c>
      <c r="E194" s="1321">
        <v>39582.722342868561</v>
      </c>
      <c r="F194" s="1322">
        <v>72.571428571428569</v>
      </c>
      <c r="G194" s="1322">
        <v>538.19098887382438</v>
      </c>
    </row>
    <row r="195" spans="2:7">
      <c r="B195" s="1320">
        <v>39275</v>
      </c>
      <c r="C195" s="1321">
        <v>2.6142857142857143</v>
      </c>
      <c r="D195" s="1321">
        <v>4.8802828608023407</v>
      </c>
      <c r="E195" s="1321">
        <v>40071.579358305709</v>
      </c>
      <c r="F195" s="1322">
        <v>72.285714285714292</v>
      </c>
      <c r="G195" s="1322">
        <v>548.70089096756715</v>
      </c>
    </row>
    <row r="196" spans="2:7">
      <c r="B196" s="1320">
        <v>39276</v>
      </c>
      <c r="C196" s="1321">
        <v>2.6857142857142859</v>
      </c>
      <c r="D196" s="1321">
        <v>4.6198790833808401</v>
      </c>
      <c r="E196" s="1321">
        <v>41118.86521259143</v>
      </c>
      <c r="F196" s="1322">
        <v>73.857142857142861</v>
      </c>
      <c r="G196" s="1322">
        <v>552.08530132779595</v>
      </c>
    </row>
    <row r="197" spans="2:7">
      <c r="B197" s="1320">
        <v>39279</v>
      </c>
      <c r="C197" s="1321">
        <v>3.5</v>
      </c>
      <c r="D197" s="1321">
        <v>4.4554282773465186</v>
      </c>
      <c r="E197" s="1321">
        <v>40964.294146085704</v>
      </c>
      <c r="F197" s="1322">
        <v>75.714285714285708</v>
      </c>
      <c r="G197" s="1322">
        <v>537.66181129168672</v>
      </c>
    </row>
    <row r="198" spans="2:7">
      <c r="B198" s="1320">
        <v>39280</v>
      </c>
      <c r="C198" s="1321">
        <v>3.5857142857142859</v>
      </c>
      <c r="D198" s="1321">
        <v>4.6732121705017793</v>
      </c>
      <c r="E198" s="1321">
        <v>36488.294329971432</v>
      </c>
      <c r="F198" s="1322">
        <v>71.571428571428569</v>
      </c>
      <c r="G198" s="1322">
        <v>496.07316986784474</v>
      </c>
    </row>
    <row r="199" spans="2:7">
      <c r="B199" s="1320">
        <v>39281</v>
      </c>
      <c r="C199" s="1321">
        <v>3.8000000000000003</v>
      </c>
      <c r="D199" s="1321">
        <v>5.1617205955884211</v>
      </c>
      <c r="E199" s="1321">
        <v>32948.438217632858</v>
      </c>
      <c r="F199" s="1322">
        <v>69.857142857142861</v>
      </c>
      <c r="G199" s="1322">
        <v>461.35678200630889</v>
      </c>
    </row>
    <row r="200" spans="2:7">
      <c r="B200" s="1320">
        <v>39282</v>
      </c>
      <c r="C200" s="1321">
        <v>3.9428571428571431</v>
      </c>
      <c r="D200" s="1321">
        <v>5.4725445103057195</v>
      </c>
      <c r="E200" s="1321">
        <v>28308.581416704284</v>
      </c>
      <c r="F200" s="1322">
        <v>67.571428571428569</v>
      </c>
      <c r="G200" s="1322">
        <v>412.13825069992225</v>
      </c>
    </row>
    <row r="201" spans="2:7">
      <c r="B201" s="1320">
        <v>39283</v>
      </c>
      <c r="C201" s="1321">
        <v>4.1714285714285717</v>
      </c>
      <c r="D201" s="1321">
        <v>5.3160939155857374</v>
      </c>
      <c r="E201" s="1321">
        <v>24042.295606901436</v>
      </c>
      <c r="F201" s="1322">
        <v>61.285714285714285</v>
      </c>
      <c r="G201" s="1322">
        <v>390.09117651703446</v>
      </c>
    </row>
    <row r="202" spans="2:7">
      <c r="B202" s="1320">
        <v>39286</v>
      </c>
      <c r="C202" s="1321">
        <v>4.3856999999999999</v>
      </c>
      <c r="D202" s="1321">
        <v>5.463369492291541</v>
      </c>
      <c r="E202" s="1321">
        <v>22102.723851201434</v>
      </c>
      <c r="F202" s="1322">
        <v>56.857142857142854</v>
      </c>
      <c r="G202" s="1322">
        <v>405.10035275482062</v>
      </c>
    </row>
    <row r="203" spans="2:7">
      <c r="B203" s="1320">
        <v>39287</v>
      </c>
      <c r="C203" s="1321">
        <v>4.8142714285714288</v>
      </c>
      <c r="D203" s="1321">
        <v>5.6507615894614664</v>
      </c>
      <c r="E203" s="1321">
        <v>18549.294484757142</v>
      </c>
      <c r="F203" s="1322">
        <v>51.428571428571431</v>
      </c>
      <c r="G203" s="1322">
        <v>384.10482875744901</v>
      </c>
    </row>
    <row r="204" spans="2:7">
      <c r="B204" s="1320">
        <v>39288</v>
      </c>
      <c r="C204" s="1321">
        <v>4.2857000000000003</v>
      </c>
      <c r="D204" s="1321">
        <v>5.8292131882207867</v>
      </c>
      <c r="E204" s="1321">
        <v>18615.293580649995</v>
      </c>
      <c r="F204" s="1322">
        <v>51.285714285714285</v>
      </c>
      <c r="G204" s="1322">
        <v>385.82320893206145</v>
      </c>
    </row>
    <row r="205" spans="2:7">
      <c r="B205" s="1320">
        <v>39289</v>
      </c>
      <c r="C205" s="1321">
        <v>4.6428142857142856</v>
      </c>
      <c r="D205" s="1321">
        <v>6.1114500486709762</v>
      </c>
      <c r="E205" s="1321">
        <v>21957.579343615711</v>
      </c>
      <c r="F205" s="1322">
        <v>56.285714285714285</v>
      </c>
      <c r="G205" s="1322">
        <v>409.18750926451912</v>
      </c>
    </row>
    <row r="206" spans="2:7">
      <c r="B206" s="1320">
        <v>39290</v>
      </c>
      <c r="C206" s="1321">
        <v>5.7142428571428576</v>
      </c>
      <c r="D206" s="1321">
        <v>6.706804565014167</v>
      </c>
      <c r="E206" s="1321">
        <v>25641.007163597136</v>
      </c>
      <c r="F206" s="1322">
        <v>61.571428571428569</v>
      </c>
      <c r="G206" s="1322">
        <v>426.16440131586785</v>
      </c>
    </row>
    <row r="207" spans="2:7">
      <c r="B207" s="1320">
        <v>39293</v>
      </c>
      <c r="C207" s="1321">
        <v>6.2856714285714288</v>
      </c>
      <c r="D207" s="1321">
        <v>7.0686361322156488</v>
      </c>
      <c r="E207" s="1321">
        <v>26319.150391719999</v>
      </c>
      <c r="F207" s="1322">
        <v>63.142857142857146</v>
      </c>
      <c r="G207" s="1322">
        <v>427.91214677873694</v>
      </c>
    </row>
    <row r="208" spans="2:7">
      <c r="B208" s="1320">
        <v>39294</v>
      </c>
      <c r="C208" s="1321">
        <v>7.2142428571428576</v>
      </c>
      <c r="D208" s="1321">
        <v>7.5755912634299349</v>
      </c>
      <c r="E208" s="1321">
        <v>28406.436599609995</v>
      </c>
      <c r="F208" s="1322">
        <v>67</v>
      </c>
      <c r="G208" s="1322">
        <v>437.48483803343623</v>
      </c>
    </row>
    <row r="209" spans="2:7">
      <c r="B209" s="1320">
        <v>39295</v>
      </c>
      <c r="C209" s="1321">
        <v>6.9999714285714285</v>
      </c>
      <c r="D209" s="1321">
        <v>7.9304388489684516</v>
      </c>
      <c r="E209" s="1321">
        <v>29513.009007595712</v>
      </c>
      <c r="F209" s="1322">
        <v>71.571428571428569</v>
      </c>
      <c r="G209" s="1322">
        <v>407.32361423140225</v>
      </c>
    </row>
    <row r="210" spans="2:7">
      <c r="B210" s="1320">
        <v>39296</v>
      </c>
      <c r="C210" s="1321">
        <v>6.7142571428571429</v>
      </c>
      <c r="D210" s="1321">
        <v>8.2252439020869854</v>
      </c>
      <c r="E210" s="1321">
        <v>32256.010268109996</v>
      </c>
      <c r="F210" s="1322">
        <v>76.714285714285708</v>
      </c>
      <c r="G210" s="1322">
        <v>417.95022946172725</v>
      </c>
    </row>
    <row r="211" spans="2:7">
      <c r="B211" s="1320">
        <v>39297</v>
      </c>
      <c r="C211" s="1321">
        <v>6.9285428571428573</v>
      </c>
      <c r="D211" s="1321">
        <v>8.0519846154522181</v>
      </c>
      <c r="E211" s="1321">
        <v>35384.297253082863</v>
      </c>
      <c r="F211" s="1322">
        <v>79.142857142857139</v>
      </c>
      <c r="G211" s="1322">
        <v>444.90051676291114</v>
      </c>
    </row>
    <row r="212" spans="2:7">
      <c r="B212" s="1320">
        <v>39300</v>
      </c>
      <c r="C212" s="1321">
        <v>6.6428571428571432</v>
      </c>
      <c r="D212" s="1321">
        <v>7.3809510119130737</v>
      </c>
      <c r="E212" s="1321">
        <v>34413.011715127148</v>
      </c>
      <c r="F212" s="1322">
        <v>76.428571428571431</v>
      </c>
      <c r="G212" s="1322">
        <v>447.37694957165388</v>
      </c>
    </row>
    <row r="213" spans="2:7">
      <c r="B213" s="1320">
        <v>39301</v>
      </c>
      <c r="C213" s="1321">
        <v>6.7142857142857144</v>
      </c>
      <c r="D213" s="1321">
        <v>6.9567868106925506</v>
      </c>
      <c r="E213" s="1321">
        <v>30550.154641460005</v>
      </c>
      <c r="F213" s="1322">
        <v>71</v>
      </c>
      <c r="G213" s="1322">
        <v>428.58965485812865</v>
      </c>
    </row>
    <row r="214" spans="2:7">
      <c r="B214" s="1320">
        <v>39302</v>
      </c>
      <c r="C214" s="1321">
        <v>6.1428571428571432</v>
      </c>
      <c r="D214" s="1321">
        <v>7.2552396675891071</v>
      </c>
      <c r="E214" s="1321">
        <v>30486.726299577142</v>
      </c>
      <c r="F214" s="1322">
        <v>70.714285714285708</v>
      </c>
      <c r="G214" s="1322">
        <v>429.15540934998336</v>
      </c>
    </row>
    <row r="215" spans="2:7">
      <c r="B215" s="1320">
        <v>39303</v>
      </c>
      <c r="C215" s="1321">
        <v>5.7142857142857144</v>
      </c>
      <c r="D215" s="1321">
        <v>7.2367134473638988</v>
      </c>
      <c r="E215" s="1321">
        <v>30133.725164067142</v>
      </c>
      <c r="F215" s="1322">
        <v>68.142857142857139</v>
      </c>
      <c r="G215" s="1322">
        <v>441.66946260452056</v>
      </c>
    </row>
    <row r="216" spans="2:7">
      <c r="B216" s="1320">
        <v>39304</v>
      </c>
      <c r="C216" s="1321">
        <v>6.2142857142857144</v>
      </c>
      <c r="D216" s="1321">
        <v>7.1573933881058087</v>
      </c>
      <c r="E216" s="1321">
        <v>30383.724316215717</v>
      </c>
      <c r="F216" s="1322">
        <v>67.285714285714292</v>
      </c>
      <c r="G216" s="1322">
        <v>453.0736830416792</v>
      </c>
    </row>
    <row r="217" spans="2:7">
      <c r="B217" s="1320">
        <v>39307</v>
      </c>
      <c r="C217" s="1321">
        <v>6.7857142857142856</v>
      </c>
      <c r="D217" s="1321">
        <v>7.5703668818057093</v>
      </c>
      <c r="E217" s="1321">
        <v>28561.15205584143</v>
      </c>
      <c r="F217" s="1322">
        <v>64.428571428571431</v>
      </c>
      <c r="G217" s="1322">
        <v>442.42061560785231</v>
      </c>
    </row>
    <row r="218" spans="2:7">
      <c r="B218" s="1320">
        <v>39308</v>
      </c>
      <c r="C218" s="1321">
        <v>6.5715714285714295</v>
      </c>
      <c r="D218" s="1321">
        <v>8.5787363866950681</v>
      </c>
      <c r="E218" s="1321">
        <v>25390.579855522858</v>
      </c>
      <c r="F218" s="1322">
        <v>61.142857142857146</v>
      </c>
      <c r="G218" s="1322">
        <v>419.77884175812778</v>
      </c>
    </row>
    <row r="219" spans="2:7">
      <c r="B219" s="1320">
        <v>39309</v>
      </c>
      <c r="C219" s="1321">
        <v>7.0715714285714295</v>
      </c>
      <c r="D219" s="1321">
        <v>8.985576774278778</v>
      </c>
      <c r="E219" s="1321">
        <v>23696.008460612858</v>
      </c>
      <c r="F219" s="1322">
        <v>57.285714285714285</v>
      </c>
      <c r="G219" s="1322">
        <v>419.66838734094353</v>
      </c>
    </row>
    <row r="220" spans="2:7">
      <c r="B220" s="1320">
        <v>39310</v>
      </c>
      <c r="C220" s="1321">
        <v>5.8287142857142857</v>
      </c>
      <c r="D220" s="1321">
        <v>8.9990378647317453</v>
      </c>
      <c r="E220" s="1321">
        <v>23693.580813242854</v>
      </c>
      <c r="F220" s="1322">
        <v>57.571428571428569</v>
      </c>
      <c r="G220" s="1322">
        <v>418.35801752927262</v>
      </c>
    </row>
    <row r="221" spans="2:7">
      <c r="B221" s="1320">
        <v>39311</v>
      </c>
      <c r="C221" s="1321">
        <v>5.7731571428571433</v>
      </c>
      <c r="D221" s="1321">
        <v>8.8086528232712258</v>
      </c>
      <c r="E221" s="1321">
        <v>22703.294372821427</v>
      </c>
      <c r="F221" s="1322">
        <v>55</v>
      </c>
      <c r="G221" s="1322">
        <v>417.45743899479737</v>
      </c>
    </row>
    <row r="222" spans="2:7">
      <c r="B222" s="1320">
        <v>39314</v>
      </c>
      <c r="C222" s="1321">
        <v>4.8303000000000003</v>
      </c>
      <c r="D222" s="1321">
        <v>9.1074351909841802</v>
      </c>
      <c r="E222" s="1321">
        <v>20587.722794614288</v>
      </c>
      <c r="F222" s="1322">
        <v>52.571428571428569</v>
      </c>
      <c r="G222" s="1322">
        <v>395.89766623165855</v>
      </c>
    </row>
    <row r="223" spans="2:7">
      <c r="B223" s="1320">
        <v>39315</v>
      </c>
      <c r="C223" s="1321">
        <v>4.687442857142857</v>
      </c>
      <c r="D223" s="1321">
        <v>9.3796636024738422</v>
      </c>
      <c r="E223" s="1321">
        <v>18895.722967041427</v>
      </c>
      <c r="F223" s="1322">
        <v>51.285714285714285</v>
      </c>
      <c r="G223" s="1322">
        <v>372.77280586607122</v>
      </c>
    </row>
    <row r="224" spans="2:7">
      <c r="B224" s="1320">
        <v>39316</v>
      </c>
      <c r="C224" s="1321">
        <v>4.187442857142857</v>
      </c>
      <c r="D224" s="1321">
        <v>9.4065109025466196</v>
      </c>
      <c r="E224" s="1321">
        <v>18556.72330366429</v>
      </c>
      <c r="F224" s="1322">
        <v>51.714285714285715</v>
      </c>
      <c r="G224" s="1322">
        <v>361.64858814468818</v>
      </c>
    </row>
    <row r="225" spans="2:7">
      <c r="B225" s="1320">
        <v>39317</v>
      </c>
      <c r="C225" s="1321">
        <v>4.1873000000000005</v>
      </c>
      <c r="D225" s="1321">
        <v>8.7778966250475108</v>
      </c>
      <c r="E225" s="1321">
        <v>16215.865471930001</v>
      </c>
      <c r="F225" s="1322">
        <v>45.857142857142854</v>
      </c>
      <c r="G225" s="1322">
        <v>357.68219889408277</v>
      </c>
    </row>
    <row r="226" spans="2:7">
      <c r="B226" s="1320">
        <v>39318</v>
      </c>
      <c r="C226" s="1321">
        <v>3.9730142857142861</v>
      </c>
      <c r="D226" s="1321">
        <v>8.9828286827710038</v>
      </c>
      <c r="E226" s="1321">
        <v>15190.864959042854</v>
      </c>
      <c r="F226" s="1322">
        <v>47.571428571428569</v>
      </c>
      <c r="G226" s="1322">
        <v>324.81634544453249</v>
      </c>
    </row>
    <row r="227" spans="2:7">
      <c r="B227" s="1320">
        <v>39321</v>
      </c>
      <c r="C227" s="1321">
        <v>4.715871428571428</v>
      </c>
      <c r="D227" s="1321">
        <v>8.8224191098450468</v>
      </c>
      <c r="E227" s="1321">
        <v>16122.435602579999</v>
      </c>
      <c r="F227" s="1322">
        <v>47.571428571428569</v>
      </c>
      <c r="G227" s="1322">
        <v>337.40513792476423</v>
      </c>
    </row>
    <row r="228" spans="2:7">
      <c r="B228" s="1320">
        <v>39322</v>
      </c>
      <c r="C228" s="1321">
        <v>4.9142857142857137</v>
      </c>
      <c r="D228" s="1321">
        <v>8.6889440325838176</v>
      </c>
      <c r="E228" s="1321">
        <v>17361.435164527145</v>
      </c>
      <c r="F228" s="1322">
        <v>48</v>
      </c>
      <c r="G228" s="1322">
        <v>356.77314985098195</v>
      </c>
    </row>
    <row r="229" spans="2:7">
      <c r="B229" s="1320">
        <v>39323</v>
      </c>
      <c r="C229" s="1321">
        <v>5.4285714285714288</v>
      </c>
      <c r="D229" s="1321">
        <v>8.46561839164821</v>
      </c>
      <c r="E229" s="1321">
        <v>20049.722409778573</v>
      </c>
      <c r="F229" s="1322">
        <v>53.142857142857146</v>
      </c>
      <c r="G229" s="1322">
        <v>367.89393814987517</v>
      </c>
    </row>
    <row r="230" spans="2:7">
      <c r="B230" s="1320">
        <v>39327</v>
      </c>
      <c r="C230" s="1321">
        <v>5.4285714285714288</v>
      </c>
      <c r="D230" s="1321">
        <v>8.1173280815713209</v>
      </c>
      <c r="E230" s="1321">
        <v>24161.01070415572</v>
      </c>
      <c r="F230" s="1322">
        <v>61.142857142857146</v>
      </c>
      <c r="G230" s="1322">
        <v>381.29237824982044</v>
      </c>
    </row>
    <row r="231" spans="2:7">
      <c r="B231" s="1320">
        <v>39328</v>
      </c>
      <c r="C231" s="1321">
        <v>5.2142857142857144</v>
      </c>
      <c r="D231" s="1321">
        <v>7.5518533853215555</v>
      </c>
      <c r="E231" s="1321">
        <v>26932.868859445727</v>
      </c>
      <c r="F231" s="1322">
        <v>66.428571428571431</v>
      </c>
      <c r="G231" s="1322">
        <v>393.98286666790813</v>
      </c>
    </row>
    <row r="232" spans="2:7">
      <c r="B232" s="1320">
        <v>39329</v>
      </c>
      <c r="C232" s="1321">
        <v>5.2142857142857144</v>
      </c>
      <c r="D232" s="1321">
        <v>7.2993020002603446</v>
      </c>
      <c r="E232" s="1321">
        <v>29378.585310822866</v>
      </c>
      <c r="F232" s="1322">
        <v>78</v>
      </c>
      <c r="G232" s="1322">
        <v>377.1422048527009</v>
      </c>
    </row>
    <row r="233" spans="2:7">
      <c r="B233" s="1320">
        <v>39330</v>
      </c>
      <c r="C233" s="1321">
        <v>4.7142857142857144</v>
      </c>
      <c r="D233" s="1321">
        <v>7.1341063284569541</v>
      </c>
      <c r="E233" s="1321">
        <v>32198.586574328576</v>
      </c>
      <c r="F233" s="1322">
        <v>81.285714285714292</v>
      </c>
      <c r="G233" s="1322">
        <v>404.9199240369079</v>
      </c>
    </row>
    <row r="234" spans="2:7">
      <c r="B234" s="1320">
        <v>39331</v>
      </c>
      <c r="C234" s="1321">
        <v>4.5714285714285712</v>
      </c>
      <c r="D234" s="1321">
        <v>6.8270744457726931</v>
      </c>
      <c r="E234" s="1321">
        <v>30272.443920691439</v>
      </c>
      <c r="F234" s="1322">
        <v>79</v>
      </c>
      <c r="G234" s="1322">
        <v>387.86181815085678</v>
      </c>
    </row>
    <row r="235" spans="2:7">
      <c r="B235" s="1320">
        <v>39332</v>
      </c>
      <c r="C235" s="1321">
        <v>5</v>
      </c>
      <c r="D235" s="1321">
        <v>6.5733880840857095</v>
      </c>
      <c r="E235" s="1321">
        <v>31091.58817429858</v>
      </c>
      <c r="F235" s="1322">
        <v>83.857142857142861</v>
      </c>
      <c r="G235" s="1322">
        <v>370.2048001718307</v>
      </c>
    </row>
    <row r="236" spans="2:7">
      <c r="B236" s="1320">
        <v>39335</v>
      </c>
      <c r="C236" s="1321">
        <v>5.0714285714285712</v>
      </c>
      <c r="D236" s="1321">
        <v>6.6798404261736044</v>
      </c>
      <c r="E236" s="1321">
        <v>28973.15848470429</v>
      </c>
      <c r="F236" s="1322">
        <v>80.285714285714292</v>
      </c>
      <c r="G236" s="1322">
        <v>359.27793281046627</v>
      </c>
    </row>
    <row r="237" spans="2:7">
      <c r="B237" s="1320">
        <v>39336</v>
      </c>
      <c r="C237" s="1321">
        <v>4.7142571428571429</v>
      </c>
      <c r="D237" s="1321">
        <v>7.0525829038217793</v>
      </c>
      <c r="E237" s="1321">
        <v>25245.727424012857</v>
      </c>
      <c r="F237" s="1322">
        <v>73.857142857142861</v>
      </c>
      <c r="G237" s="1322">
        <v>343.05981822049887</v>
      </c>
    </row>
    <row r="238" spans="2:7">
      <c r="B238" s="1320">
        <v>39337</v>
      </c>
      <c r="C238" s="1321">
        <v>5.1428285714285717</v>
      </c>
      <c r="D238" s="1321">
        <v>7.4679911004547046</v>
      </c>
      <c r="E238" s="1321">
        <v>23477.441023329997</v>
      </c>
      <c r="F238" s="1322">
        <v>70.428571428571431</v>
      </c>
      <c r="G238" s="1322">
        <v>337.14488449998834</v>
      </c>
    </row>
    <row r="239" spans="2:7">
      <c r="B239" s="1320">
        <v>39338</v>
      </c>
      <c r="C239" s="1321">
        <v>4.8142571428571426</v>
      </c>
      <c r="D239" s="1321">
        <v>8.0734929173420138</v>
      </c>
      <c r="E239" s="1321">
        <v>22897.439938647145</v>
      </c>
      <c r="F239" s="1322">
        <v>64.714285714285708</v>
      </c>
      <c r="G239" s="1322">
        <v>350.16271482744025</v>
      </c>
    </row>
    <row r="240" spans="2:7">
      <c r="B240" s="1320">
        <v>39339</v>
      </c>
      <c r="C240" s="1321">
        <v>4.8856857142857137</v>
      </c>
      <c r="D240" s="1321">
        <v>8.3467228489391569</v>
      </c>
      <c r="E240" s="1321">
        <v>21422.439825007143</v>
      </c>
      <c r="F240" s="1322">
        <v>62.428571428571431</v>
      </c>
      <c r="G240" s="1322">
        <v>341.03589246622607</v>
      </c>
    </row>
    <row r="241" spans="2:7">
      <c r="B241" s="1320">
        <v>39342</v>
      </c>
      <c r="C241" s="1321">
        <v>4.3856857142857146</v>
      </c>
      <c r="D241" s="1321">
        <v>8.8798146584528901</v>
      </c>
      <c r="E241" s="1321">
        <v>21473.010259885716</v>
      </c>
      <c r="F241" s="1322">
        <v>60.142857142857146</v>
      </c>
      <c r="G241" s="1322">
        <v>358.04573182212926</v>
      </c>
    </row>
    <row r="242" spans="2:7">
      <c r="B242" s="1320">
        <v>39343</v>
      </c>
      <c r="C242" s="1321">
        <v>4.5999714285714282</v>
      </c>
      <c r="D242" s="1321">
        <v>8.3930252019997873</v>
      </c>
      <c r="E242" s="1321">
        <v>19562.438957144284</v>
      </c>
      <c r="F242" s="1322">
        <v>54.428571428571431</v>
      </c>
      <c r="G242" s="1322">
        <v>362.37400601277375</v>
      </c>
    </row>
    <row r="243" spans="2:7">
      <c r="B243" s="1320">
        <v>39344</v>
      </c>
      <c r="C243" s="1321">
        <v>4.3142571428571426</v>
      </c>
      <c r="D243" s="1321">
        <v>7.9104553607119543</v>
      </c>
      <c r="E243" s="1321">
        <v>22242.869440331433</v>
      </c>
      <c r="F243" s="1322">
        <v>59.857142857142854</v>
      </c>
      <c r="G243" s="1322">
        <v>370.58842724586168</v>
      </c>
    </row>
    <row r="244" spans="2:7">
      <c r="B244" s="1320">
        <v>39345</v>
      </c>
      <c r="C244" s="1321">
        <v>4.1714285714285717</v>
      </c>
      <c r="D244" s="1321">
        <v>7.5293254117538977</v>
      </c>
      <c r="E244" s="1321">
        <v>25104.012441785722</v>
      </c>
      <c r="F244" s="1322">
        <v>62.285714285714285</v>
      </c>
      <c r="G244" s="1322">
        <v>398.9694347906601</v>
      </c>
    </row>
    <row r="245" spans="2:7">
      <c r="B245" s="1320">
        <v>39346</v>
      </c>
      <c r="C245" s="1321">
        <v>4.3142857142857141</v>
      </c>
      <c r="D245" s="1321">
        <v>7.3749241036057214</v>
      </c>
      <c r="E245" s="1321">
        <v>27531.155687402868</v>
      </c>
      <c r="F245" s="1322">
        <v>65.714285714285708</v>
      </c>
      <c r="G245" s="1322">
        <v>412.82240278748731</v>
      </c>
    </row>
    <row r="246" spans="2:7">
      <c r="B246" s="1320">
        <v>39349</v>
      </c>
      <c r="C246" s="1321">
        <v>4.6428571428571432</v>
      </c>
      <c r="D246" s="1321">
        <v>7.2431086155558209</v>
      </c>
      <c r="E246" s="1321">
        <v>29423.726977095725</v>
      </c>
      <c r="F246" s="1322">
        <v>66.142857142857139</v>
      </c>
      <c r="G246" s="1322">
        <v>440.17335815641229</v>
      </c>
    </row>
    <row r="247" spans="2:7">
      <c r="B247" s="1320">
        <v>39350</v>
      </c>
      <c r="C247" s="1321">
        <v>4.8571428571428568</v>
      </c>
      <c r="D247" s="1321">
        <v>6.9293115641730285</v>
      </c>
      <c r="E247" s="1321">
        <v>28755.155045695727</v>
      </c>
      <c r="F247" s="1322">
        <v>66.428571428571431</v>
      </c>
      <c r="G247" s="1322">
        <v>428.02889338850252</v>
      </c>
    </row>
    <row r="248" spans="2:7">
      <c r="B248" s="1320">
        <v>39351</v>
      </c>
      <c r="C248" s="1321">
        <v>5.2142857142857144</v>
      </c>
      <c r="D248" s="1321">
        <v>6.1395849231436568</v>
      </c>
      <c r="E248" s="1321">
        <v>31015.014517004292</v>
      </c>
      <c r="F248" s="1322">
        <v>70.857142857142861</v>
      </c>
      <c r="G248" s="1322">
        <v>434.14340011817632</v>
      </c>
    </row>
    <row r="249" spans="2:7">
      <c r="B249" s="1320">
        <v>39352</v>
      </c>
      <c r="C249" s="1321">
        <v>4.2857142857142856</v>
      </c>
      <c r="D249" s="1321">
        <v>6.1561653996556851</v>
      </c>
      <c r="E249" s="1321">
        <v>31373.300307262867</v>
      </c>
      <c r="F249" s="1322">
        <v>73.571428571428569</v>
      </c>
      <c r="G249" s="1322">
        <v>423.50181605739863</v>
      </c>
    </row>
    <row r="250" spans="2:7">
      <c r="B250" s="1320">
        <v>39353</v>
      </c>
      <c r="C250" s="1321">
        <v>4.7428571428571429</v>
      </c>
      <c r="D250" s="1321">
        <v>6.6314142208374376</v>
      </c>
      <c r="E250" s="1321">
        <v>30933.29942309286</v>
      </c>
      <c r="F250" s="1322">
        <v>70.857142857142861</v>
      </c>
      <c r="G250" s="1322">
        <v>433.17279359772664</v>
      </c>
    </row>
    <row r="251" spans="2:7">
      <c r="B251" s="1320">
        <v>39356</v>
      </c>
      <c r="C251" s="1321">
        <v>5.0642857142857149</v>
      </c>
      <c r="D251" s="1321">
        <v>7.0816245024433027</v>
      </c>
      <c r="E251" s="1321">
        <v>27763.870758815719</v>
      </c>
      <c r="F251" s="1322">
        <v>66.857142857142861</v>
      </c>
      <c r="G251" s="1322">
        <v>409.29082878434707</v>
      </c>
    </row>
    <row r="252" spans="2:7">
      <c r="B252" s="1320">
        <v>39357</v>
      </c>
      <c r="C252" s="1321">
        <v>4.7785714285714294</v>
      </c>
      <c r="D252" s="1321">
        <v>7.2079259053775866</v>
      </c>
      <c r="E252" s="1321">
        <v>25175.203977572855</v>
      </c>
      <c r="F252" s="1322">
        <v>65.285714285714292</v>
      </c>
      <c r="G252" s="1322">
        <v>383.58480836884888</v>
      </c>
    </row>
    <row r="253" spans="2:7">
      <c r="B253" s="1320">
        <v>39358</v>
      </c>
      <c r="C253" s="1321">
        <v>5.0642857142857149</v>
      </c>
      <c r="D253" s="1321">
        <v>6.6673052520859679</v>
      </c>
      <c r="E253" s="1321">
        <v>25160.634993002859</v>
      </c>
      <c r="F253" s="1322">
        <v>70.714285714285708</v>
      </c>
      <c r="G253" s="1322">
        <v>355.60473837907557</v>
      </c>
    </row>
    <row r="254" spans="2:7">
      <c r="B254" s="1320">
        <v>39359</v>
      </c>
      <c r="C254" s="1321">
        <v>4.8500000000000005</v>
      </c>
      <c r="D254" s="1321">
        <v>6.5343133421919353</v>
      </c>
      <c r="E254" s="1321">
        <v>28034.207418215716</v>
      </c>
      <c r="F254" s="1322">
        <v>71.571428571428569</v>
      </c>
      <c r="G254" s="1322">
        <v>394.10982775422599</v>
      </c>
    </row>
    <row r="255" spans="2:7">
      <c r="B255" s="1320">
        <v>39360</v>
      </c>
      <c r="C255" s="1321">
        <v>4.4928571428571429</v>
      </c>
      <c r="D255" s="1321">
        <v>6.7116487895518846</v>
      </c>
      <c r="E255" s="1321">
        <v>26664.491691982857</v>
      </c>
      <c r="F255" s="1322">
        <v>67</v>
      </c>
      <c r="G255" s="1322">
        <v>411.13297372116074</v>
      </c>
    </row>
    <row r="256" spans="2:7">
      <c r="B256" s="1320">
        <v>39363</v>
      </c>
      <c r="C256" s="1321">
        <v>4.8500000000000005</v>
      </c>
      <c r="D256" s="1321">
        <v>6.9547210575161964</v>
      </c>
      <c r="E256" s="1321">
        <v>28742.778545108569</v>
      </c>
      <c r="F256" s="1322">
        <v>70</v>
      </c>
      <c r="G256" s="1322">
        <v>423.29074293177018</v>
      </c>
    </row>
    <row r="257" spans="2:7">
      <c r="B257" s="1320">
        <v>39364</v>
      </c>
      <c r="C257" s="1321">
        <v>4.9214285714285717</v>
      </c>
      <c r="D257" s="1321">
        <v>6.0636129039453008</v>
      </c>
      <c r="E257" s="1321">
        <v>27648.778866272856</v>
      </c>
      <c r="F257" s="1322">
        <v>67.285714285714292</v>
      </c>
      <c r="G257" s="1322">
        <v>427.45207339261248</v>
      </c>
    </row>
    <row r="258" spans="2:7">
      <c r="B258" s="1320">
        <v>39365</v>
      </c>
      <c r="C258" s="1321">
        <v>4.5071428571428571</v>
      </c>
      <c r="D258" s="1321">
        <v>5.0669005150299213</v>
      </c>
      <c r="E258" s="1321">
        <v>28072.350700849998</v>
      </c>
      <c r="F258" s="1322">
        <v>66.714285714285708</v>
      </c>
      <c r="G258" s="1322">
        <v>442.75189246906001</v>
      </c>
    </row>
    <row r="259" spans="2:7">
      <c r="B259" s="1320">
        <v>39366</v>
      </c>
      <c r="C259" s="1321">
        <v>4.2071571428571426</v>
      </c>
      <c r="D259" s="1321">
        <v>4.0342139245047424</v>
      </c>
      <c r="E259" s="1321">
        <v>28776.732664071427</v>
      </c>
      <c r="F259" s="1322">
        <v>67</v>
      </c>
      <c r="G259" s="1322">
        <v>451.15246669746631</v>
      </c>
    </row>
    <row r="260" spans="2:7">
      <c r="B260" s="1320">
        <v>39367</v>
      </c>
      <c r="C260" s="1321">
        <v>3.6642999999999999</v>
      </c>
      <c r="D260" s="1321">
        <v>3.3680161955160588</v>
      </c>
      <c r="E260" s="1321">
        <v>28618.590116374286</v>
      </c>
      <c r="F260" s="1322">
        <v>64</v>
      </c>
      <c r="G260" s="1322">
        <v>461.31810951026483</v>
      </c>
    </row>
    <row r="261" spans="2:7">
      <c r="B261" s="1320">
        <v>39370</v>
      </c>
      <c r="C261" s="1321">
        <v>3.5214428571428571</v>
      </c>
      <c r="D261" s="1321">
        <v>2.7365831216517997</v>
      </c>
      <c r="E261" s="1321">
        <v>31734.448576431423</v>
      </c>
      <c r="F261" s="1322">
        <v>70.285714285714292</v>
      </c>
      <c r="G261" s="1322">
        <v>459.83443959712901</v>
      </c>
    </row>
    <row r="262" spans="2:7">
      <c r="B262" s="1320">
        <v>39371</v>
      </c>
      <c r="C262" s="1321">
        <v>4.8785857142857134</v>
      </c>
      <c r="D262" s="1321">
        <v>2.8317628340513901</v>
      </c>
      <c r="E262" s="1321">
        <v>34977.736013374284</v>
      </c>
      <c r="F262" s="1322">
        <v>82.714285714285708</v>
      </c>
      <c r="G262" s="1322">
        <v>429.68452010589618</v>
      </c>
    </row>
    <row r="263" spans="2:7">
      <c r="B263" s="1320">
        <v>39372</v>
      </c>
      <c r="C263" s="1321">
        <v>5.5214428571428575</v>
      </c>
      <c r="D263" s="1321">
        <v>3.0537090205562407</v>
      </c>
      <c r="E263" s="1321">
        <v>35898.306664684285</v>
      </c>
      <c r="F263" s="1322">
        <v>82.428571428571431</v>
      </c>
      <c r="G263" s="1322">
        <v>441.48689306731251</v>
      </c>
    </row>
    <row r="264" spans="2:7">
      <c r="B264" s="1320">
        <v>39373</v>
      </c>
      <c r="C264" s="1321">
        <v>5.5643000000000002</v>
      </c>
      <c r="D264" s="1321">
        <v>3.5082650716725445</v>
      </c>
      <c r="E264" s="1321">
        <v>38486.449550268575</v>
      </c>
      <c r="F264" s="1322">
        <v>87.428571428571431</v>
      </c>
      <c r="G264" s="1322">
        <v>441.81588270533911</v>
      </c>
    </row>
    <row r="265" spans="2:7">
      <c r="B265" s="1320">
        <v>39374</v>
      </c>
      <c r="C265" s="1321">
        <v>5.9428714285714284</v>
      </c>
      <c r="D265" s="1321">
        <v>3.7580497997635081</v>
      </c>
      <c r="E265" s="1321">
        <v>40057.735551248574</v>
      </c>
      <c r="F265" s="1322">
        <v>90.142857142857139</v>
      </c>
      <c r="G265" s="1322">
        <v>447.03114749918529</v>
      </c>
    </row>
    <row r="266" spans="2:7">
      <c r="B266" s="1320">
        <v>39377</v>
      </c>
      <c r="C266" s="1321">
        <v>6.1714285714285717</v>
      </c>
      <c r="D266" s="1321">
        <v>4.1762934688194315</v>
      </c>
      <c r="E266" s="1321">
        <v>44261.021068585724</v>
      </c>
      <c r="F266" s="1322">
        <v>94.142857142857139</v>
      </c>
      <c r="G266" s="1322">
        <v>474.57739117046629</v>
      </c>
    </row>
    <row r="267" spans="2:7">
      <c r="B267" s="1320">
        <v>39378</v>
      </c>
      <c r="C267" s="1321">
        <v>6.5</v>
      </c>
      <c r="D267" s="1321">
        <v>4.4974604821725093</v>
      </c>
      <c r="E267" s="1321">
        <v>47169.30503944571</v>
      </c>
      <c r="F267" s="1322">
        <v>96.142857142857139</v>
      </c>
      <c r="G267" s="1322">
        <v>496.80467427002702</v>
      </c>
    </row>
    <row r="268" spans="2:7">
      <c r="B268" s="1320">
        <v>39379</v>
      </c>
      <c r="C268" s="1321">
        <v>6.3999999999999995</v>
      </c>
      <c r="D268" s="1321">
        <v>4.6717814431210982</v>
      </c>
      <c r="E268" s="1321">
        <v>45266.73089563143</v>
      </c>
      <c r="F268" s="1322">
        <v>90.714285714285708</v>
      </c>
      <c r="G268" s="1322">
        <v>508.49544447202237</v>
      </c>
    </row>
    <row r="269" spans="2:7">
      <c r="B269" s="1320">
        <v>39383</v>
      </c>
      <c r="C269" s="1321">
        <v>4.8999999999999995</v>
      </c>
      <c r="D269" s="1321">
        <v>4.1981191983721917</v>
      </c>
      <c r="E269" s="1321">
        <v>45211.157846101436</v>
      </c>
      <c r="F269" s="1322">
        <v>85.142857142857139</v>
      </c>
      <c r="G269" s="1322">
        <v>530.4330753642015</v>
      </c>
    </row>
    <row r="270" spans="2:7">
      <c r="B270" s="1320">
        <v>39384</v>
      </c>
      <c r="C270" s="1321">
        <v>4.0571428571428578</v>
      </c>
      <c r="D270" s="1321">
        <v>3.4925819640497977</v>
      </c>
      <c r="E270" s="1321">
        <v>43533.155966619997</v>
      </c>
      <c r="F270" s="1322">
        <v>79.428571428571431</v>
      </c>
      <c r="G270" s="1322">
        <v>554.49258421561649</v>
      </c>
    </row>
    <row r="271" spans="2:7">
      <c r="B271" s="1320">
        <v>39385</v>
      </c>
      <c r="C271" s="1321">
        <v>3.4142857142857146</v>
      </c>
      <c r="D271" s="1321">
        <v>2.9080721525142108</v>
      </c>
      <c r="E271" s="1321">
        <v>41160.86905943857</v>
      </c>
      <c r="F271" s="1322">
        <v>73.857142857142861</v>
      </c>
      <c r="G271" s="1322">
        <v>564.75469123973494</v>
      </c>
    </row>
    <row r="272" spans="2:7">
      <c r="B272" s="1320">
        <v>39386</v>
      </c>
      <c r="C272" s="1321">
        <v>2.9142857142857146</v>
      </c>
      <c r="D272" s="1321">
        <v>2.6863332381717533</v>
      </c>
      <c r="E272" s="1321">
        <v>42881.58422680715</v>
      </c>
      <c r="F272" s="1322">
        <v>77</v>
      </c>
      <c r="G272" s="1322">
        <v>566.57077917458219</v>
      </c>
    </row>
    <row r="273" spans="2:7">
      <c r="B273" s="1320">
        <v>39387</v>
      </c>
      <c r="C273" s="1321">
        <v>2.6999999999999997</v>
      </c>
      <c r="D273" s="1321">
        <v>2.7204700444211127</v>
      </c>
      <c r="E273" s="1321">
        <v>40729.298354715713</v>
      </c>
      <c r="F273" s="1322">
        <v>72.714285714285708</v>
      </c>
      <c r="G273" s="1322">
        <v>568.8931502813831</v>
      </c>
    </row>
    <row r="274" spans="2:7">
      <c r="B274" s="1320">
        <v>39388</v>
      </c>
      <c r="C274" s="1321">
        <v>2.8000000000000003</v>
      </c>
      <c r="D274" s="1321">
        <v>3.008223028202873</v>
      </c>
      <c r="E274" s="1321">
        <v>38028.441617930002</v>
      </c>
      <c r="F274" s="1322">
        <v>69.142857142857139</v>
      </c>
      <c r="G274" s="1322">
        <v>558.57157546494386</v>
      </c>
    </row>
    <row r="275" spans="2:7">
      <c r="B275" s="1320">
        <v>39391</v>
      </c>
      <c r="C275" s="1321">
        <v>3.4</v>
      </c>
      <c r="D275" s="1321">
        <v>3.1616915018986513</v>
      </c>
      <c r="E275" s="1321">
        <v>36662.873327337154</v>
      </c>
      <c r="F275" s="1322">
        <v>69.714285714285708</v>
      </c>
      <c r="G275" s="1322">
        <v>536.99058953919848</v>
      </c>
    </row>
    <row r="276" spans="2:7">
      <c r="B276" s="1320">
        <v>39392</v>
      </c>
      <c r="C276" s="1321">
        <v>3.7571428571428571</v>
      </c>
      <c r="D276" s="1321">
        <v>3.4454090566009086</v>
      </c>
      <c r="E276" s="1321">
        <v>35990.161482031435</v>
      </c>
      <c r="F276" s="1322">
        <v>71.857142857142861</v>
      </c>
      <c r="G276" s="1322">
        <v>519.93200743297155</v>
      </c>
    </row>
    <row r="277" spans="2:7">
      <c r="B277" s="1320">
        <v>39393</v>
      </c>
      <c r="C277" s="1321">
        <v>3.6714285714285713</v>
      </c>
      <c r="D277" s="1321">
        <v>3.831327847559769</v>
      </c>
      <c r="E277" s="1321">
        <v>36045.165215225723</v>
      </c>
      <c r="F277" s="1322">
        <v>78.428571428571431</v>
      </c>
      <c r="G277" s="1322">
        <v>474.08604228432733</v>
      </c>
    </row>
    <row r="278" spans="2:7">
      <c r="B278" s="1320">
        <v>39394</v>
      </c>
      <c r="C278" s="1321">
        <v>3.5428571428571423</v>
      </c>
      <c r="D278" s="1321">
        <v>4.4392747577322433</v>
      </c>
      <c r="E278" s="1321">
        <v>37104.740284678584</v>
      </c>
      <c r="F278" s="1322">
        <v>85.428571428571431</v>
      </c>
      <c r="G278" s="1322">
        <v>442.71781786269224</v>
      </c>
    </row>
    <row r="279" spans="2:7">
      <c r="B279" s="1320">
        <v>39395</v>
      </c>
      <c r="C279" s="1321">
        <v>3.5428571428571423</v>
      </c>
      <c r="D279" s="1321">
        <v>4.8009340710517003</v>
      </c>
      <c r="E279" s="1321">
        <v>35327.884360722863</v>
      </c>
      <c r="F279" s="1322">
        <v>85.714285714285708</v>
      </c>
      <c r="G279" s="1322">
        <v>419.82045308478035</v>
      </c>
    </row>
    <row r="280" spans="2:7">
      <c r="B280" s="1320">
        <v>39398</v>
      </c>
      <c r="C280" s="1321">
        <v>3.8285714285714283</v>
      </c>
      <c r="D280" s="1321">
        <v>4.743177791541572</v>
      </c>
      <c r="E280" s="1321">
        <v>34600.74298906287</v>
      </c>
      <c r="F280" s="1322">
        <v>88.571428571428569</v>
      </c>
      <c r="G280" s="1322">
        <v>394.60393292191719</v>
      </c>
    </row>
    <row r="281" spans="2:7">
      <c r="B281" s="1320">
        <v>39399</v>
      </c>
      <c r="C281" s="1321">
        <v>3.7714285714285718</v>
      </c>
      <c r="D281" s="1321">
        <v>4.2895071371373721</v>
      </c>
      <c r="E281" s="1321">
        <v>33521.171964457149</v>
      </c>
      <c r="F281" s="1322">
        <v>91.571428571428569</v>
      </c>
      <c r="G281" s="1322">
        <v>366.8607569531934</v>
      </c>
    </row>
    <row r="282" spans="2:7">
      <c r="B282" s="1320">
        <v>39400</v>
      </c>
      <c r="C282" s="1321">
        <v>3.2142857142857144</v>
      </c>
      <c r="D282" s="1321">
        <v>4.016475585610995</v>
      </c>
      <c r="E282" s="1321">
        <v>32907.884335481431</v>
      </c>
      <c r="F282" s="1322">
        <v>91.571428571428569</v>
      </c>
      <c r="G282" s="1322">
        <v>359.09762240919702</v>
      </c>
    </row>
    <row r="283" spans="2:7">
      <c r="B283" s="1320">
        <v>39401</v>
      </c>
      <c r="C283" s="1321">
        <v>3.3571428571428572</v>
      </c>
      <c r="D283" s="1321">
        <v>4.2309655085863866</v>
      </c>
      <c r="E283" s="1321">
        <v>33096.314733578576</v>
      </c>
      <c r="F283" s="1322">
        <v>96</v>
      </c>
      <c r="G283" s="1322">
        <v>347.54991630789027</v>
      </c>
    </row>
    <row r="284" spans="2:7">
      <c r="B284" s="1320">
        <v>39402</v>
      </c>
      <c r="C284" s="1321">
        <v>3.8928571428571428</v>
      </c>
      <c r="D284" s="1321">
        <v>4.0809208831911068</v>
      </c>
      <c r="E284" s="1321">
        <v>31644.026062662862</v>
      </c>
      <c r="F284" s="1322">
        <v>90.142857142857139</v>
      </c>
      <c r="G284" s="1322">
        <v>358.08098013536153</v>
      </c>
    </row>
    <row r="285" spans="2:7">
      <c r="B285" s="1320">
        <v>39405</v>
      </c>
      <c r="C285" s="1321">
        <v>4.3785714285714281</v>
      </c>
      <c r="D285" s="1321">
        <v>3.54028198403351</v>
      </c>
      <c r="E285" s="1321">
        <v>30139.453532332856</v>
      </c>
      <c r="F285" s="1322">
        <v>87.714285714285708</v>
      </c>
      <c r="G285" s="1322">
        <v>350.39863149316324</v>
      </c>
    </row>
    <row r="286" spans="2:7">
      <c r="B286" s="1320">
        <v>39406</v>
      </c>
      <c r="C286" s="1321">
        <v>4.4142857142857137</v>
      </c>
      <c r="D286" s="1321">
        <v>3.1123441937977323</v>
      </c>
      <c r="E286" s="1321">
        <v>29390.739032948568</v>
      </c>
      <c r="F286" s="1322">
        <v>87.428571428571431</v>
      </c>
      <c r="G286" s="1322">
        <v>342.49635696205075</v>
      </c>
    </row>
    <row r="287" spans="2:7">
      <c r="B287" s="1320">
        <v>39407</v>
      </c>
      <c r="C287" s="1321">
        <v>4.0571428571428569</v>
      </c>
      <c r="D287" s="1321">
        <v>2.725964838402029</v>
      </c>
      <c r="E287" s="1321">
        <v>28928.451786228572</v>
      </c>
      <c r="F287" s="1322">
        <v>83.857142857142861</v>
      </c>
      <c r="G287" s="1322">
        <v>355.90341447492665</v>
      </c>
    </row>
    <row r="288" spans="2:7">
      <c r="B288" s="1320">
        <v>39408</v>
      </c>
      <c r="C288" s="1321">
        <v>3.5857142857142859</v>
      </c>
      <c r="D288" s="1321">
        <v>2.5829862948876525</v>
      </c>
      <c r="E288" s="1321">
        <v>29539.022768247141</v>
      </c>
      <c r="F288" s="1322">
        <v>81.857142857142861</v>
      </c>
      <c r="G288" s="1322">
        <v>371.30001851157431</v>
      </c>
    </row>
    <row r="289" spans="2:7">
      <c r="B289" s="1320">
        <v>39409</v>
      </c>
      <c r="C289" s="1321">
        <v>3.5714428571428569</v>
      </c>
      <c r="D289" s="1321">
        <v>2.5720657549716721</v>
      </c>
      <c r="E289" s="1321">
        <v>30832.59522005</v>
      </c>
      <c r="F289" s="1322">
        <v>83.428571428571431</v>
      </c>
      <c r="G289" s="1322">
        <v>378.89114499748752</v>
      </c>
    </row>
    <row r="290" spans="2:7">
      <c r="B290" s="1320">
        <v>39412</v>
      </c>
      <c r="C290" s="1321">
        <v>3.0714428571428569</v>
      </c>
      <c r="D290" s="1321">
        <v>1.895606975417699</v>
      </c>
      <c r="E290" s="1321">
        <v>29150.448648428577</v>
      </c>
      <c r="F290" s="1322">
        <v>73.571428571428569</v>
      </c>
      <c r="G290" s="1322">
        <v>400.26039853190349</v>
      </c>
    </row>
    <row r="291" spans="2:7">
      <c r="B291" s="1320">
        <v>39413</v>
      </c>
      <c r="C291" s="1321">
        <v>2.4928714285714286</v>
      </c>
      <c r="D291" s="1321">
        <v>1.5452458164731606</v>
      </c>
      <c r="E291" s="1321">
        <v>28535.449358794285</v>
      </c>
      <c r="F291" s="1322">
        <v>74.142857142857139</v>
      </c>
      <c r="G291" s="1322">
        <v>385.29086256365463</v>
      </c>
    </row>
    <row r="292" spans="2:7">
      <c r="B292" s="1320">
        <v>39414</v>
      </c>
      <c r="C292" s="1321">
        <v>2.2071571428571426</v>
      </c>
      <c r="D292" s="1321">
        <v>1.5711444215963792</v>
      </c>
      <c r="E292" s="1321">
        <v>29547.876027922852</v>
      </c>
      <c r="F292" s="1322">
        <v>70.857142857142861</v>
      </c>
      <c r="G292" s="1322">
        <v>421.07734527988924</v>
      </c>
    </row>
    <row r="293" spans="2:7">
      <c r="B293" s="1320">
        <v>39415</v>
      </c>
      <c r="C293" s="1321">
        <v>2.0000142857142857</v>
      </c>
      <c r="D293" s="1321">
        <v>1.6103606596868831</v>
      </c>
      <c r="E293" s="1321">
        <v>33464.876074760003</v>
      </c>
      <c r="F293" s="1322">
        <v>74.285714285714292</v>
      </c>
      <c r="G293" s="1322">
        <v>448.41620170995628</v>
      </c>
    </row>
    <row r="294" spans="2:7">
      <c r="B294" s="1320">
        <v>39416</v>
      </c>
      <c r="C294" s="1321">
        <v>1.8285857142857143</v>
      </c>
      <c r="D294" s="1321">
        <v>1.6845255804506427</v>
      </c>
      <c r="E294" s="1321">
        <v>34365.303220524285</v>
      </c>
      <c r="F294" s="1322">
        <v>72.428571428571431</v>
      </c>
      <c r="G294" s="1322">
        <v>481.42009329282052</v>
      </c>
    </row>
    <row r="295" spans="2:7">
      <c r="B295" s="1320">
        <v>39419</v>
      </c>
      <c r="C295" s="1321">
        <v>1.8143</v>
      </c>
      <c r="D295" s="1321">
        <v>1.7243719688749366</v>
      </c>
      <c r="E295" s="1321">
        <v>35788.874088207151</v>
      </c>
      <c r="F295" s="1322">
        <v>71.428571428571431</v>
      </c>
      <c r="G295" s="1322">
        <v>507.40339129769251</v>
      </c>
    </row>
    <row r="296" spans="2:7">
      <c r="B296" s="1320">
        <v>39420</v>
      </c>
      <c r="C296" s="1321">
        <v>1.8857142857142859</v>
      </c>
      <c r="D296" s="1321">
        <v>1.6474851333961043</v>
      </c>
      <c r="E296" s="1321">
        <v>34740.301762082861</v>
      </c>
      <c r="F296" s="1322">
        <v>68.428571428571431</v>
      </c>
      <c r="G296" s="1322">
        <v>511.40477082386235</v>
      </c>
    </row>
    <row r="297" spans="2:7">
      <c r="B297" s="1320">
        <v>39421</v>
      </c>
      <c r="C297" s="1321">
        <v>1.8857142857142857</v>
      </c>
      <c r="D297" s="1321">
        <v>1.6041558412643069</v>
      </c>
      <c r="E297" s="1321">
        <v>35975.874058142865</v>
      </c>
      <c r="F297" s="1322">
        <v>70.714285714285708</v>
      </c>
      <c r="G297" s="1322">
        <v>513.55792664709645</v>
      </c>
    </row>
    <row r="298" spans="2:7">
      <c r="B298" s="1320">
        <v>39422</v>
      </c>
      <c r="C298" s="1321">
        <v>1.657142857142857</v>
      </c>
      <c r="D298" s="1321">
        <v>1.5988927612121</v>
      </c>
      <c r="E298" s="1321">
        <v>39363.87511412429</v>
      </c>
      <c r="F298" s="1322">
        <v>77.142857142857139</v>
      </c>
      <c r="G298" s="1322">
        <v>527.09868393433885</v>
      </c>
    </row>
    <row r="299" spans="2:7">
      <c r="B299" s="1320">
        <v>39423</v>
      </c>
      <c r="C299" s="1321">
        <v>1.8714285714285714</v>
      </c>
      <c r="D299" s="1321">
        <v>1.6846964336958852</v>
      </c>
      <c r="E299" s="1321">
        <v>39991.305220444287</v>
      </c>
      <c r="F299" s="1322">
        <v>82.428571428571431</v>
      </c>
      <c r="G299" s="1322">
        <v>502.10455366748516</v>
      </c>
    </row>
    <row r="300" spans="2:7">
      <c r="B300" s="1320">
        <v>39426</v>
      </c>
      <c r="C300" s="1321">
        <v>1.9714285714285715</v>
      </c>
      <c r="D300" s="1321">
        <v>1.9027182596205781</v>
      </c>
      <c r="E300" s="1321">
        <v>37401.732128592856</v>
      </c>
      <c r="F300" s="1322">
        <v>81</v>
      </c>
      <c r="G300" s="1322">
        <v>482.40072727481254</v>
      </c>
    </row>
    <row r="301" spans="2:7">
      <c r="B301" s="1320">
        <v>39427</v>
      </c>
      <c r="C301" s="1321">
        <v>2.4285714285714284</v>
      </c>
      <c r="D301" s="1321">
        <v>2.3724009460811453</v>
      </c>
      <c r="E301" s="1321">
        <v>37052.018896017144</v>
      </c>
      <c r="F301" s="1322">
        <v>87.857142857142861</v>
      </c>
      <c r="G301" s="1322">
        <v>431.52117647745956</v>
      </c>
    </row>
    <row r="302" spans="2:7">
      <c r="B302" s="1320">
        <v>39428</v>
      </c>
      <c r="C302" s="1321">
        <v>3.0857142857142859</v>
      </c>
      <c r="D302" s="1321">
        <v>3.2741642346843354</v>
      </c>
      <c r="E302" s="1321">
        <v>35650.591016022852</v>
      </c>
      <c r="F302" s="1322">
        <v>91.142857142857139</v>
      </c>
      <c r="G302" s="1322">
        <v>396.06144380482885</v>
      </c>
    </row>
    <row r="303" spans="2:7">
      <c r="B303" s="1320">
        <v>39429</v>
      </c>
      <c r="C303" s="1321">
        <v>3.7285714285714286</v>
      </c>
      <c r="D303" s="1321">
        <v>3.4088845760963919</v>
      </c>
      <c r="E303" s="1321">
        <v>34575.733346777139</v>
      </c>
      <c r="F303" s="1322">
        <v>90.142857142857139</v>
      </c>
      <c r="G303" s="1322">
        <v>386.29866679269134</v>
      </c>
    </row>
    <row r="304" spans="2:7">
      <c r="B304" s="1320">
        <v>39430</v>
      </c>
      <c r="C304" s="1321">
        <v>3.6571428571428575</v>
      </c>
      <c r="D304" s="1321">
        <v>3.459014240619164</v>
      </c>
      <c r="E304" s="1321">
        <v>30777.017504831427</v>
      </c>
      <c r="F304" s="1322">
        <v>82.714285714285708</v>
      </c>
      <c r="G304" s="1322">
        <v>378.13340666487727</v>
      </c>
    </row>
    <row r="305" spans="2:7">
      <c r="B305" s="1320">
        <v>39435</v>
      </c>
      <c r="C305" s="1321">
        <v>4.0857142857142863</v>
      </c>
      <c r="D305" s="1321">
        <v>3.4199079486171065</v>
      </c>
      <c r="E305" s="1321">
        <v>27465.444023202854</v>
      </c>
      <c r="F305" s="1322">
        <v>73.571428571428569</v>
      </c>
      <c r="G305" s="1322">
        <v>388.90216591965242</v>
      </c>
    </row>
    <row r="306" spans="2:7">
      <c r="B306" s="1320">
        <v>39437</v>
      </c>
      <c r="C306" s="1321">
        <v>3.6714285714285717</v>
      </c>
      <c r="D306" s="1321">
        <v>3.1991695468858614</v>
      </c>
      <c r="E306" s="1321">
        <v>24951.728832635712</v>
      </c>
      <c r="F306" s="1322">
        <v>67.285714285714292</v>
      </c>
      <c r="G306" s="1322">
        <v>387.43445853390352</v>
      </c>
    </row>
    <row r="307" spans="2:7">
      <c r="B307" s="1320">
        <v>39440</v>
      </c>
      <c r="C307" s="1321">
        <v>3.6000000000000005</v>
      </c>
      <c r="D307" s="1321">
        <v>2.80534687860301</v>
      </c>
      <c r="E307" s="1321">
        <v>23545.871956194289</v>
      </c>
      <c r="F307" s="1322">
        <v>62.857142857142854</v>
      </c>
      <c r="G307" s="1322">
        <v>389.69818708260749</v>
      </c>
    </row>
    <row r="308" spans="2:7">
      <c r="B308" s="1320">
        <v>39441</v>
      </c>
      <c r="C308" s="1321">
        <v>3.3571428571428577</v>
      </c>
      <c r="D308" s="1321">
        <v>2.3965181877815445</v>
      </c>
      <c r="E308" s="1321">
        <v>21361.300180447142</v>
      </c>
      <c r="F308" s="1322">
        <v>54</v>
      </c>
      <c r="G308" s="1322">
        <v>412.51228625655551</v>
      </c>
    </row>
    <row r="309" spans="2:7">
      <c r="B309" s="1320">
        <v>39442</v>
      </c>
      <c r="C309" s="1321">
        <v>3.8571428571428572</v>
      </c>
      <c r="D309" s="1321">
        <v>2.4683542673452941</v>
      </c>
      <c r="E309" s="1321">
        <v>20377.013562311426</v>
      </c>
      <c r="F309" s="1322">
        <v>48.714285714285715</v>
      </c>
      <c r="G309" s="1322">
        <v>425.98222713016077</v>
      </c>
    </row>
    <row r="310" spans="2:7">
      <c r="B310" s="1320">
        <v>39443</v>
      </c>
      <c r="C310" s="1321">
        <v>3.4285714285714284</v>
      </c>
      <c r="D310" s="1321">
        <v>2.8441738136920245</v>
      </c>
      <c r="E310" s="1321">
        <v>21413.583905862855</v>
      </c>
      <c r="F310" s="1322">
        <v>48.142857142857146</v>
      </c>
      <c r="G310" s="1322">
        <v>447.80709566832058</v>
      </c>
    </row>
    <row r="311" spans="2:7">
      <c r="B311" s="1320">
        <v>39444</v>
      </c>
      <c r="C311" s="1321">
        <v>4</v>
      </c>
      <c r="D311" s="1321">
        <v>3.5940862146955994</v>
      </c>
      <c r="E311" s="1321">
        <v>25982.870518384287</v>
      </c>
      <c r="F311" s="1322">
        <v>56.571428571428569</v>
      </c>
      <c r="G311" s="1322">
        <v>459.25528012698135</v>
      </c>
    </row>
    <row r="312" spans="2:7">
      <c r="B312" s="1320">
        <v>39445</v>
      </c>
      <c r="C312" s="1321">
        <v>4.3428571428571425</v>
      </c>
      <c r="D312" s="1321">
        <v>4.5412604939532715</v>
      </c>
      <c r="E312" s="1321">
        <v>30815.871529591423</v>
      </c>
      <c r="F312" s="1322">
        <v>66.428571428571431</v>
      </c>
      <c r="G312" s="1322">
        <v>459.98877411789516</v>
      </c>
    </row>
    <row r="313" spans="2:7">
      <c r="B313" s="1320">
        <v>39450</v>
      </c>
      <c r="C313" s="1321">
        <v>4.8999999999999995</v>
      </c>
      <c r="D313" s="1321">
        <v>5.1320756462171397</v>
      </c>
      <c r="E313" s="1321">
        <v>32245.727454914278</v>
      </c>
      <c r="F313" s="1322">
        <v>67.714285714285708</v>
      </c>
      <c r="G313" s="1322">
        <v>475.98719647823611</v>
      </c>
    </row>
    <row r="314" spans="2:7">
      <c r="B314" s="1320">
        <v>39451</v>
      </c>
      <c r="C314" s="1321">
        <v>5.2571428571428571</v>
      </c>
      <c r="D314" s="1321">
        <v>5.4240733731164159</v>
      </c>
      <c r="E314" s="1321">
        <v>32204.868622169994</v>
      </c>
      <c r="F314" s="1322">
        <v>64.428571428571431</v>
      </c>
      <c r="G314" s="1322">
        <v>503.68796220682168</v>
      </c>
    </row>
    <row r="315" spans="2:7">
      <c r="B315" s="1320">
        <v>39455</v>
      </c>
      <c r="C315" s="1321">
        <v>5.2428571428571429</v>
      </c>
      <c r="D315" s="1321">
        <v>5.3401369850606821</v>
      </c>
      <c r="E315" s="1321">
        <v>32654.867838775706</v>
      </c>
      <c r="F315" s="1322">
        <v>64.714285714285708</v>
      </c>
      <c r="G315" s="1322">
        <v>510.93709110335573</v>
      </c>
    </row>
    <row r="316" spans="2:7">
      <c r="B316" s="1320">
        <v>39456</v>
      </c>
      <c r="C316" s="1321">
        <v>4.2714285714285714</v>
      </c>
      <c r="D316" s="1321">
        <v>4.4806616088533797</v>
      </c>
      <c r="E316" s="1321">
        <v>32512.152692028561</v>
      </c>
      <c r="F316" s="1322">
        <v>61.714285714285715</v>
      </c>
      <c r="G316" s="1322">
        <v>543.13504714764656</v>
      </c>
    </row>
    <row r="317" spans="2:7">
      <c r="B317" s="1320">
        <v>39457</v>
      </c>
      <c r="C317" s="1321">
        <v>3.9142857142857141</v>
      </c>
      <c r="D317" s="1321">
        <v>4.0860932824913228</v>
      </c>
      <c r="E317" s="1321">
        <v>31610.867849189992</v>
      </c>
      <c r="F317" s="1322">
        <v>61.857142857142854</v>
      </c>
      <c r="G317" s="1322">
        <v>526.51762817659244</v>
      </c>
    </row>
    <row r="318" spans="2:7">
      <c r="B318" s="1320">
        <v>39458</v>
      </c>
      <c r="C318" s="1321">
        <v>3.371428571428571</v>
      </c>
      <c r="D318" s="1321">
        <v>3.4837039465668278</v>
      </c>
      <c r="E318" s="1321">
        <v>29001.581024294279</v>
      </c>
      <c r="F318" s="1322">
        <v>56.714285714285715</v>
      </c>
      <c r="G318" s="1322">
        <v>525.93635416526229</v>
      </c>
    </row>
    <row r="319" spans="2:7">
      <c r="B319" s="1320">
        <v>39461</v>
      </c>
      <c r="C319" s="1321">
        <v>3.5142857142857138</v>
      </c>
      <c r="D319" s="1321">
        <v>3.2286081167447684</v>
      </c>
      <c r="E319" s="1321">
        <v>26383.86678402</v>
      </c>
      <c r="F319" s="1322">
        <v>51.857142857142854</v>
      </c>
      <c r="G319" s="1322">
        <v>522.51210909197584</v>
      </c>
    </row>
    <row r="320" spans="2:7">
      <c r="B320" s="1320">
        <v>39462</v>
      </c>
      <c r="C320" s="1321">
        <v>3.8000000000000003</v>
      </c>
      <c r="D320" s="1321">
        <v>3.1221078790322303</v>
      </c>
      <c r="E320" s="1321">
        <v>26023.153878107139</v>
      </c>
      <c r="F320" s="1322">
        <v>53.714285714285715</v>
      </c>
      <c r="G320" s="1322">
        <v>504.86462661019925</v>
      </c>
    </row>
    <row r="321" spans="2:7">
      <c r="B321" s="1320">
        <v>39463</v>
      </c>
      <c r="C321" s="1321">
        <v>5.4428571428571431</v>
      </c>
      <c r="D321" s="1321">
        <v>4.1997340845505544</v>
      </c>
      <c r="E321" s="1321">
        <v>26481.01293938285</v>
      </c>
      <c r="F321" s="1322">
        <v>65.285714285714292</v>
      </c>
      <c r="G321" s="1322">
        <v>455.86379995627601</v>
      </c>
    </row>
    <row r="322" spans="2:7">
      <c r="B322" s="1320">
        <v>39464</v>
      </c>
      <c r="C322" s="1321">
        <v>5.7714285714285714</v>
      </c>
      <c r="D322" s="1321">
        <v>5.0424222552981659</v>
      </c>
      <c r="E322" s="1321">
        <v>27522.15679204142</v>
      </c>
      <c r="F322" s="1322">
        <v>70.142857142857139</v>
      </c>
      <c r="G322" s="1322">
        <v>433.76596864054648</v>
      </c>
    </row>
    <row r="323" spans="2:7">
      <c r="B323" s="1320">
        <v>39465</v>
      </c>
      <c r="C323" s="1321">
        <v>6.2428571428571429</v>
      </c>
      <c r="D323" s="1321">
        <v>5.3717005498339745</v>
      </c>
      <c r="E323" s="1321">
        <v>25648.013781897134</v>
      </c>
      <c r="F323" s="1322">
        <v>69.857142857142861</v>
      </c>
      <c r="G323" s="1322">
        <v>382.5893426050846</v>
      </c>
    </row>
    <row r="324" spans="2:7">
      <c r="B324" s="1320">
        <v>39468</v>
      </c>
      <c r="C324" s="1321">
        <v>6.2928571428571436</v>
      </c>
      <c r="D324" s="1321">
        <v>5.1964959604688019</v>
      </c>
      <c r="E324" s="1321">
        <v>23903.443148877133</v>
      </c>
      <c r="F324" s="1322">
        <v>69.857142857142861</v>
      </c>
      <c r="G324" s="1322">
        <v>353.02034882508457</v>
      </c>
    </row>
    <row r="325" spans="2:7">
      <c r="B325" s="1320">
        <v>39469</v>
      </c>
      <c r="C325" s="1321">
        <v>6.3642857142857148</v>
      </c>
      <c r="D325" s="1321">
        <v>4.9523131894295833</v>
      </c>
      <c r="E325" s="1321">
        <v>21848.873270148564</v>
      </c>
      <c r="F325" s="1322">
        <v>70.285714285714292</v>
      </c>
      <c r="G325" s="1322">
        <v>312.52571789855165</v>
      </c>
    </row>
    <row r="326" spans="2:7">
      <c r="B326" s="1320">
        <v>39470</v>
      </c>
      <c r="C326" s="1321">
        <v>6.0642857142857149</v>
      </c>
      <c r="D326" s="1321">
        <v>4.2755665585624927</v>
      </c>
      <c r="E326" s="1321">
        <v>20257.874388694287</v>
      </c>
      <c r="F326" s="1322">
        <v>69.571428571428569</v>
      </c>
      <c r="G326" s="1322">
        <v>293.99744718822183</v>
      </c>
    </row>
    <row r="327" spans="2:7">
      <c r="B327" s="1320">
        <v>39471</v>
      </c>
      <c r="C327" s="1321">
        <v>5.1928571428571431</v>
      </c>
      <c r="D327" s="1321">
        <v>3.7752804233316839</v>
      </c>
      <c r="E327" s="1321">
        <v>19170.589082095714</v>
      </c>
      <c r="F327" s="1322">
        <v>67.857142857142861</v>
      </c>
      <c r="G327" s="1322">
        <v>286.3450801886861</v>
      </c>
    </row>
    <row r="328" spans="2:7">
      <c r="B328" s="1320">
        <v>39472</v>
      </c>
      <c r="C328" s="1321">
        <v>3.3357142857142859</v>
      </c>
      <c r="D328" s="1321">
        <v>2.6039494667628715</v>
      </c>
      <c r="E328" s="1321">
        <v>17841.874176074289</v>
      </c>
      <c r="F328" s="1322">
        <v>59.142857142857146</v>
      </c>
      <c r="G328" s="1322">
        <v>295.47363718538742</v>
      </c>
    </row>
    <row r="329" spans="2:7">
      <c r="B329" s="1320">
        <v>39475</v>
      </c>
      <c r="C329" s="1321">
        <v>3.0500000000000003</v>
      </c>
      <c r="D329" s="1321">
        <v>1.8302423224717681</v>
      </c>
      <c r="E329" s="1321">
        <v>16061.304115498573</v>
      </c>
      <c r="F329" s="1322">
        <v>57.142857142857146</v>
      </c>
      <c r="G329" s="1322">
        <v>279.83329405981573</v>
      </c>
    </row>
    <row r="330" spans="2:7">
      <c r="B330" s="1320">
        <v>39476</v>
      </c>
      <c r="C330" s="1321">
        <v>2.4785714285714286</v>
      </c>
      <c r="D330" s="1321">
        <v>1.3819946014063578</v>
      </c>
      <c r="E330" s="1321">
        <v>17447.591694782859</v>
      </c>
      <c r="F330" s="1322">
        <v>62.428571428571431</v>
      </c>
      <c r="G330" s="1322">
        <v>277.71196905376752</v>
      </c>
    </row>
    <row r="331" spans="2:7">
      <c r="B331" s="1320">
        <v>39477</v>
      </c>
      <c r="C331" s="1321">
        <v>2.5</v>
      </c>
      <c r="D331" s="1321">
        <v>1.4995073047561893</v>
      </c>
      <c r="E331" s="1321">
        <v>20343.609514118572</v>
      </c>
      <c r="F331" s="1322">
        <v>65.571428571428569</v>
      </c>
      <c r="G331" s="1322">
        <v>304.51413717573354</v>
      </c>
    </row>
    <row r="332" spans="2:7">
      <c r="B332" s="1320">
        <v>39478</v>
      </c>
      <c r="C332" s="1321">
        <v>2.2857142857142856</v>
      </c>
      <c r="D332" s="1321">
        <v>1.6110026696318249</v>
      </c>
      <c r="E332" s="1321">
        <v>22168.179793458574</v>
      </c>
      <c r="F332" s="1322">
        <v>66.285714285714292</v>
      </c>
      <c r="G332" s="1322">
        <v>331.9211483021358</v>
      </c>
    </row>
    <row r="333" spans="2:7">
      <c r="B333" s="1320">
        <v>39479</v>
      </c>
      <c r="C333" s="1321">
        <v>1.7857142857142858</v>
      </c>
      <c r="D333" s="1321">
        <v>1.6200663622123626</v>
      </c>
      <c r="E333" s="1321">
        <v>20811.32092686143</v>
      </c>
      <c r="F333" s="1322">
        <v>60.714285714285715</v>
      </c>
      <c r="G333" s="1322">
        <v>349.26373679470453</v>
      </c>
    </row>
    <row r="334" spans="2:7">
      <c r="B334" s="1320">
        <v>39482</v>
      </c>
      <c r="C334" s="1321">
        <v>2.0285714285714285</v>
      </c>
      <c r="D334" s="1321">
        <v>1.6011871334644734</v>
      </c>
      <c r="E334" s="1321">
        <v>20167.464313190001</v>
      </c>
      <c r="F334" s="1322">
        <v>62</v>
      </c>
      <c r="G334" s="1322">
        <v>334.10297193027799</v>
      </c>
    </row>
    <row r="335" spans="2:7">
      <c r="B335" s="1320">
        <v>39483</v>
      </c>
      <c r="C335" s="1321">
        <v>2.1285714285714286</v>
      </c>
      <c r="D335" s="1321">
        <v>1.3865694520619996</v>
      </c>
      <c r="E335" s="1321">
        <v>20438.322267962856</v>
      </c>
      <c r="F335" s="1322">
        <v>61.857142857142854</v>
      </c>
      <c r="G335" s="1322">
        <v>339.20210191086386</v>
      </c>
    </row>
    <row r="336" spans="2:7">
      <c r="B336" s="1320">
        <v>39484</v>
      </c>
      <c r="C336" s="1321">
        <v>1.7357142857142855</v>
      </c>
      <c r="D336" s="1321">
        <v>1.1061703185945759</v>
      </c>
      <c r="E336" s="1321">
        <v>18704.033762107145</v>
      </c>
      <c r="F336" s="1322">
        <v>55</v>
      </c>
      <c r="G336" s="1322">
        <v>360.2804289698862</v>
      </c>
    </row>
    <row r="337" spans="2:7">
      <c r="B337" s="1320">
        <v>39485</v>
      </c>
      <c r="C337" s="1321">
        <v>1.4871428571428569</v>
      </c>
      <c r="D337" s="1321">
        <v>0.97387155822385851</v>
      </c>
      <c r="E337" s="1321">
        <v>16671.032145461428</v>
      </c>
      <c r="F337" s="1322">
        <v>47</v>
      </c>
      <c r="G337" s="1322">
        <v>372.5029255629475</v>
      </c>
    </row>
    <row r="338" spans="2:7">
      <c r="B338" s="1320">
        <v>39486</v>
      </c>
      <c r="C338" s="1321">
        <v>1.2299999999999998</v>
      </c>
      <c r="D338" s="1321">
        <v>0.70818195635531811</v>
      </c>
      <c r="E338" s="1321">
        <v>12502.154858265714</v>
      </c>
      <c r="F338" s="1322">
        <v>37.285714285714285</v>
      </c>
      <c r="G338" s="1322">
        <v>364.40366993775552</v>
      </c>
    </row>
    <row r="339" spans="2:7">
      <c r="B339" s="1320">
        <v>39489</v>
      </c>
      <c r="C339" s="1321">
        <v>1.6657</v>
      </c>
      <c r="D339" s="1321">
        <v>0.7556680329362937</v>
      </c>
      <c r="E339" s="1321">
        <v>9682.8677583371427</v>
      </c>
      <c r="F339" s="1322">
        <v>30.571428571428573</v>
      </c>
      <c r="G339" s="1322">
        <v>357.59101771841961</v>
      </c>
    </row>
    <row r="340" spans="2:7">
      <c r="B340" s="1320">
        <v>39490</v>
      </c>
      <c r="C340" s="1321">
        <v>1.8228428571428574</v>
      </c>
      <c r="D340" s="1321">
        <v>0.94561274070181334</v>
      </c>
      <c r="E340" s="1321">
        <v>10536.01142474</v>
      </c>
      <c r="F340" s="1322">
        <v>35.428571428571431</v>
      </c>
      <c r="G340" s="1322">
        <v>336.03763429578612</v>
      </c>
    </row>
    <row r="341" spans="2:7">
      <c r="B341" s="1320">
        <v>39491</v>
      </c>
      <c r="C341" s="1321">
        <v>2.2656999999999998</v>
      </c>
      <c r="D341" s="1321">
        <v>1.2527291999035206</v>
      </c>
      <c r="E341" s="1321">
        <v>12440.296061504287</v>
      </c>
      <c r="F341" s="1322">
        <v>33.571428571428569</v>
      </c>
      <c r="G341" s="1322">
        <v>376.89839292158507</v>
      </c>
    </row>
    <row r="342" spans="2:7">
      <c r="B342" s="1320">
        <v>39492</v>
      </c>
      <c r="C342" s="1321">
        <v>2.5942714285714286</v>
      </c>
      <c r="D342" s="1321">
        <v>1.6698748848670533</v>
      </c>
      <c r="E342" s="1321">
        <v>13598.296021909997</v>
      </c>
      <c r="F342" s="1322">
        <v>37.571428571428569</v>
      </c>
      <c r="G342" s="1322">
        <v>375.66168559291833</v>
      </c>
    </row>
    <row r="343" spans="2:7">
      <c r="B343" s="1320">
        <v>39493</v>
      </c>
      <c r="C343" s="1321">
        <v>3.0814142857142857</v>
      </c>
      <c r="D343" s="1321">
        <v>2.283923885167519</v>
      </c>
      <c r="E343" s="1321">
        <v>15913.441122382854</v>
      </c>
      <c r="F343" s="1322">
        <v>45.714285714285715</v>
      </c>
      <c r="G343" s="1322">
        <v>357.40514573444898</v>
      </c>
    </row>
    <row r="344" spans="2:7">
      <c r="B344" s="1320">
        <v>39496</v>
      </c>
      <c r="C344" s="1321">
        <v>3.6157000000000004</v>
      </c>
      <c r="D344" s="1321">
        <v>3.185799640648959</v>
      </c>
      <c r="E344" s="1321">
        <v>19441.442404331428</v>
      </c>
      <c r="F344" s="1322">
        <v>56.142857142857146</v>
      </c>
      <c r="G344" s="1322">
        <v>354.67567040264277</v>
      </c>
    </row>
    <row r="345" spans="2:7">
      <c r="B345" s="1320">
        <v>39497</v>
      </c>
      <c r="C345" s="1321">
        <v>4.344271428571429</v>
      </c>
      <c r="D345" s="1321">
        <v>3.4260871104487487</v>
      </c>
      <c r="E345" s="1321">
        <v>21730.157265074286</v>
      </c>
      <c r="F345" s="1322">
        <v>59.571428571428569</v>
      </c>
      <c r="G345" s="1322">
        <v>383.02404423936383</v>
      </c>
    </row>
    <row r="346" spans="2:7">
      <c r="B346" s="1320">
        <v>39498</v>
      </c>
      <c r="C346" s="1321">
        <v>4.2371428571428575</v>
      </c>
      <c r="D346" s="1321">
        <v>3.298587897384452</v>
      </c>
      <c r="E346" s="1321">
        <v>25435.158807392854</v>
      </c>
      <c r="F346" s="1322">
        <v>65</v>
      </c>
      <c r="G346" s="1322">
        <v>416.90043152909686</v>
      </c>
    </row>
    <row r="347" spans="2:7">
      <c r="B347" s="1320">
        <v>39499</v>
      </c>
      <c r="C347" s="1321">
        <v>3.98</v>
      </c>
      <c r="D347" s="1321">
        <v>3.044083979200114</v>
      </c>
      <c r="E347" s="1321">
        <v>23678.44323979714</v>
      </c>
      <c r="F347" s="1322">
        <v>59</v>
      </c>
      <c r="G347" s="1322">
        <v>420.19976724258902</v>
      </c>
    </row>
    <row r="348" spans="2:7">
      <c r="B348" s="1320">
        <v>39500</v>
      </c>
      <c r="C348" s="1321">
        <v>3.294285714285714</v>
      </c>
      <c r="D348" s="1321">
        <v>2.6918679513204053</v>
      </c>
      <c r="E348" s="1321">
        <v>20682.72736590428</v>
      </c>
      <c r="F348" s="1322">
        <v>53.857142857142854</v>
      </c>
      <c r="G348" s="1322">
        <v>397.12119471321654</v>
      </c>
    </row>
    <row r="349" spans="2:7">
      <c r="B349" s="1320">
        <v>39503</v>
      </c>
      <c r="C349" s="1321">
        <v>3.2228571428571429</v>
      </c>
      <c r="D349" s="1321">
        <v>2.5712683778763616</v>
      </c>
      <c r="E349" s="1321">
        <v>19801.155476732853</v>
      </c>
      <c r="F349" s="1322">
        <v>49.428571428571431</v>
      </c>
      <c r="G349" s="1322">
        <v>405.46639140920536</v>
      </c>
    </row>
    <row r="350" spans="2:7">
      <c r="B350" s="1320">
        <v>39504</v>
      </c>
      <c r="C350" s="1321">
        <v>2.9857285714285711</v>
      </c>
      <c r="D350" s="1321">
        <v>2.1024344935131967</v>
      </c>
      <c r="E350" s="1321">
        <v>18943.011645480001</v>
      </c>
      <c r="F350" s="1322">
        <v>46.714285714285715</v>
      </c>
      <c r="G350" s="1322">
        <v>405.44270656774933</v>
      </c>
    </row>
    <row r="351" spans="2:7">
      <c r="B351" s="1320">
        <v>39505</v>
      </c>
      <c r="C351" s="1321">
        <v>3.1143000000000001</v>
      </c>
      <c r="D351" s="1321">
        <v>1.2720546949137461</v>
      </c>
      <c r="E351" s="1321">
        <v>17017.296592591425</v>
      </c>
      <c r="F351" s="1322">
        <v>39.285714285714285</v>
      </c>
      <c r="G351" s="1322">
        <v>423.00275582098413</v>
      </c>
    </row>
    <row r="352" spans="2:7">
      <c r="B352" s="1320">
        <v>39506</v>
      </c>
      <c r="C352" s="1321">
        <v>2.4500142857142859</v>
      </c>
      <c r="D352" s="1321">
        <v>1.0355418338933293</v>
      </c>
      <c r="E352" s="1321">
        <v>15823.011508637141</v>
      </c>
      <c r="F352" s="1322">
        <v>38.714285714285715</v>
      </c>
      <c r="G352" s="1322">
        <v>396.51020782674055</v>
      </c>
    </row>
    <row r="353" spans="2:7">
      <c r="B353" s="1320">
        <v>39507</v>
      </c>
      <c r="C353" s="1321">
        <v>2.0200142857142858</v>
      </c>
      <c r="D353" s="1321">
        <v>0.85576475512378025</v>
      </c>
      <c r="E353" s="1321">
        <v>12657.724456862856</v>
      </c>
      <c r="F353" s="1322">
        <v>33.428571428571431</v>
      </c>
      <c r="G353" s="1322">
        <v>395.2052613044292</v>
      </c>
    </row>
    <row r="354" spans="2:7">
      <c r="B354" s="1320">
        <v>39510</v>
      </c>
      <c r="C354" s="1321">
        <v>2.0614571428571429</v>
      </c>
      <c r="D354" s="1321">
        <v>0.84159120574382684</v>
      </c>
      <c r="E354" s="1321">
        <v>13614.438247882857</v>
      </c>
      <c r="F354" s="1322">
        <v>33.285714285714285</v>
      </c>
      <c r="G354" s="1322">
        <v>445.37972909060267</v>
      </c>
    </row>
    <row r="355" spans="2:7">
      <c r="B355" s="1320">
        <v>39511</v>
      </c>
      <c r="C355" s="1321">
        <v>2.4328857142857143</v>
      </c>
      <c r="D355" s="1321">
        <v>1.142421119935737</v>
      </c>
      <c r="E355" s="1321">
        <v>16223.58188865</v>
      </c>
      <c r="F355" s="1322">
        <v>37.714285714285715</v>
      </c>
      <c r="G355" s="1322">
        <v>467.77971868097796</v>
      </c>
    </row>
    <row r="356" spans="2:7">
      <c r="B356" s="1320">
        <v>39512</v>
      </c>
      <c r="C356" s="1321">
        <v>1.9614571428571428</v>
      </c>
      <c r="D356" s="1321">
        <v>0.98644238251562533</v>
      </c>
      <c r="E356" s="1321">
        <v>15507.723591141426</v>
      </c>
      <c r="F356" s="1322">
        <v>34.714285714285715</v>
      </c>
      <c r="G356" s="1322">
        <v>478.17080418632889</v>
      </c>
    </row>
    <row r="357" spans="2:7">
      <c r="B357" s="1320">
        <v>39513</v>
      </c>
      <c r="C357" s="1321">
        <v>1.8900142857142856</v>
      </c>
      <c r="D357" s="1321">
        <v>0.93153135247629437</v>
      </c>
      <c r="E357" s="1321">
        <v>15523.723303068569</v>
      </c>
      <c r="F357" s="1322">
        <v>32.714285714285715</v>
      </c>
      <c r="G357" s="1322">
        <v>495.19914965966461</v>
      </c>
    </row>
    <row r="358" spans="2:7">
      <c r="B358" s="1320">
        <v>39514</v>
      </c>
      <c r="C358" s="1321">
        <v>1.3471571428571427</v>
      </c>
      <c r="D358" s="1321">
        <v>1.0126551552590297</v>
      </c>
      <c r="E358" s="1321">
        <v>14570.722194679998</v>
      </c>
      <c r="F358" s="1322">
        <v>30.428571428571427</v>
      </c>
      <c r="G358" s="1322">
        <v>500.96733971079237</v>
      </c>
    </row>
    <row r="359" spans="2:7">
      <c r="B359" s="1320">
        <v>39518</v>
      </c>
      <c r="C359" s="1321">
        <v>1.5257285714285715</v>
      </c>
      <c r="D359" s="1321">
        <v>1.1913480014105144</v>
      </c>
      <c r="E359" s="1321">
        <v>16473.43587112286</v>
      </c>
      <c r="F359" s="1322">
        <v>33</v>
      </c>
      <c r="G359" s="1322">
        <v>519.38773264589304</v>
      </c>
    </row>
    <row r="360" spans="2:7">
      <c r="B360" s="1320">
        <v>39519</v>
      </c>
      <c r="C360" s="1321">
        <v>1.7414428571428573</v>
      </c>
      <c r="D360" s="1321">
        <v>1.4427569061853232</v>
      </c>
      <c r="E360" s="1321">
        <v>20067.293540305716</v>
      </c>
      <c r="F360" s="1322">
        <v>41.714285714285715</v>
      </c>
      <c r="G360" s="1322">
        <v>499.48357687430911</v>
      </c>
    </row>
    <row r="361" spans="2:7">
      <c r="B361" s="1320">
        <v>39520</v>
      </c>
      <c r="C361" s="1321">
        <v>1.7428571428571431</v>
      </c>
      <c r="D361" s="1321">
        <v>1.6286934198115366</v>
      </c>
      <c r="E361" s="1321">
        <v>22216.722661240001</v>
      </c>
      <c r="F361" s="1322">
        <v>47.428571428571431</v>
      </c>
      <c r="G361" s="1322">
        <v>470.67404056345197</v>
      </c>
    </row>
    <row r="362" spans="2:7">
      <c r="B362" s="1320">
        <v>39521</v>
      </c>
      <c r="C362" s="1321">
        <v>1.7714285714285711</v>
      </c>
      <c r="D362" s="1321">
        <v>1.5922058360419435</v>
      </c>
      <c r="E362" s="1321">
        <v>23787.722401047144</v>
      </c>
      <c r="F362" s="1322">
        <v>51.142857142857146</v>
      </c>
      <c r="G362" s="1322">
        <v>467.53673510097644</v>
      </c>
    </row>
    <row r="363" spans="2:7">
      <c r="B363" s="1320">
        <v>39524</v>
      </c>
      <c r="C363" s="1321">
        <v>4.1428571428571432</v>
      </c>
      <c r="D363" s="1321">
        <v>2.3600269963382585</v>
      </c>
      <c r="E363" s="1321">
        <v>27447.294767452866</v>
      </c>
      <c r="F363" s="1322">
        <v>59.142857142857146</v>
      </c>
      <c r="G363" s="1322">
        <v>469.07934099583599</v>
      </c>
    </row>
    <row r="364" spans="2:7">
      <c r="B364" s="1320">
        <v>39525</v>
      </c>
      <c r="C364" s="1321">
        <v>4.9285714285714288</v>
      </c>
      <c r="D364" s="1321">
        <v>2.7765562488953042</v>
      </c>
      <c r="E364" s="1321">
        <v>29724.72283913715</v>
      </c>
      <c r="F364" s="1322">
        <v>62.714285714285715</v>
      </c>
      <c r="G364" s="1322">
        <v>480.58403111649596</v>
      </c>
    </row>
    <row r="365" spans="2:7">
      <c r="B365" s="1320">
        <v>39526</v>
      </c>
      <c r="C365" s="1321">
        <v>4.9714285714285724</v>
      </c>
      <c r="D365" s="1321">
        <v>2.8235041048179363</v>
      </c>
      <c r="E365" s="1321">
        <v>30291.57977050429</v>
      </c>
      <c r="F365" s="1322">
        <v>63.571428571428569</v>
      </c>
      <c r="G365" s="1322">
        <v>485.93499196851087</v>
      </c>
    </row>
    <row r="366" spans="2:7">
      <c r="B366" s="1320">
        <v>39527</v>
      </c>
      <c r="C366" s="1321">
        <v>4.8857142857142852</v>
      </c>
      <c r="D366" s="1321">
        <v>2.7808365308193195</v>
      </c>
      <c r="E366" s="1321">
        <v>29131.865534635719</v>
      </c>
      <c r="F366" s="1322">
        <v>61</v>
      </c>
      <c r="G366" s="1322">
        <v>490.02973359626736</v>
      </c>
    </row>
    <row r="367" spans="2:7">
      <c r="B367" s="1320">
        <v>39528</v>
      </c>
      <c r="C367" s="1321">
        <v>4.6857142857142851</v>
      </c>
      <c r="D367" s="1321">
        <v>2.6409426338275925</v>
      </c>
      <c r="E367" s="1321">
        <v>25948.008386212859</v>
      </c>
      <c r="F367" s="1322">
        <v>53.428571428571431</v>
      </c>
      <c r="G367" s="1322">
        <v>498.6419746877188</v>
      </c>
    </row>
    <row r="368" spans="2:7">
      <c r="B368" s="1320">
        <v>39532</v>
      </c>
      <c r="C368" s="1321">
        <v>4.6285714285714281</v>
      </c>
      <c r="D368" s="1321">
        <v>2.5252940756328068</v>
      </c>
      <c r="E368" s="1321">
        <v>23770.722640074287</v>
      </c>
      <c r="F368" s="1322">
        <v>48.428571428571431</v>
      </c>
      <c r="G368" s="1322">
        <v>506.94723949247611</v>
      </c>
    </row>
    <row r="369" spans="2:7">
      <c r="B369" s="1320">
        <v>39533</v>
      </c>
      <c r="C369" s="1321">
        <v>4.7857142857142856</v>
      </c>
      <c r="D369" s="1321">
        <v>2.3936821876022685</v>
      </c>
      <c r="E369" s="1321">
        <v>24357.579906465719</v>
      </c>
      <c r="F369" s="1322">
        <v>44.142857142857146</v>
      </c>
      <c r="G369" s="1322">
        <v>561.92952957265527</v>
      </c>
    </row>
    <row r="370" spans="2:7">
      <c r="B370" s="1320">
        <v>39534</v>
      </c>
      <c r="C370" s="1321">
        <v>2.4142857142857141</v>
      </c>
      <c r="D370" s="1321">
        <v>1.4732362145936027</v>
      </c>
      <c r="E370" s="1321">
        <v>19991.578668747145</v>
      </c>
      <c r="F370" s="1322">
        <v>34.428571428571431</v>
      </c>
      <c r="G370" s="1322">
        <v>562.26785469542824</v>
      </c>
    </row>
    <row r="371" spans="2:7">
      <c r="B371" s="1320">
        <v>39535</v>
      </c>
      <c r="C371" s="1321">
        <v>1.5557142857142856</v>
      </c>
      <c r="D371" s="1321">
        <v>0.96968603655672958</v>
      </c>
      <c r="E371" s="1321">
        <v>17241.435979434285</v>
      </c>
      <c r="F371" s="1322">
        <v>29.428571428571427</v>
      </c>
      <c r="G371" s="1322">
        <v>556.06096528921501</v>
      </c>
    </row>
    <row r="372" spans="2:7">
      <c r="B372" s="1320">
        <v>39538</v>
      </c>
      <c r="C372" s="1321">
        <v>1.7557142857142856</v>
      </c>
      <c r="D372" s="1321">
        <v>0.7922053556618962</v>
      </c>
      <c r="E372" s="1321">
        <v>17296.865861210001</v>
      </c>
      <c r="F372" s="1322">
        <v>31.428571428571427</v>
      </c>
      <c r="G372" s="1322">
        <v>529.65044323002815</v>
      </c>
    </row>
    <row r="373" spans="2:7">
      <c r="B373" s="1320">
        <v>39539</v>
      </c>
      <c r="C373" s="1321">
        <v>2.2128571428571426</v>
      </c>
      <c r="D373" s="1321">
        <v>0.88265482889394886</v>
      </c>
      <c r="E373" s="1321">
        <v>18392.009485055718</v>
      </c>
      <c r="F373" s="1322">
        <v>35.571428571428569</v>
      </c>
      <c r="G373" s="1322">
        <v>511.75147326728842</v>
      </c>
    </row>
    <row r="374" spans="2:7">
      <c r="B374" s="1320">
        <v>39540</v>
      </c>
      <c r="C374" s="1321">
        <v>2.3128571428571432</v>
      </c>
      <c r="D374" s="1321">
        <v>0.90641048486043208</v>
      </c>
      <c r="E374" s="1321">
        <v>19106.296429335718</v>
      </c>
      <c r="F374" s="1322">
        <v>38.285714285714285</v>
      </c>
      <c r="G374" s="1322">
        <v>495.99578867193793</v>
      </c>
    </row>
    <row r="375" spans="2:7">
      <c r="B375" s="1320">
        <v>39541</v>
      </c>
      <c r="C375" s="1321">
        <v>2.4128571428571428</v>
      </c>
      <c r="D375" s="1321">
        <v>0.93285026553858841</v>
      </c>
      <c r="E375" s="1321">
        <v>19870.154233974288</v>
      </c>
      <c r="F375" s="1322">
        <v>41.142857142857146</v>
      </c>
      <c r="G375" s="1322">
        <v>478.99451278233153</v>
      </c>
    </row>
    <row r="376" spans="2:7">
      <c r="B376" s="1320">
        <v>39542</v>
      </c>
      <c r="C376" s="1321">
        <v>1.8985714285714288</v>
      </c>
      <c r="D376" s="1321">
        <v>0.96154688037950409</v>
      </c>
      <c r="E376" s="1321">
        <v>17425.439844821431</v>
      </c>
      <c r="F376" s="1322">
        <v>41.142857142857146</v>
      </c>
      <c r="G376" s="1322">
        <v>426.9793130131219</v>
      </c>
    </row>
    <row r="377" spans="2:7">
      <c r="B377" s="1320">
        <v>39545</v>
      </c>
      <c r="C377" s="1321">
        <v>2.0557000000000003</v>
      </c>
      <c r="D377" s="1321">
        <v>1.1807935832072058</v>
      </c>
      <c r="E377" s="1321">
        <v>18471.012197491433</v>
      </c>
      <c r="F377" s="1322">
        <v>44.857142857142854</v>
      </c>
      <c r="G377" s="1322">
        <v>414.51242075649333</v>
      </c>
    </row>
    <row r="378" spans="2:7">
      <c r="B378" s="1320">
        <v>39546</v>
      </c>
      <c r="C378" s="1321">
        <v>2.199985714285714</v>
      </c>
      <c r="D378" s="1321">
        <v>1.3338949544230001</v>
      </c>
      <c r="E378" s="1321">
        <v>19087.012891811431</v>
      </c>
      <c r="F378" s="1322">
        <v>46.857142857142854</v>
      </c>
      <c r="G378" s="1322">
        <v>406.7114024620036</v>
      </c>
    </row>
    <row r="379" spans="2:7">
      <c r="B379" s="1320">
        <v>39547</v>
      </c>
      <c r="C379" s="1321">
        <v>4.2285571428571425</v>
      </c>
      <c r="D379" s="1321">
        <v>2.6723248480055211</v>
      </c>
      <c r="E379" s="1321">
        <v>20983.871700637148</v>
      </c>
      <c r="F379" s="1322">
        <v>55.857142857142854</v>
      </c>
      <c r="G379" s="1322">
        <v>393.73336921863574</v>
      </c>
    </row>
    <row r="380" spans="2:7">
      <c r="B380" s="1320">
        <v>39548</v>
      </c>
      <c r="C380" s="1321">
        <v>5.014271428571428</v>
      </c>
      <c r="D380" s="1321">
        <v>3.2445388194091516</v>
      </c>
      <c r="E380" s="1321">
        <v>19847.728997285714</v>
      </c>
      <c r="F380" s="1322">
        <v>55.571428571428569</v>
      </c>
      <c r="G380" s="1322">
        <v>376.7353697175098</v>
      </c>
    </row>
    <row r="381" spans="2:7">
      <c r="B381" s="1320">
        <v>39549</v>
      </c>
      <c r="C381" s="1321">
        <v>5.514271428571428</v>
      </c>
      <c r="D381" s="1321">
        <v>3.8483709682848359</v>
      </c>
      <c r="E381" s="1321">
        <v>21181.29985178286</v>
      </c>
      <c r="F381" s="1322">
        <v>57.428571428571431</v>
      </c>
      <c r="G381" s="1322">
        <v>387.58816040248195</v>
      </c>
    </row>
    <row r="382" spans="2:7">
      <c r="B382" s="1320">
        <v>39552</v>
      </c>
      <c r="C382" s="1321">
        <v>6.0428428571428565</v>
      </c>
      <c r="D382" s="1321">
        <v>4.290370846764918</v>
      </c>
      <c r="E382" s="1321">
        <v>21771.442231930007</v>
      </c>
      <c r="F382" s="1322">
        <v>61.285714285714285</v>
      </c>
      <c r="G382" s="1322">
        <v>373.4929004387439</v>
      </c>
    </row>
    <row r="383" spans="2:7">
      <c r="B383" s="1320">
        <v>39553</v>
      </c>
      <c r="C383" s="1321">
        <v>6.4428428571428569</v>
      </c>
      <c r="D383" s="1321">
        <v>4.6317239209769516</v>
      </c>
      <c r="E383" s="1321">
        <v>22325.300096122861</v>
      </c>
      <c r="F383" s="1322">
        <v>65</v>
      </c>
      <c r="G383" s="1322">
        <v>356.31086205126797</v>
      </c>
    </row>
    <row r="384" spans="2:7">
      <c r="B384" s="1320">
        <v>39554</v>
      </c>
      <c r="C384" s="1321">
        <v>8.0428571428571427</v>
      </c>
      <c r="D384" s="1321">
        <v>5.8844997931250544</v>
      </c>
      <c r="E384" s="1321">
        <v>25740.873568931431</v>
      </c>
      <c r="F384" s="1322">
        <v>78.428571428571431</v>
      </c>
      <c r="G384" s="1322">
        <v>346.02542765842054</v>
      </c>
    </row>
    <row r="385" spans="2:7">
      <c r="B385" s="1320">
        <v>39555</v>
      </c>
      <c r="C385" s="1321">
        <v>9.4714285714285715</v>
      </c>
      <c r="D385" s="1321">
        <v>7.2471553637833583</v>
      </c>
      <c r="E385" s="1321">
        <v>28859.731849989999</v>
      </c>
      <c r="F385" s="1322">
        <v>91</v>
      </c>
      <c r="G385" s="1322">
        <v>329.67061763481468</v>
      </c>
    </row>
    <row r="386" spans="2:7">
      <c r="B386" s="1320">
        <v>39556</v>
      </c>
      <c r="C386" s="1321">
        <v>8.1857142857142851</v>
      </c>
      <c r="D386" s="1321">
        <v>7.2438950776136952</v>
      </c>
      <c r="E386" s="1321">
        <v>31319.017696014289</v>
      </c>
      <c r="F386" s="1322">
        <v>95</v>
      </c>
      <c r="G386" s="1322">
        <v>340.37280925272091</v>
      </c>
    </row>
    <row r="387" spans="2:7">
      <c r="B387" s="1320">
        <v>39559</v>
      </c>
      <c r="C387" s="1321">
        <v>6.9714428571428568</v>
      </c>
      <c r="D387" s="1321">
        <v>6.9614810203423643</v>
      </c>
      <c r="E387" s="1321">
        <v>33670.161167834289</v>
      </c>
      <c r="F387" s="1322">
        <v>100.42857142857143</v>
      </c>
      <c r="G387" s="1322">
        <v>348.41439619628454</v>
      </c>
    </row>
    <row r="388" spans="2:7">
      <c r="B388" s="1320">
        <v>39560</v>
      </c>
      <c r="C388" s="1321">
        <v>7.2143000000000006</v>
      </c>
      <c r="D388" s="1321">
        <v>6.7153870490873526</v>
      </c>
      <c r="E388" s="1321">
        <v>34897.161791872866</v>
      </c>
      <c r="F388" s="1322">
        <v>105.28571428571429</v>
      </c>
      <c r="G388" s="1322">
        <v>336.40694948732931</v>
      </c>
    </row>
    <row r="389" spans="2:7">
      <c r="B389" s="1320">
        <v>39561</v>
      </c>
      <c r="C389" s="1321">
        <v>7.2143000000000006</v>
      </c>
      <c r="D389" s="1321">
        <v>6.957493414609945</v>
      </c>
      <c r="E389" s="1321">
        <v>38061.877458028568</v>
      </c>
      <c r="F389" s="1322">
        <v>109.71428571428571</v>
      </c>
      <c r="G389" s="1322">
        <v>353.48354839140273</v>
      </c>
    </row>
    <row r="390" spans="2:7">
      <c r="B390" s="1320">
        <v>39562</v>
      </c>
      <c r="C390" s="1321">
        <v>7.2143000000000006</v>
      </c>
      <c r="D390" s="1321">
        <v>7.0705558413193694</v>
      </c>
      <c r="E390" s="1321">
        <v>38775.59286631857</v>
      </c>
      <c r="F390" s="1322">
        <v>110.14285714285714</v>
      </c>
      <c r="G390" s="1322">
        <v>360.8076170201108</v>
      </c>
    </row>
    <row r="391" spans="2:7">
      <c r="B391" s="1320">
        <v>39563</v>
      </c>
      <c r="C391" s="1321">
        <v>5.7857142857142856</v>
      </c>
      <c r="D391" s="1321">
        <v>5.9415791907650028</v>
      </c>
      <c r="E391" s="1321">
        <v>36043.448378341425</v>
      </c>
      <c r="F391" s="1322">
        <v>101.14285714285714</v>
      </c>
      <c r="G391" s="1322">
        <v>359.69275552832397</v>
      </c>
    </row>
    <row r="392" spans="2:7">
      <c r="B392" s="1320">
        <v>39566</v>
      </c>
      <c r="C392" s="1321">
        <v>4.4857142857142858</v>
      </c>
      <c r="D392" s="1321">
        <v>4.4992227991452483</v>
      </c>
      <c r="E392" s="1321">
        <v>32035.875821522863</v>
      </c>
      <c r="F392" s="1322">
        <v>87.285714285714292</v>
      </c>
      <c r="G392" s="1322">
        <v>365.37194433645681</v>
      </c>
    </row>
    <row r="393" spans="2:7">
      <c r="B393" s="1320">
        <v>39567</v>
      </c>
      <c r="C393" s="1321">
        <v>3.5714285714285716</v>
      </c>
      <c r="D393" s="1321">
        <v>3.2560586203687301</v>
      </c>
      <c r="E393" s="1321">
        <v>27827.15981804</v>
      </c>
      <c r="F393" s="1322">
        <v>74.142857142857139</v>
      </c>
      <c r="G393" s="1322">
        <v>372.8727747822104</v>
      </c>
    </row>
    <row r="394" spans="2:7">
      <c r="B394" s="1320">
        <v>39568</v>
      </c>
      <c r="C394" s="1321">
        <v>3.5142714285714289</v>
      </c>
      <c r="D394" s="1321">
        <v>2.7981006461255271</v>
      </c>
      <c r="E394" s="1321">
        <v>24739.730600594281</v>
      </c>
      <c r="F394" s="1322">
        <v>66.571428571428569</v>
      </c>
      <c r="G394" s="1322">
        <v>362.18040476056746</v>
      </c>
    </row>
    <row r="395" spans="2:7">
      <c r="B395" s="1320">
        <v>39572</v>
      </c>
      <c r="C395" s="1321">
        <v>2.8571285714285715</v>
      </c>
      <c r="D395" s="1321">
        <v>2.3409328834864773</v>
      </c>
      <c r="E395" s="1321">
        <v>20737.301050229995</v>
      </c>
      <c r="F395" s="1322">
        <v>57.714285714285715</v>
      </c>
      <c r="G395" s="1322">
        <v>341.41442137880597</v>
      </c>
    </row>
    <row r="396" spans="2:7">
      <c r="B396" s="1320">
        <v>39573</v>
      </c>
      <c r="C396" s="1321">
        <v>2.1999857142857144</v>
      </c>
      <c r="D396" s="1321">
        <v>1.5271746468750005</v>
      </c>
      <c r="E396" s="1321">
        <v>16319.442519235714</v>
      </c>
      <c r="F396" s="1322">
        <v>48.714285714285715</v>
      </c>
      <c r="G396" s="1322">
        <v>329.28863095792701</v>
      </c>
    </row>
    <row r="397" spans="2:7">
      <c r="B397" s="1320">
        <v>39574</v>
      </c>
      <c r="C397" s="1321">
        <v>1.8999857142857144</v>
      </c>
      <c r="D397" s="1321">
        <v>0.97763714779892552</v>
      </c>
      <c r="E397" s="1321">
        <v>15606.298530351429</v>
      </c>
      <c r="F397" s="1322">
        <v>46.857142857142854</v>
      </c>
      <c r="G397" s="1322">
        <v>330.28507123556244</v>
      </c>
    </row>
    <row r="398" spans="2:7">
      <c r="B398" s="1320">
        <v>39575</v>
      </c>
      <c r="C398" s="1321">
        <v>1.5285714285714287</v>
      </c>
      <c r="D398" s="1321">
        <v>0.61972175969116017</v>
      </c>
      <c r="E398" s="1321">
        <v>14969.727023552856</v>
      </c>
      <c r="F398" s="1322">
        <v>42.142857142857146</v>
      </c>
      <c r="G398" s="1322">
        <v>344.7723245354444</v>
      </c>
    </row>
    <row r="399" spans="2:7">
      <c r="B399" s="1320">
        <v>39576</v>
      </c>
      <c r="C399" s="1321">
        <v>1.2428571428571431</v>
      </c>
      <c r="D399" s="1321">
        <v>0.5313033368461717</v>
      </c>
      <c r="E399" s="1321">
        <v>16363.72891994428</v>
      </c>
      <c r="F399" s="1322">
        <v>48.142857142857146</v>
      </c>
      <c r="G399" s="1322">
        <v>335.96019610536644</v>
      </c>
    </row>
    <row r="400" spans="2:7">
      <c r="B400" s="1320">
        <v>39580</v>
      </c>
      <c r="C400" s="1321">
        <v>1.4000000000000001</v>
      </c>
      <c r="D400" s="1321">
        <v>0.43848021047816571</v>
      </c>
      <c r="E400" s="1321">
        <v>17014.587638301426</v>
      </c>
      <c r="F400" s="1322">
        <v>52.714285714285715</v>
      </c>
      <c r="G400" s="1322">
        <v>319.50004631081219</v>
      </c>
    </row>
    <row r="401" spans="2:7">
      <c r="B401" s="1320">
        <v>39581</v>
      </c>
      <c r="C401" s="1321">
        <v>1.3714285714285714</v>
      </c>
      <c r="D401" s="1321">
        <v>0.42469699440129122</v>
      </c>
      <c r="E401" s="1321">
        <v>19503.445646918572</v>
      </c>
      <c r="F401" s="1322">
        <v>57.857142857142854</v>
      </c>
      <c r="G401" s="1322">
        <v>333.12331769795861</v>
      </c>
    </row>
    <row r="402" spans="2:7">
      <c r="B402" s="1320">
        <v>39582</v>
      </c>
      <c r="C402" s="1321">
        <v>1.1428571428571428</v>
      </c>
      <c r="D402" s="1321">
        <v>0.40961456321819023</v>
      </c>
      <c r="E402" s="1321">
        <v>22690.732462005712</v>
      </c>
      <c r="F402" s="1322">
        <v>64</v>
      </c>
      <c r="G402" s="1322">
        <v>357.31196522600925</v>
      </c>
    </row>
    <row r="403" spans="2:7">
      <c r="B403" s="1320">
        <v>39583</v>
      </c>
      <c r="C403" s="1321">
        <v>1.1428714285714285</v>
      </c>
      <c r="D403" s="1321">
        <v>0.40868696645061181</v>
      </c>
      <c r="E403" s="1321">
        <v>24660.876773975713</v>
      </c>
      <c r="F403" s="1322">
        <v>67.428571428571431</v>
      </c>
      <c r="G403" s="1322">
        <v>369.23295749551824</v>
      </c>
    </row>
    <row r="404" spans="2:7">
      <c r="B404" s="1320">
        <v>39584</v>
      </c>
      <c r="C404" s="1321">
        <v>0.92144285714285712</v>
      </c>
      <c r="D404" s="1321">
        <v>0.33965696983642735</v>
      </c>
      <c r="E404" s="1321">
        <v>24412.877555555715</v>
      </c>
      <c r="F404" s="1322">
        <v>67.285714285714292</v>
      </c>
      <c r="G404" s="1322">
        <v>366.2117212802882</v>
      </c>
    </row>
    <row r="405" spans="2:7">
      <c r="B405" s="1320">
        <v>39587</v>
      </c>
      <c r="C405" s="1321">
        <v>0.84001428571428571</v>
      </c>
      <c r="D405" s="1321">
        <v>0.29508854811229351</v>
      </c>
      <c r="E405" s="1321">
        <v>25468.59242728</v>
      </c>
      <c r="F405" s="1322">
        <v>70.714285714285708</v>
      </c>
      <c r="G405" s="1322">
        <v>362.49647018421848</v>
      </c>
    </row>
    <row r="406" spans="2:7">
      <c r="B406" s="1320">
        <v>39588</v>
      </c>
      <c r="C406" s="1321">
        <v>0.84001428571428571</v>
      </c>
      <c r="D406" s="1321">
        <v>0.26842041244351228</v>
      </c>
      <c r="E406" s="1321">
        <v>27928.734522404291</v>
      </c>
      <c r="F406" s="1322">
        <v>72</v>
      </c>
      <c r="G406" s="1322">
        <v>387.48591144951439</v>
      </c>
    </row>
    <row r="407" spans="2:7">
      <c r="B407" s="1320">
        <v>39589</v>
      </c>
      <c r="C407" s="1321">
        <v>0.48287142857142867</v>
      </c>
      <c r="D407" s="1321">
        <v>0.23694168838372923</v>
      </c>
      <c r="E407" s="1321">
        <v>31101.734368550002</v>
      </c>
      <c r="F407" s="1322">
        <v>73.857142857142861</v>
      </c>
      <c r="G407" s="1322">
        <v>419.46765758637815</v>
      </c>
    </row>
    <row r="408" spans="2:7">
      <c r="B408" s="1320">
        <v>39590</v>
      </c>
      <c r="C408" s="1321">
        <v>0.41144285714285717</v>
      </c>
      <c r="D408" s="1321">
        <v>0.20337642519014398</v>
      </c>
      <c r="E408" s="1321">
        <v>32516.163183494289</v>
      </c>
      <c r="F408" s="1322">
        <v>74.428571428571431</v>
      </c>
      <c r="G408" s="1322">
        <v>433.65595632925795</v>
      </c>
    </row>
    <row r="409" spans="2:7">
      <c r="B409" s="1320">
        <v>39591</v>
      </c>
      <c r="C409" s="1321">
        <v>0.40430000000000005</v>
      </c>
      <c r="D409" s="1321">
        <v>0.22888438397520877</v>
      </c>
      <c r="E409" s="1321">
        <v>32208.306190654286</v>
      </c>
      <c r="F409" s="1322">
        <v>73.428571428571431</v>
      </c>
      <c r="G409" s="1322">
        <v>435.31764057831231</v>
      </c>
    </row>
    <row r="410" spans="2:7">
      <c r="B410" s="1320">
        <v>39594</v>
      </c>
      <c r="C410" s="1321">
        <v>0.41857142857142859</v>
      </c>
      <c r="D410" s="1321">
        <v>0.29960326152782918</v>
      </c>
      <c r="E410" s="1321">
        <v>31138.162926218571</v>
      </c>
      <c r="F410" s="1322">
        <v>73.714285714285708</v>
      </c>
      <c r="G410" s="1322">
        <v>417.21786306010745</v>
      </c>
    </row>
    <row r="411" spans="2:7">
      <c r="B411" s="1320">
        <v>39595</v>
      </c>
      <c r="C411" s="1321">
        <v>0.63285714285714278</v>
      </c>
      <c r="D411" s="1321">
        <v>0.35698430636081391</v>
      </c>
      <c r="E411" s="1321">
        <v>30730.162739889995</v>
      </c>
      <c r="F411" s="1322">
        <v>71.857142857142861</v>
      </c>
      <c r="G411" s="1322">
        <v>424.18923434292412</v>
      </c>
    </row>
    <row r="412" spans="2:7">
      <c r="B412" s="1320">
        <v>39596</v>
      </c>
      <c r="C412" s="1321">
        <v>0.73571428571428565</v>
      </c>
      <c r="D412" s="1321">
        <v>0.4229453721263608</v>
      </c>
      <c r="E412" s="1321">
        <v>30242.447912702854</v>
      </c>
      <c r="F412" s="1322">
        <v>71</v>
      </c>
      <c r="G412" s="1322">
        <v>421.52842414398054</v>
      </c>
    </row>
    <row r="413" spans="2:7">
      <c r="B413" s="1320">
        <v>39597</v>
      </c>
      <c r="C413" s="1321">
        <v>0.66428571428571437</v>
      </c>
      <c r="D413" s="1321">
        <v>0.46740096555817429</v>
      </c>
      <c r="E413" s="1321">
        <v>27435.87480395714</v>
      </c>
      <c r="F413" s="1322">
        <v>66.714285714285708</v>
      </c>
      <c r="G413" s="1322">
        <v>405.72361350221371</v>
      </c>
    </row>
    <row r="414" spans="2:7">
      <c r="B414" s="1320">
        <v>39598</v>
      </c>
      <c r="C414" s="1321">
        <v>0.75</v>
      </c>
      <c r="D414" s="1321">
        <v>0.53181554325815683</v>
      </c>
      <c r="E414" s="1321">
        <v>25109.873977182862</v>
      </c>
      <c r="F414" s="1322">
        <v>65</v>
      </c>
      <c r="G414" s="1322">
        <v>385.10965971100825</v>
      </c>
    </row>
    <row r="415" spans="2:7">
      <c r="B415" s="1320">
        <v>39601</v>
      </c>
      <c r="C415" s="1321">
        <v>1.1928571428571428</v>
      </c>
      <c r="D415" s="1321">
        <v>0.69926131454816964</v>
      </c>
      <c r="E415" s="1321">
        <v>23352.72951025857</v>
      </c>
      <c r="F415" s="1322">
        <v>61.714285714285715</v>
      </c>
      <c r="G415" s="1322">
        <v>381.36161260631656</v>
      </c>
    </row>
    <row r="416" spans="2:7">
      <c r="B416" s="1320">
        <v>39602</v>
      </c>
      <c r="C416" s="1321">
        <v>1.2571428571428569</v>
      </c>
      <c r="D416" s="1321">
        <v>0.74484204912708185</v>
      </c>
      <c r="E416" s="1321">
        <v>24329.443547229999</v>
      </c>
      <c r="F416" s="1322">
        <v>63.428571428571431</v>
      </c>
      <c r="G416" s="1322">
        <v>384.68904036920088</v>
      </c>
    </row>
    <row r="417" spans="2:7">
      <c r="B417" s="1320">
        <v>39603</v>
      </c>
      <c r="C417" s="1321">
        <v>2.1142857142857143</v>
      </c>
      <c r="D417" s="1321">
        <v>0.78749151022846497</v>
      </c>
      <c r="E417" s="1321">
        <v>23834.728074372862</v>
      </c>
      <c r="F417" s="1322">
        <v>60.285714285714285</v>
      </c>
      <c r="G417" s="1322">
        <v>395.50613107752332</v>
      </c>
    </row>
    <row r="418" spans="2:7">
      <c r="B418" s="1320">
        <v>39604</v>
      </c>
      <c r="C418" s="1321">
        <v>2.0642857142857141</v>
      </c>
      <c r="D418" s="1321">
        <v>0.91240873096990516</v>
      </c>
      <c r="E418" s="1321">
        <v>23939.299014032858</v>
      </c>
      <c r="F418" s="1322">
        <v>61.428571428571431</v>
      </c>
      <c r="G418" s="1322">
        <v>388.26945168302183</v>
      </c>
    </row>
    <row r="419" spans="2:7">
      <c r="B419" s="1320">
        <v>39605</v>
      </c>
      <c r="C419" s="1321">
        <v>2.0857142857142859</v>
      </c>
      <c r="D419" s="1321">
        <v>0.9492017854199275</v>
      </c>
      <c r="E419" s="1321">
        <v>23679.440966605714</v>
      </c>
      <c r="F419" s="1322">
        <v>59.142857142857146</v>
      </c>
      <c r="G419" s="1322">
        <v>398.51932958519626</v>
      </c>
    </row>
    <row r="420" spans="2:7">
      <c r="B420" s="1320">
        <v>39608</v>
      </c>
      <c r="C420" s="1321">
        <v>2.4142857142857141</v>
      </c>
      <c r="D420" s="1321">
        <v>0.98438656547183478</v>
      </c>
      <c r="E420" s="1321">
        <v>24522.155144029999</v>
      </c>
      <c r="F420" s="1322">
        <v>58.857142857142854</v>
      </c>
      <c r="G420" s="1322">
        <v>416.62148558032646</v>
      </c>
    </row>
    <row r="421" spans="2:7">
      <c r="B421" s="1320">
        <v>39609</v>
      </c>
      <c r="C421" s="1321">
        <v>2.371428571428571</v>
      </c>
      <c r="D421" s="1321">
        <v>0.98255648523114181</v>
      </c>
      <c r="E421" s="1321">
        <v>26433.01156302571</v>
      </c>
      <c r="F421" s="1322">
        <v>57.428571428571431</v>
      </c>
      <c r="G421" s="1322">
        <v>456.34922280572374</v>
      </c>
    </row>
    <row r="422" spans="2:7">
      <c r="B422" s="1320">
        <v>39610</v>
      </c>
      <c r="C422" s="1321">
        <v>1.9142857142857141</v>
      </c>
      <c r="D422" s="1321">
        <v>0.84921196525752263</v>
      </c>
      <c r="E422" s="1321">
        <v>26296.297349737142</v>
      </c>
      <c r="F422" s="1322">
        <v>57.428571428571431</v>
      </c>
      <c r="G422" s="1322">
        <v>454.14415484945636</v>
      </c>
    </row>
    <row r="423" spans="2:7">
      <c r="B423" s="1320">
        <v>39611</v>
      </c>
      <c r="C423" s="1321">
        <v>1.8857142857142857</v>
      </c>
      <c r="D423" s="1321">
        <v>0.84454025964177315</v>
      </c>
      <c r="E423" s="1321">
        <v>24475.29705595714</v>
      </c>
      <c r="F423" s="1322">
        <v>54.428571428571431</v>
      </c>
      <c r="G423" s="1322">
        <v>445.28119855430822</v>
      </c>
    </row>
    <row r="424" spans="2:7">
      <c r="B424" s="1320">
        <v>39612</v>
      </c>
      <c r="C424" s="1321">
        <v>1.1000000000000001</v>
      </c>
      <c r="D424" s="1321">
        <v>0.83756607708890962</v>
      </c>
      <c r="E424" s="1321">
        <v>26064.44042629571</v>
      </c>
      <c r="F424" s="1322">
        <v>55.857142857142854</v>
      </c>
      <c r="G424" s="1322">
        <v>464.53601299150034</v>
      </c>
    </row>
    <row r="425" spans="2:7">
      <c r="B425" s="1320">
        <v>39615</v>
      </c>
      <c r="C425" s="1321">
        <v>2.1999999999999997</v>
      </c>
      <c r="D425" s="1321">
        <v>0.97997798848472406</v>
      </c>
      <c r="E425" s="1321">
        <v>26300.727144854285</v>
      </c>
      <c r="F425" s="1322">
        <v>58.285714285714285</v>
      </c>
      <c r="G425" s="1322">
        <v>454.54350258377877</v>
      </c>
    </row>
    <row r="426" spans="2:7">
      <c r="B426" s="1320">
        <v>39616</v>
      </c>
      <c r="C426" s="1321">
        <v>2.4571428571428569</v>
      </c>
      <c r="D426" s="1321">
        <v>1.2002731213059956</v>
      </c>
      <c r="E426" s="1321">
        <v>27352.014223654282</v>
      </c>
      <c r="F426" s="1322">
        <v>64.142857142857139</v>
      </c>
      <c r="G426" s="1322">
        <v>439.60464301789159</v>
      </c>
    </row>
    <row r="427" spans="2:7">
      <c r="B427" s="1320">
        <v>39617</v>
      </c>
      <c r="C427" s="1321">
        <v>2.4428571428571431</v>
      </c>
      <c r="D427" s="1321">
        <v>1.5788041098591239</v>
      </c>
      <c r="E427" s="1321">
        <v>29566.158953118564</v>
      </c>
      <c r="F427" s="1322">
        <v>71.571428571428569</v>
      </c>
      <c r="G427" s="1322">
        <v>427.19393460763058</v>
      </c>
    </row>
    <row r="428" spans="2:7">
      <c r="B428" s="1320">
        <v>39618</v>
      </c>
      <c r="C428" s="1321">
        <v>2.8714285714285714</v>
      </c>
      <c r="D428" s="1321">
        <v>1.8546091408277567</v>
      </c>
      <c r="E428" s="1321">
        <v>30135.589481852854</v>
      </c>
      <c r="F428" s="1322">
        <v>76.857142857142861</v>
      </c>
      <c r="G428" s="1322">
        <v>398.65437042300357</v>
      </c>
    </row>
    <row r="429" spans="2:7">
      <c r="B429" s="1320">
        <v>39619</v>
      </c>
      <c r="C429" s="1321">
        <v>3.0428714285714284</v>
      </c>
      <c r="D429" s="1321">
        <v>1.960840771291499</v>
      </c>
      <c r="E429" s="1321">
        <v>31117.162329117138</v>
      </c>
      <c r="F429" s="1322">
        <v>79.428571428571431</v>
      </c>
      <c r="G429" s="1322">
        <v>397.34729720915283</v>
      </c>
    </row>
    <row r="430" spans="2:7">
      <c r="B430" s="1320">
        <v>39622</v>
      </c>
      <c r="C430" s="1321">
        <v>3.1842999999999995</v>
      </c>
      <c r="D430" s="1321">
        <v>2.0178165851097796</v>
      </c>
      <c r="E430" s="1321">
        <v>31774.591641487143</v>
      </c>
      <c r="F430" s="1322">
        <v>82</v>
      </c>
      <c r="G430" s="1322">
        <v>392.71303878995974</v>
      </c>
    </row>
    <row r="431" spans="2:7">
      <c r="B431" s="1320">
        <v>39623</v>
      </c>
      <c r="C431" s="1321">
        <v>3.2842999999999991</v>
      </c>
      <c r="D431" s="1321">
        <v>2.095966973109527</v>
      </c>
      <c r="E431" s="1321">
        <v>32783.592900454285</v>
      </c>
      <c r="F431" s="1322">
        <v>86</v>
      </c>
      <c r="G431" s="1322">
        <v>379.68368465192577</v>
      </c>
    </row>
    <row r="432" spans="2:7">
      <c r="B432" s="1320">
        <v>39624</v>
      </c>
      <c r="C432" s="1321">
        <v>2.2557285714285711</v>
      </c>
      <c r="D432" s="1321">
        <v>1.9568180630349672</v>
      </c>
      <c r="E432" s="1321">
        <v>36087.735165865713</v>
      </c>
      <c r="F432" s="1322">
        <v>88.428571428571431</v>
      </c>
      <c r="G432" s="1322">
        <v>407.13733798832931</v>
      </c>
    </row>
    <row r="433" spans="2:7">
      <c r="B433" s="1320">
        <v>39625</v>
      </c>
      <c r="C433" s="1321">
        <v>1.9557285714285713</v>
      </c>
      <c r="D433" s="1321">
        <v>1.8090466552006834</v>
      </c>
      <c r="E433" s="1321">
        <v>36585.877432467147</v>
      </c>
      <c r="F433" s="1322">
        <v>85</v>
      </c>
      <c r="G433" s="1322">
        <v>430.0713003019967</v>
      </c>
    </row>
    <row r="434" spans="2:7">
      <c r="B434" s="1320">
        <v>39626</v>
      </c>
      <c r="C434" s="1321">
        <v>1.7985857142857145</v>
      </c>
      <c r="D434" s="1321">
        <v>1.4833435523232559</v>
      </c>
      <c r="E434" s="1321">
        <v>35521.590107617143</v>
      </c>
      <c r="F434" s="1322">
        <v>78.285714285714292</v>
      </c>
      <c r="G434" s="1322">
        <v>456.742566411072</v>
      </c>
    </row>
    <row r="435" spans="2:7">
      <c r="B435" s="1320">
        <v>39629</v>
      </c>
      <c r="C435" s="1321">
        <v>2.2557285714285711</v>
      </c>
      <c r="D435" s="1321">
        <v>1.5994438542415659</v>
      </c>
      <c r="E435" s="1321">
        <v>34822.017759908573</v>
      </c>
      <c r="F435" s="1322">
        <v>76.714285714285708</v>
      </c>
      <c r="G435" s="1322">
        <v>456.59643609692006</v>
      </c>
    </row>
    <row r="436" spans="2:7">
      <c r="B436" s="1320">
        <v>39630</v>
      </c>
      <c r="C436" s="1321">
        <v>2.3985571428571428</v>
      </c>
      <c r="D436" s="1321">
        <v>2.0252532555587868</v>
      </c>
      <c r="E436" s="1321">
        <v>35963.731684887149</v>
      </c>
      <c r="F436" s="1322">
        <v>81.142857142857139</v>
      </c>
      <c r="G436" s="1322">
        <v>450.39518367820136</v>
      </c>
    </row>
    <row r="437" spans="2:7">
      <c r="B437" s="1320">
        <v>39631</v>
      </c>
      <c r="C437" s="1321">
        <v>2.6142714285714286</v>
      </c>
      <c r="D437" s="1321">
        <v>2.1365722404355689</v>
      </c>
      <c r="E437" s="1321">
        <v>35761.016361127149</v>
      </c>
      <c r="F437" s="1322">
        <v>79</v>
      </c>
      <c r="G437" s="1322">
        <v>460.10893921174562</v>
      </c>
    </row>
    <row r="438" spans="2:7">
      <c r="B438" s="1320">
        <v>39632</v>
      </c>
      <c r="C438" s="1321">
        <v>2.6785571428571431</v>
      </c>
      <c r="D438" s="1321">
        <v>2.059915482765295</v>
      </c>
      <c r="E438" s="1321">
        <v>34572.58706582286</v>
      </c>
      <c r="F438" s="1322">
        <v>77.142857142857139</v>
      </c>
      <c r="G438" s="1322">
        <v>454.4089406107895</v>
      </c>
    </row>
    <row r="439" spans="2:7">
      <c r="B439" s="1320">
        <v>39633</v>
      </c>
      <c r="C439" s="1321">
        <v>2.5999857142857143</v>
      </c>
      <c r="D439" s="1321">
        <v>2.015151104019437</v>
      </c>
      <c r="E439" s="1321">
        <v>32490.301105217142</v>
      </c>
      <c r="F439" s="1322">
        <v>75</v>
      </c>
      <c r="G439" s="1322">
        <v>441.78488290759009</v>
      </c>
    </row>
    <row r="440" spans="2:7">
      <c r="B440" s="1320">
        <v>39637</v>
      </c>
      <c r="C440" s="1321">
        <v>2.7571285714285714</v>
      </c>
      <c r="D440" s="1321">
        <v>2.1207648572551996</v>
      </c>
      <c r="E440" s="1321">
        <v>33616.302297659997</v>
      </c>
      <c r="F440" s="1322">
        <v>79.428571428571431</v>
      </c>
      <c r="G440" s="1322">
        <v>432.12948659643422</v>
      </c>
    </row>
    <row r="441" spans="2:7">
      <c r="B441" s="1320">
        <v>39638</v>
      </c>
      <c r="C441" s="1321">
        <v>3.3571285714285715</v>
      </c>
      <c r="D441" s="1321">
        <v>2.6762049603014679</v>
      </c>
      <c r="E441" s="1321">
        <v>35478.448607245708</v>
      </c>
      <c r="F441" s="1322">
        <v>90.142857142857139</v>
      </c>
      <c r="G441" s="1322">
        <v>399.83797330436306</v>
      </c>
    </row>
    <row r="442" spans="2:7">
      <c r="B442" s="1320">
        <v>39639</v>
      </c>
      <c r="C442" s="1321">
        <v>3.2571285714285714</v>
      </c>
      <c r="D442" s="1321">
        <v>2.8359484085708471</v>
      </c>
      <c r="E442" s="1321">
        <v>37627.449726627136</v>
      </c>
      <c r="F442" s="1322">
        <v>95</v>
      </c>
      <c r="G442" s="1322">
        <v>400.09376496316003</v>
      </c>
    </row>
    <row r="443" spans="2:7">
      <c r="B443" s="1320">
        <v>39640</v>
      </c>
      <c r="C443" s="1321">
        <v>3.5142857142857147</v>
      </c>
      <c r="D443" s="1321">
        <v>2.6511517037507164</v>
      </c>
      <c r="E443" s="1321">
        <v>36804.73625866857</v>
      </c>
      <c r="F443" s="1322">
        <v>90.142857142857139</v>
      </c>
      <c r="G443" s="1322">
        <v>412.73790510621427</v>
      </c>
    </row>
    <row r="444" spans="2:7">
      <c r="B444" s="1320">
        <v>39643</v>
      </c>
      <c r="C444" s="1321">
        <v>3.5428571428571431</v>
      </c>
      <c r="D444" s="1321">
        <v>2.6740993477998631</v>
      </c>
      <c r="E444" s="1321">
        <v>39295.45097409856</v>
      </c>
      <c r="F444" s="1322">
        <v>95.142857142857139</v>
      </c>
      <c r="G444" s="1322">
        <v>416.93139818977824</v>
      </c>
    </row>
    <row r="445" spans="2:7">
      <c r="B445" s="1320">
        <v>39644</v>
      </c>
      <c r="C445" s="1321">
        <v>3.8071428571428569</v>
      </c>
      <c r="D445" s="1321">
        <v>3.2421130166725547</v>
      </c>
      <c r="E445" s="1321">
        <v>40416.737897865707</v>
      </c>
      <c r="F445" s="1322">
        <v>100.42857142857143</v>
      </c>
      <c r="G445" s="1322">
        <v>408.14957078630601</v>
      </c>
    </row>
    <row r="446" spans="2:7">
      <c r="B446" s="1320">
        <v>39645</v>
      </c>
      <c r="C446" s="1321">
        <v>4.0285714285714285</v>
      </c>
      <c r="D446" s="1321">
        <v>3.9746875857736694</v>
      </c>
      <c r="E446" s="1321">
        <v>42636.882738065695</v>
      </c>
      <c r="F446" s="1322">
        <v>109</v>
      </c>
      <c r="G446" s="1322">
        <v>397.01837962264227</v>
      </c>
    </row>
    <row r="447" spans="2:7">
      <c r="B447" s="1320">
        <v>39646</v>
      </c>
      <c r="C447" s="1321">
        <v>4.2428428571428567</v>
      </c>
      <c r="D447" s="1321">
        <v>4.3497336647141713</v>
      </c>
      <c r="E447" s="1321">
        <v>42245.168327652842</v>
      </c>
      <c r="F447" s="1322">
        <v>107</v>
      </c>
      <c r="G447" s="1322">
        <v>401.8809250722141</v>
      </c>
    </row>
    <row r="448" spans="2:7">
      <c r="B448" s="1320">
        <v>39647</v>
      </c>
      <c r="C448" s="1321">
        <v>3.9999857142857143</v>
      </c>
      <c r="D448" s="1321">
        <v>4.1196400754949183</v>
      </c>
      <c r="E448" s="1321">
        <v>41588.451960781415</v>
      </c>
      <c r="F448" s="1322">
        <v>102.28571428571429</v>
      </c>
      <c r="G448" s="1322">
        <v>411.70414893798608</v>
      </c>
    </row>
    <row r="449" spans="2:7">
      <c r="B449" s="1320">
        <v>39650</v>
      </c>
      <c r="C449" s="1321">
        <v>3.4999857142857143</v>
      </c>
      <c r="D449" s="1321">
        <v>3.7861076428482434</v>
      </c>
      <c r="E449" s="1321">
        <v>38997.165746259991</v>
      </c>
      <c r="F449" s="1322">
        <v>97.285714285714292</v>
      </c>
      <c r="G449" s="1322">
        <v>407.02987475316559</v>
      </c>
    </row>
    <row r="450" spans="2:7">
      <c r="B450" s="1320">
        <v>39651</v>
      </c>
      <c r="C450" s="1321">
        <v>3.2571285714285714</v>
      </c>
      <c r="D450" s="1321">
        <v>3.6857364539145729</v>
      </c>
      <c r="E450" s="1321">
        <v>39396.164577098563</v>
      </c>
      <c r="F450" s="1322">
        <v>97.285714285714292</v>
      </c>
      <c r="G450" s="1322">
        <v>412.21167775106909</v>
      </c>
    </row>
    <row r="451" spans="2:7">
      <c r="B451" s="1320">
        <v>39652</v>
      </c>
      <c r="C451" s="1321">
        <v>3.2285571428571429</v>
      </c>
      <c r="D451" s="1321">
        <v>3.9964604928733176</v>
      </c>
      <c r="E451" s="1321">
        <v>41476.308974901433</v>
      </c>
      <c r="F451" s="1322">
        <v>104.71428571428571</v>
      </c>
      <c r="G451" s="1322">
        <v>403.4254480328994</v>
      </c>
    </row>
    <row r="452" spans="2:7">
      <c r="B452" s="1320">
        <v>39653</v>
      </c>
      <c r="C452" s="1321">
        <v>3.2856999999999994</v>
      </c>
      <c r="D452" s="1321">
        <v>3.6351739184633449</v>
      </c>
      <c r="E452" s="1321">
        <v>42130.451747734282</v>
      </c>
      <c r="F452" s="1322">
        <v>103.14285714285714</v>
      </c>
      <c r="G452" s="1322">
        <v>415.71644255793188</v>
      </c>
    </row>
    <row r="453" spans="2:7">
      <c r="B453" s="1320">
        <v>39654</v>
      </c>
      <c r="C453" s="1321">
        <v>3.2285571428571429</v>
      </c>
      <c r="D453" s="1321">
        <v>2.9635397877070675</v>
      </c>
      <c r="E453" s="1321">
        <v>38688.16472933429</v>
      </c>
      <c r="F453" s="1322">
        <v>93.428571428571431</v>
      </c>
      <c r="G453" s="1322">
        <v>416.19649745092573</v>
      </c>
    </row>
    <row r="454" spans="2:7">
      <c r="B454" s="1320">
        <v>39657</v>
      </c>
      <c r="C454" s="1321">
        <v>3.0857142857142859</v>
      </c>
      <c r="D454" s="1321">
        <v>2.662071186141894</v>
      </c>
      <c r="E454" s="1321">
        <v>39939.736229272865</v>
      </c>
      <c r="F454" s="1322">
        <v>95.857142857142861</v>
      </c>
      <c r="G454" s="1322">
        <v>418.07268234622825</v>
      </c>
    </row>
    <row r="455" spans="2:7">
      <c r="B455" s="1320">
        <v>39658</v>
      </c>
      <c r="C455" s="1321">
        <v>2.8000000000000003</v>
      </c>
      <c r="D455" s="1321">
        <v>2.6310633867018716</v>
      </c>
      <c r="E455" s="1321">
        <v>40249.451186778584</v>
      </c>
      <c r="F455" s="1322">
        <v>97.714285714285708</v>
      </c>
      <c r="G455" s="1322">
        <v>413.96733296167611</v>
      </c>
    </row>
    <row r="456" spans="2:7">
      <c r="B456" s="1320">
        <v>39659</v>
      </c>
      <c r="C456" s="1321">
        <v>2.7285714285714286</v>
      </c>
      <c r="D456" s="1321">
        <v>2.7562169795044404</v>
      </c>
      <c r="E456" s="1321">
        <v>40882.02268077858</v>
      </c>
      <c r="F456" s="1322">
        <v>99.714285714285708</v>
      </c>
      <c r="G456" s="1322">
        <v>412.19025174904351</v>
      </c>
    </row>
    <row r="457" spans="2:7">
      <c r="B457" s="1320">
        <v>39660</v>
      </c>
      <c r="C457" s="1321">
        <v>2.6428571428571428</v>
      </c>
      <c r="D457" s="1321">
        <v>2.8222710750176248</v>
      </c>
      <c r="E457" s="1321">
        <v>39762.881941532854</v>
      </c>
      <c r="F457" s="1322">
        <v>103.42857142857143</v>
      </c>
      <c r="G457" s="1322">
        <v>383.48864192486343</v>
      </c>
    </row>
    <row r="458" spans="2:7">
      <c r="B458" s="1320">
        <v>39661</v>
      </c>
      <c r="C458" s="1321">
        <v>2.7857142857142856</v>
      </c>
      <c r="D458" s="1321">
        <v>2.6319431267526254</v>
      </c>
      <c r="E458" s="1321">
        <v>36643.740054000002</v>
      </c>
      <c r="F458" s="1322">
        <v>97.857142857142861</v>
      </c>
      <c r="G458" s="1322">
        <v>374.41451108079684</v>
      </c>
    </row>
    <row r="459" spans="2:7">
      <c r="B459" s="1320">
        <v>39664</v>
      </c>
      <c r="C459" s="1321">
        <v>2.5428571428571431</v>
      </c>
      <c r="D459" s="1321">
        <v>2.5161319720612512</v>
      </c>
      <c r="E459" s="1321">
        <v>35728.598385828569</v>
      </c>
      <c r="F459" s="1322">
        <v>98.428571428571431</v>
      </c>
      <c r="G459" s="1322">
        <v>362.78790966925595</v>
      </c>
    </row>
    <row r="460" spans="2:7">
      <c r="B460" s="1320">
        <v>39665</v>
      </c>
      <c r="C460" s="1321">
        <v>2.6</v>
      </c>
      <c r="D460" s="1321">
        <v>2.5598542043836909</v>
      </c>
      <c r="E460" s="1321">
        <v>36475.027582848576</v>
      </c>
      <c r="F460" s="1322">
        <v>102</v>
      </c>
      <c r="G460" s="1322">
        <v>356.94790702870898</v>
      </c>
    </row>
    <row r="461" spans="2:7">
      <c r="B461" s="1320">
        <v>39666</v>
      </c>
      <c r="C461" s="1321">
        <v>3.1</v>
      </c>
      <c r="D461" s="1321">
        <v>2.9010513345884115</v>
      </c>
      <c r="E461" s="1321">
        <v>37445.45747805429</v>
      </c>
      <c r="F461" s="1322">
        <v>109.14285714285714</v>
      </c>
      <c r="G461" s="1322">
        <v>342.20042987182211</v>
      </c>
    </row>
    <row r="462" spans="2:7">
      <c r="B462" s="1320">
        <v>39667</v>
      </c>
      <c r="C462" s="1321">
        <v>3.4571428571428569</v>
      </c>
      <c r="D462" s="1321">
        <v>3.0939269267907576</v>
      </c>
      <c r="E462" s="1321">
        <v>37431.88655929143</v>
      </c>
      <c r="F462" s="1322">
        <v>110.28571428571429</v>
      </c>
      <c r="G462" s="1322">
        <v>338.41480274584256</v>
      </c>
    </row>
    <row r="463" spans="2:7">
      <c r="B463" s="1320">
        <v>39668</v>
      </c>
      <c r="C463" s="1321">
        <v>3.6714142857142855</v>
      </c>
      <c r="D463" s="1321">
        <v>2.9770241751701332</v>
      </c>
      <c r="E463" s="1321">
        <v>37980.315346608571</v>
      </c>
      <c r="F463" s="1322">
        <v>110.42857142857143</v>
      </c>
      <c r="G463" s="1322">
        <v>343.28934485627644</v>
      </c>
    </row>
    <row r="464" spans="2:7">
      <c r="B464" s="1320">
        <v>39671</v>
      </c>
      <c r="C464" s="1321">
        <v>4.0999857142857143</v>
      </c>
      <c r="D464" s="1321">
        <v>3.194763557156199</v>
      </c>
      <c r="E464" s="1321">
        <v>40472.885836457142</v>
      </c>
      <c r="F464" s="1322">
        <v>111.42857142857143</v>
      </c>
      <c r="G464" s="1322">
        <v>363.27908269388132</v>
      </c>
    </row>
    <row r="465" spans="2:7">
      <c r="B465" s="1320">
        <v>39672</v>
      </c>
      <c r="C465" s="1321">
        <v>4.0285571428571432</v>
      </c>
      <c r="D465" s="1321">
        <v>3.1334418244840969</v>
      </c>
      <c r="E465" s="1321">
        <v>42125.456310914291</v>
      </c>
      <c r="F465" s="1322">
        <v>111.42857142857143</v>
      </c>
      <c r="G465" s="1322">
        <v>379.01784911728276</v>
      </c>
    </row>
    <row r="466" spans="2:7">
      <c r="B466" s="1320">
        <v>39673</v>
      </c>
      <c r="C466" s="1321">
        <v>4.0714142857142859</v>
      </c>
      <c r="D466" s="1321">
        <v>3.3196215897531722</v>
      </c>
      <c r="E466" s="1321">
        <v>45029.168513971432</v>
      </c>
      <c r="F466" s="1322">
        <v>113.57142857142857</v>
      </c>
      <c r="G466" s="1322">
        <v>398.25922372990141</v>
      </c>
    </row>
    <row r="467" spans="2:7">
      <c r="B467" s="1320">
        <v>39674</v>
      </c>
      <c r="C467" s="1321">
        <v>4.1571285714285713</v>
      </c>
      <c r="D467" s="1321">
        <v>3.4130145237212726</v>
      </c>
      <c r="E467" s="1321">
        <v>45497.453623682857</v>
      </c>
      <c r="F467" s="1322">
        <v>111.28571428571429</v>
      </c>
      <c r="G467" s="1322">
        <v>413.84567451848358</v>
      </c>
    </row>
    <row r="468" spans="2:7">
      <c r="B468" s="1320">
        <v>39675</v>
      </c>
      <c r="C468" s="1321">
        <v>3.5999857142857148</v>
      </c>
      <c r="D468" s="1321">
        <v>3.0649064881509287</v>
      </c>
      <c r="E468" s="1321">
        <v>45636.452384835713</v>
      </c>
      <c r="F468" s="1322">
        <v>109</v>
      </c>
      <c r="G468" s="1322">
        <v>420.69048320980329</v>
      </c>
    </row>
    <row r="469" spans="2:7">
      <c r="B469" s="1320">
        <v>39678</v>
      </c>
      <c r="C469" s="1321">
        <v>3.3857000000000004</v>
      </c>
      <c r="D469" s="1321">
        <v>2.7090239961358185</v>
      </c>
      <c r="E469" s="1321">
        <v>46074.309136615717</v>
      </c>
      <c r="F469" s="1322">
        <v>107</v>
      </c>
      <c r="G469" s="1322">
        <v>431.59699793279378</v>
      </c>
    </row>
    <row r="470" spans="2:7">
      <c r="B470" s="1320">
        <v>39679</v>
      </c>
      <c r="C470" s="1321">
        <v>3.2428571428571433</v>
      </c>
      <c r="D470" s="1321">
        <v>2.7928062917440437</v>
      </c>
      <c r="E470" s="1321">
        <v>45941.880774188568</v>
      </c>
      <c r="F470" s="1322">
        <v>109.57142857142857</v>
      </c>
      <c r="G470" s="1322">
        <v>421.26110940040206</v>
      </c>
    </row>
    <row r="471" spans="2:7">
      <c r="B471" s="1320">
        <v>39680</v>
      </c>
      <c r="C471" s="1321">
        <v>2.9285714285714293</v>
      </c>
      <c r="D471" s="1321">
        <v>2.5938724936188366</v>
      </c>
      <c r="E471" s="1321">
        <v>46163.310538905716</v>
      </c>
      <c r="F471" s="1322">
        <v>110.14285714285714</v>
      </c>
      <c r="G471" s="1322">
        <v>421.02990436621525</v>
      </c>
    </row>
    <row r="472" spans="2:7">
      <c r="B472" s="1320">
        <v>39681</v>
      </c>
      <c r="C472" s="1321">
        <v>2.9428571428571431</v>
      </c>
      <c r="D472" s="1321">
        <v>2.5610512065725062</v>
      </c>
      <c r="E472" s="1321">
        <v>46481.310748828575</v>
      </c>
      <c r="F472" s="1322">
        <v>108.28571428571429</v>
      </c>
      <c r="G472" s="1322">
        <v>433.27729409907209</v>
      </c>
    </row>
    <row r="473" spans="2:7">
      <c r="B473" s="1320">
        <v>39682</v>
      </c>
      <c r="C473" s="1321">
        <v>2.8000000000000003</v>
      </c>
      <c r="D473" s="1321">
        <v>2.5100575873527253</v>
      </c>
      <c r="E473" s="1321">
        <v>47099.597385381421</v>
      </c>
      <c r="F473" s="1322">
        <v>110.71428571428571</v>
      </c>
      <c r="G473" s="1322">
        <v>429.35588217508155</v>
      </c>
    </row>
    <row r="474" spans="2:7">
      <c r="B474" s="1320">
        <v>39685</v>
      </c>
      <c r="C474" s="1321">
        <v>2.5</v>
      </c>
      <c r="D474" s="1321">
        <v>2.5417483798531029</v>
      </c>
      <c r="E474" s="1321">
        <v>52718.597319778572</v>
      </c>
      <c r="F474" s="1322">
        <v>117.42857142857143</v>
      </c>
      <c r="G474" s="1322">
        <v>451.42494604095788</v>
      </c>
    </row>
    <row r="475" spans="2:7">
      <c r="B475" s="1320">
        <v>39686</v>
      </c>
      <c r="C475" s="1321">
        <v>2.7714142857142856</v>
      </c>
      <c r="D475" s="1321">
        <v>2.6970775569318337</v>
      </c>
      <c r="E475" s="1321">
        <v>53294.740153988569</v>
      </c>
      <c r="F475" s="1322">
        <v>113.85714285714286</v>
      </c>
      <c r="G475" s="1322">
        <v>469.3042193211117</v>
      </c>
    </row>
    <row r="476" spans="2:7">
      <c r="B476" s="1320">
        <v>39687</v>
      </c>
      <c r="C476" s="1321">
        <v>2.8428428571428568</v>
      </c>
      <c r="D476" s="1321">
        <v>2.9955736196205742</v>
      </c>
      <c r="E476" s="1321">
        <v>55311.739375825717</v>
      </c>
      <c r="F476" s="1322">
        <v>113.42857142857143</v>
      </c>
      <c r="G476" s="1322">
        <v>490.69864661005528</v>
      </c>
    </row>
    <row r="477" spans="2:7">
      <c r="B477" s="1320">
        <v>39688</v>
      </c>
      <c r="C477" s="1321">
        <v>3.0928428571428577</v>
      </c>
      <c r="D477" s="1321">
        <v>3.0317366484643355</v>
      </c>
      <c r="E477" s="1321">
        <v>56440.167692937146</v>
      </c>
      <c r="F477" s="1322">
        <v>113.85714285714286</v>
      </c>
      <c r="G477" s="1322">
        <v>498.70284541241074</v>
      </c>
    </row>
    <row r="478" spans="2:7">
      <c r="B478" s="1320">
        <v>39689</v>
      </c>
      <c r="C478" s="1321">
        <v>3.1214142857142853</v>
      </c>
      <c r="D478" s="1321">
        <v>2.9075636886699496</v>
      </c>
      <c r="E478" s="1321">
        <v>55282.023821334289</v>
      </c>
      <c r="F478" s="1322">
        <v>111.57142857142857</v>
      </c>
      <c r="G478" s="1322">
        <v>496.96106380330781</v>
      </c>
    </row>
    <row r="479" spans="2:7">
      <c r="B479" s="1320">
        <v>39693</v>
      </c>
      <c r="C479" s="1321">
        <v>2.9642714285714287</v>
      </c>
      <c r="D479" s="1321">
        <v>3.1140393775185999</v>
      </c>
      <c r="E479" s="1321">
        <v>55126.166210571428</v>
      </c>
      <c r="F479" s="1322">
        <v>114.14285714285714</v>
      </c>
      <c r="G479" s="1322">
        <v>483.35986677085668</v>
      </c>
    </row>
    <row r="480" spans="2:7">
      <c r="B480" s="1320">
        <v>39694</v>
      </c>
      <c r="C480" s="1321">
        <v>2.9714142857142858</v>
      </c>
      <c r="D480" s="1321">
        <v>3.2841195158692651</v>
      </c>
      <c r="E480" s="1321">
        <v>55414.737451868583</v>
      </c>
      <c r="F480" s="1322">
        <v>112.42857142857143</v>
      </c>
      <c r="G480" s="1322">
        <v>492.10412888292041</v>
      </c>
    </row>
    <row r="481" spans="2:7">
      <c r="B481" s="1320">
        <v>39695</v>
      </c>
      <c r="C481" s="1321">
        <v>3.0442714285714283</v>
      </c>
      <c r="D481" s="1321">
        <v>3.3986663176937055</v>
      </c>
      <c r="E481" s="1321">
        <v>51160.452763727153</v>
      </c>
      <c r="F481" s="1322">
        <v>109.28571428571429</v>
      </c>
      <c r="G481" s="1322">
        <v>468.38314933041636</v>
      </c>
    </row>
    <row r="482" spans="2:7">
      <c r="B482" s="1320">
        <v>39696</v>
      </c>
      <c r="C482" s="1321">
        <v>2.801428571428572</v>
      </c>
      <c r="D482" s="1321">
        <v>3.2926088917173968</v>
      </c>
      <c r="E482" s="1321">
        <v>50710.737661208586</v>
      </c>
      <c r="F482" s="1322">
        <v>107.85714285714286</v>
      </c>
      <c r="G482" s="1322">
        <v>471.27879517435491</v>
      </c>
    </row>
    <row r="483" spans="2:7">
      <c r="B483" s="1320">
        <v>39699</v>
      </c>
      <c r="C483" s="1321">
        <v>2.6585714285714284</v>
      </c>
      <c r="D483" s="1321">
        <v>2.979872346795791</v>
      </c>
      <c r="E483" s="1321">
        <v>48231.595143995713</v>
      </c>
      <c r="F483" s="1322">
        <v>105.42857142857143</v>
      </c>
      <c r="G483" s="1322">
        <v>458.97780157670473</v>
      </c>
    </row>
    <row r="484" spans="2:7">
      <c r="B484" s="1320">
        <v>39700</v>
      </c>
      <c r="C484" s="1321">
        <v>2.294285714285714</v>
      </c>
      <c r="D484" s="1321">
        <v>2.9016243939755779</v>
      </c>
      <c r="E484" s="1321">
        <v>49304.451933060009</v>
      </c>
      <c r="F484" s="1322">
        <v>104.14285714285714</v>
      </c>
      <c r="G484" s="1322">
        <v>473.142781824118</v>
      </c>
    </row>
    <row r="485" spans="2:7">
      <c r="B485" s="1320">
        <v>39701</v>
      </c>
      <c r="C485" s="1321">
        <v>2.4371428571428568</v>
      </c>
      <c r="D485" s="1321">
        <v>3.1066129583642597</v>
      </c>
      <c r="E485" s="1321">
        <v>51545.308387401434</v>
      </c>
      <c r="F485" s="1322">
        <v>105.57142857142857</v>
      </c>
      <c r="G485" s="1322">
        <v>488.33832325224967</v>
      </c>
    </row>
    <row r="486" spans="2:7">
      <c r="B486" s="1320">
        <v>39702</v>
      </c>
      <c r="C486" s="1321">
        <v>2.4371571428571426</v>
      </c>
      <c r="D486" s="1321">
        <v>3.0622814276823394</v>
      </c>
      <c r="E486" s="1321">
        <v>52451.736463705711</v>
      </c>
      <c r="F486" s="1322">
        <v>103.71428571428571</v>
      </c>
      <c r="G486" s="1322">
        <v>505.8392328080181</v>
      </c>
    </row>
    <row r="487" spans="2:7">
      <c r="B487" s="1320">
        <v>39703</v>
      </c>
      <c r="C487" s="1321">
        <v>2.5014428571428575</v>
      </c>
      <c r="D487" s="1321">
        <v>2.8682348273289864</v>
      </c>
      <c r="E487" s="1321">
        <v>51452.45037317001</v>
      </c>
      <c r="F487" s="1322">
        <v>100.71428571428571</v>
      </c>
      <c r="G487" s="1322">
        <v>510.94470552623119</v>
      </c>
    </row>
    <row r="488" spans="2:7">
      <c r="B488" s="1320">
        <v>39706</v>
      </c>
      <c r="C488" s="1321">
        <v>2.7857285714285713</v>
      </c>
      <c r="D488" s="1321">
        <v>2.9824736618373606</v>
      </c>
      <c r="E488" s="1321">
        <v>54377.44877427286</v>
      </c>
      <c r="F488" s="1322">
        <v>100.42857142857143</v>
      </c>
      <c r="G488" s="1322">
        <v>541.38821974056054</v>
      </c>
    </row>
    <row r="489" spans="2:7">
      <c r="B489" s="1320">
        <v>39707</v>
      </c>
      <c r="C489" s="1321">
        <v>2.8142999999999998</v>
      </c>
      <c r="D489" s="1321">
        <v>3.1300688912610175</v>
      </c>
      <c r="E489" s="1321">
        <v>54814.591703975711</v>
      </c>
      <c r="F489" s="1322">
        <v>100.71428571428571</v>
      </c>
      <c r="G489" s="1322">
        <v>544.13498257030528</v>
      </c>
    </row>
    <row r="490" spans="2:7">
      <c r="B490" s="1320">
        <v>39708</v>
      </c>
      <c r="C490" s="1321">
        <v>2.857157142857143</v>
      </c>
      <c r="D490" s="1321">
        <v>3.4287667412354557</v>
      </c>
      <c r="E490" s="1321">
        <v>56594.448714372862</v>
      </c>
      <c r="F490" s="1322">
        <v>101.42857142857143</v>
      </c>
      <c r="G490" s="1322">
        <v>559.77613854540357</v>
      </c>
    </row>
    <row r="491" spans="2:7">
      <c r="B491" s="1320">
        <v>39709</v>
      </c>
      <c r="C491" s="1321">
        <v>3.0143</v>
      </c>
      <c r="D491" s="1321">
        <v>3.4555170420978962</v>
      </c>
      <c r="E491" s="1321">
        <v>55879.448260415717</v>
      </c>
      <c r="F491" s="1322">
        <v>102.57142857142857</v>
      </c>
      <c r="G491" s="1322">
        <v>549.05330062568339</v>
      </c>
    </row>
    <row r="492" spans="2:7">
      <c r="B492" s="1320">
        <v>39710</v>
      </c>
      <c r="C492" s="1321">
        <v>2.6571571428571432</v>
      </c>
      <c r="D492" s="1321">
        <v>3.3622810963055962</v>
      </c>
      <c r="E492" s="1321">
        <v>53767.162754420016</v>
      </c>
      <c r="F492" s="1322">
        <v>100.57142857142857</v>
      </c>
      <c r="G492" s="1322">
        <v>537.77761175486023</v>
      </c>
    </row>
    <row r="493" spans="2:7">
      <c r="B493" s="1320">
        <v>39713</v>
      </c>
      <c r="C493" s="1321">
        <v>2.6214285714285714</v>
      </c>
      <c r="D493" s="1321">
        <v>3.24794603389401</v>
      </c>
      <c r="E493" s="1321">
        <v>52302.019762248579</v>
      </c>
      <c r="F493" s="1322">
        <v>99.142857142857139</v>
      </c>
      <c r="G493" s="1322">
        <v>529.94371330222862</v>
      </c>
    </row>
    <row r="494" spans="2:7">
      <c r="B494" s="1320">
        <v>39714</v>
      </c>
      <c r="C494" s="1321">
        <v>2.5500000000000003</v>
      </c>
      <c r="D494" s="1321">
        <v>3.1198655529485779</v>
      </c>
      <c r="E494" s="1321">
        <v>51545.161987964289</v>
      </c>
      <c r="F494" s="1322">
        <v>97.142857142857139</v>
      </c>
      <c r="G494" s="1322">
        <v>533.68617903696372</v>
      </c>
    </row>
    <row r="495" spans="2:7">
      <c r="B495" s="1320">
        <v>39715</v>
      </c>
      <c r="C495" s="1321">
        <v>2.4071428571428575</v>
      </c>
      <c r="D495" s="1321">
        <v>2.7528510673534319</v>
      </c>
      <c r="E495" s="1321">
        <v>46975.875746780002</v>
      </c>
      <c r="F495" s="1322">
        <v>93.285714285714292</v>
      </c>
      <c r="G495" s="1322">
        <v>504.42528064050822</v>
      </c>
    </row>
    <row r="496" spans="2:7">
      <c r="B496" s="1320">
        <v>39716</v>
      </c>
      <c r="C496" s="1321">
        <v>2.3357142857142859</v>
      </c>
      <c r="D496" s="1321">
        <v>2.5391129385010109</v>
      </c>
      <c r="E496" s="1321">
        <v>48427.162724241432</v>
      </c>
      <c r="F496" s="1322">
        <v>94.857142857142861</v>
      </c>
      <c r="G496" s="1322">
        <v>509.45008428979679</v>
      </c>
    </row>
    <row r="497" spans="2:7">
      <c r="B497" s="1320">
        <v>39717</v>
      </c>
      <c r="C497" s="1321"/>
      <c r="D497" s="1321"/>
      <c r="E497" s="1321"/>
      <c r="F497" s="1323"/>
      <c r="G497" s="1323"/>
    </row>
    <row r="498" spans="2:7">
      <c r="B498" s="1320">
        <v>39720</v>
      </c>
      <c r="C498" s="1321"/>
      <c r="D498" s="1321"/>
      <c r="E498" s="1321"/>
      <c r="F498" s="1323"/>
      <c r="G498" s="1323"/>
    </row>
    <row r="499" spans="2:7">
      <c r="B499" s="1320">
        <v>39721</v>
      </c>
      <c r="C499" s="1321"/>
      <c r="D499" s="1321"/>
      <c r="E499" s="1321"/>
      <c r="F499" s="1323"/>
      <c r="G499" s="1323"/>
    </row>
  </sheetData>
  <phoneticPr fontId="0" type="noConversion"/>
  <hyperlinks>
    <hyperlink ref="I29" location="'Содержание '!B71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0"/>
  <dimension ref="A2:G465"/>
  <sheetViews>
    <sheetView workbookViewId="0">
      <selection activeCell="G24" sqref="G24"/>
    </sheetView>
  </sheetViews>
  <sheetFormatPr defaultRowHeight="12.75"/>
  <cols>
    <col min="1" max="1" width="9.140625" style="1290"/>
    <col min="2" max="2" width="11" style="1324" customWidth="1"/>
    <col min="3" max="3" width="11.140625" style="1325" customWidth="1"/>
    <col min="4" max="4" width="13.140625" style="1325" customWidth="1"/>
    <col min="5" max="5" width="11.42578125" style="1325" customWidth="1"/>
    <col min="6" max="6" width="10" style="1326" customWidth="1"/>
    <col min="7" max="16384" width="9.140625" style="1290"/>
  </cols>
  <sheetData>
    <row r="2" spans="1:7">
      <c r="A2" s="1290" t="s">
        <v>1238</v>
      </c>
      <c r="B2" s="1329" t="s">
        <v>1018</v>
      </c>
      <c r="G2" s="1329" t="s">
        <v>1018</v>
      </c>
    </row>
    <row r="3" spans="1:7" s="1327" customFormat="1" ht="11.25" customHeight="1">
      <c r="B3" s="1492" t="s">
        <v>214</v>
      </c>
      <c r="C3" s="1491" t="s">
        <v>1019</v>
      </c>
      <c r="D3" s="1491" t="s">
        <v>1020</v>
      </c>
      <c r="E3" s="1491" t="s">
        <v>1021</v>
      </c>
      <c r="F3" s="1328"/>
    </row>
    <row r="4" spans="1:7">
      <c r="B4" s="1492"/>
      <c r="C4" s="1491"/>
      <c r="D4" s="1491"/>
      <c r="E4" s="1491"/>
    </row>
    <row r="5" spans="1:7">
      <c r="B5" s="1331">
        <v>39085</v>
      </c>
      <c r="C5" s="1332">
        <v>5.53</v>
      </c>
      <c r="D5" s="1332">
        <v>8</v>
      </c>
      <c r="E5" s="1332">
        <v>4.87</v>
      </c>
    </row>
    <row r="6" spans="1:7">
      <c r="B6" s="1331">
        <v>39086</v>
      </c>
      <c r="C6" s="1332">
        <v>5.55</v>
      </c>
      <c r="D6" s="1332">
        <v>8</v>
      </c>
      <c r="E6" s="1332">
        <v>4.9000000000000004</v>
      </c>
    </row>
    <row r="7" spans="1:7">
      <c r="B7" s="1331">
        <v>39087</v>
      </c>
      <c r="C7" s="1332">
        <v>5.53</v>
      </c>
      <c r="D7" s="1332">
        <v>6.9</v>
      </c>
      <c r="E7" s="1332">
        <v>4.9000000000000004</v>
      </c>
    </row>
    <row r="8" spans="1:7">
      <c r="B8" s="1331">
        <v>39090</v>
      </c>
      <c r="C8" s="1332">
        <v>5.44</v>
      </c>
      <c r="D8" s="1332">
        <v>7.68</v>
      </c>
      <c r="E8" s="1332">
        <v>4.8499999999999996</v>
      </c>
    </row>
    <row r="9" spans="1:7">
      <c r="B9" s="1331">
        <v>39091</v>
      </c>
      <c r="C9" s="1332">
        <v>5.52</v>
      </c>
      <c r="D9" s="1332">
        <v>7.83</v>
      </c>
      <c r="E9" s="1332">
        <v>5</v>
      </c>
    </row>
    <row r="10" spans="1:7">
      <c r="B10" s="1331">
        <v>39092</v>
      </c>
      <c r="C10" s="1332">
        <v>5.5</v>
      </c>
      <c r="D10" s="1332">
        <v>7.5</v>
      </c>
      <c r="E10" s="1332">
        <v>4.87</v>
      </c>
    </row>
    <row r="11" spans="1:7">
      <c r="B11" s="1331">
        <v>39093</v>
      </c>
      <c r="C11" s="1332">
        <v>5.44</v>
      </c>
      <c r="D11" s="1332">
        <v>8.1300000000000008</v>
      </c>
      <c r="E11" s="1332">
        <v>4.9000000000000004</v>
      </c>
    </row>
    <row r="12" spans="1:7">
      <c r="B12" s="1331">
        <v>39094</v>
      </c>
      <c r="C12" s="1332">
        <v>5.47</v>
      </c>
      <c r="D12" s="1332">
        <v>7.9</v>
      </c>
      <c r="E12" s="1332">
        <v>5.12</v>
      </c>
    </row>
    <row r="13" spans="1:7">
      <c r="B13" s="1331">
        <v>39097</v>
      </c>
      <c r="C13" s="1332">
        <v>5.41</v>
      </c>
      <c r="D13" s="1332">
        <v>7.83</v>
      </c>
      <c r="E13" s="1332">
        <v>4.87</v>
      </c>
    </row>
    <row r="14" spans="1:7">
      <c r="B14" s="1331">
        <v>39098</v>
      </c>
      <c r="C14" s="1332">
        <v>5.44</v>
      </c>
      <c r="D14" s="1332">
        <v>8</v>
      </c>
      <c r="E14" s="1332">
        <v>4.9000000000000004</v>
      </c>
    </row>
    <row r="15" spans="1:7">
      <c r="B15" s="1331">
        <v>39099</v>
      </c>
      <c r="C15" s="1332">
        <v>5.44</v>
      </c>
      <c r="D15" s="1332">
        <v>7.75</v>
      </c>
      <c r="E15" s="1332">
        <v>4.9000000000000004</v>
      </c>
    </row>
    <row r="16" spans="1:7">
      <c r="B16" s="1331">
        <v>39100</v>
      </c>
      <c r="C16" s="1332">
        <v>5.44</v>
      </c>
      <c r="D16" s="1332">
        <v>6.5</v>
      </c>
      <c r="E16" s="1332">
        <v>4.5999999999999996</v>
      </c>
    </row>
    <row r="17" spans="2:7">
      <c r="B17" s="1331">
        <v>39101</v>
      </c>
      <c r="C17" s="1332">
        <v>5.44</v>
      </c>
      <c r="D17" s="1332">
        <v>7.83</v>
      </c>
      <c r="E17" s="1332">
        <v>4.83</v>
      </c>
    </row>
    <row r="18" spans="2:7">
      <c r="B18" s="1331">
        <v>39104</v>
      </c>
      <c r="C18" s="1332">
        <v>5.42</v>
      </c>
      <c r="D18" s="1332"/>
      <c r="E18" s="1332"/>
    </row>
    <row r="19" spans="2:7">
      <c r="B19" s="1331">
        <v>39105</v>
      </c>
      <c r="C19" s="1332">
        <v>5.42</v>
      </c>
      <c r="D19" s="1332">
        <v>7.75</v>
      </c>
      <c r="E19" s="1332">
        <v>4.88</v>
      </c>
    </row>
    <row r="20" spans="2:7">
      <c r="B20" s="1331">
        <v>39106</v>
      </c>
      <c r="C20" s="1332">
        <v>5.42</v>
      </c>
      <c r="D20" s="1332">
        <v>7.25</v>
      </c>
      <c r="E20" s="1332">
        <v>5</v>
      </c>
    </row>
    <row r="21" spans="2:7">
      <c r="B21" s="1331">
        <v>39107</v>
      </c>
      <c r="C21" s="1332">
        <v>5.44</v>
      </c>
      <c r="D21" s="1332">
        <v>7.75</v>
      </c>
      <c r="E21" s="1332">
        <v>4.88</v>
      </c>
    </row>
    <row r="22" spans="2:7">
      <c r="B22" s="1331">
        <v>39108</v>
      </c>
      <c r="C22" s="1332">
        <v>5.47</v>
      </c>
      <c r="D22" s="1332">
        <v>7.63</v>
      </c>
      <c r="E22" s="1332">
        <v>4.8099999999999996</v>
      </c>
      <c r="G22" s="1330" t="s">
        <v>1663</v>
      </c>
    </row>
    <row r="23" spans="2:7">
      <c r="B23" s="1331">
        <v>39111</v>
      </c>
      <c r="C23" s="1332">
        <v>5.38</v>
      </c>
      <c r="D23" s="1332">
        <v>8</v>
      </c>
      <c r="E23" s="1332">
        <v>4.75</v>
      </c>
    </row>
    <row r="24" spans="2:7">
      <c r="B24" s="1331">
        <v>39112</v>
      </c>
      <c r="C24" s="1332">
        <v>5.41</v>
      </c>
      <c r="D24" s="1332">
        <v>7.33</v>
      </c>
      <c r="E24" s="1332">
        <v>4.75</v>
      </c>
      <c r="G24" s="164" t="s">
        <v>1682</v>
      </c>
    </row>
    <row r="25" spans="2:7">
      <c r="B25" s="1331">
        <v>39113</v>
      </c>
      <c r="C25" s="1332">
        <v>5.47</v>
      </c>
      <c r="D25" s="1332">
        <v>6.5</v>
      </c>
      <c r="E25" s="1332">
        <v>4.63</v>
      </c>
    </row>
    <row r="26" spans="2:7">
      <c r="B26" s="1331">
        <v>39114</v>
      </c>
      <c r="C26" s="1332">
        <v>5.42</v>
      </c>
      <c r="D26" s="1332">
        <v>8.25</v>
      </c>
      <c r="E26" s="1332">
        <v>4.88</v>
      </c>
    </row>
    <row r="27" spans="2:7">
      <c r="B27" s="1331">
        <v>39115</v>
      </c>
      <c r="C27" s="1332">
        <v>5.42</v>
      </c>
      <c r="D27" s="1332">
        <v>7</v>
      </c>
      <c r="E27" s="1332">
        <v>4.75</v>
      </c>
    </row>
    <row r="28" spans="2:7">
      <c r="B28" s="1331">
        <v>39118</v>
      </c>
      <c r="C28" s="1332">
        <v>5.45</v>
      </c>
      <c r="D28" s="1332">
        <v>7</v>
      </c>
      <c r="E28" s="1332">
        <v>5</v>
      </c>
    </row>
    <row r="29" spans="2:7">
      <c r="B29" s="1331">
        <v>39119</v>
      </c>
      <c r="C29" s="1332">
        <v>5.47</v>
      </c>
      <c r="D29" s="1332">
        <v>8.25</v>
      </c>
      <c r="E29" s="1332">
        <v>4.88</v>
      </c>
    </row>
    <row r="30" spans="2:7">
      <c r="B30" s="1331">
        <v>39120</v>
      </c>
      <c r="C30" s="1332">
        <v>5.44</v>
      </c>
      <c r="D30" s="1332">
        <v>8</v>
      </c>
      <c r="E30" s="1332">
        <v>4.88</v>
      </c>
    </row>
    <row r="31" spans="2:7">
      <c r="B31" s="1331">
        <v>39121</v>
      </c>
      <c r="C31" s="1332">
        <v>5.44</v>
      </c>
      <c r="D31" s="1332">
        <v>7</v>
      </c>
      <c r="E31" s="1332">
        <v>4.75</v>
      </c>
    </row>
    <row r="32" spans="2:7">
      <c r="B32" s="1331">
        <v>39122</v>
      </c>
      <c r="C32" s="1332">
        <v>5.44</v>
      </c>
      <c r="D32" s="1332">
        <v>8.33</v>
      </c>
      <c r="E32" s="1332">
        <v>4.92</v>
      </c>
    </row>
    <row r="33" spans="2:5" ht="11.25" customHeight="1">
      <c r="B33" s="1331">
        <v>39125</v>
      </c>
      <c r="C33" s="1332">
        <v>5.44</v>
      </c>
      <c r="D33" s="1332">
        <v>8</v>
      </c>
      <c r="E33" s="1332">
        <v>4.88</v>
      </c>
    </row>
    <row r="34" spans="2:5">
      <c r="B34" s="1331">
        <v>39126</v>
      </c>
      <c r="C34" s="1332">
        <v>5.42</v>
      </c>
      <c r="D34" s="1332">
        <v>7</v>
      </c>
      <c r="E34" s="1332">
        <v>5</v>
      </c>
    </row>
    <row r="35" spans="2:5">
      <c r="B35" s="1331">
        <v>39127</v>
      </c>
      <c r="C35" s="1332">
        <v>5.42</v>
      </c>
      <c r="D35" s="1332">
        <v>8</v>
      </c>
      <c r="E35" s="1332">
        <v>4.88</v>
      </c>
    </row>
    <row r="36" spans="2:5">
      <c r="B36" s="1331">
        <v>39128</v>
      </c>
      <c r="C36" s="1332">
        <v>5.43</v>
      </c>
      <c r="D36" s="1332">
        <v>8.5</v>
      </c>
      <c r="E36" s="1332">
        <v>4.88</v>
      </c>
    </row>
    <row r="37" spans="2:5">
      <c r="B37" s="1331">
        <v>39129</v>
      </c>
      <c r="C37" s="1332">
        <v>5.45</v>
      </c>
      <c r="D37" s="1332">
        <v>7.5</v>
      </c>
      <c r="E37" s="1332">
        <v>4.5</v>
      </c>
    </row>
    <row r="38" spans="2:5">
      <c r="B38" s="1331">
        <v>39132</v>
      </c>
      <c r="C38" s="1332">
        <v>5.47</v>
      </c>
      <c r="D38" s="1332">
        <v>8.25</v>
      </c>
      <c r="E38" s="1332">
        <v>4.63</v>
      </c>
    </row>
    <row r="39" spans="2:5">
      <c r="B39" s="1331">
        <v>39133</v>
      </c>
      <c r="C39" s="1332">
        <v>5.47</v>
      </c>
      <c r="D39" s="1332">
        <v>8.25</v>
      </c>
      <c r="E39" s="1332">
        <v>4.63</v>
      </c>
    </row>
    <row r="40" spans="2:5">
      <c r="B40" s="1331">
        <v>39134</v>
      </c>
      <c r="C40" s="1332">
        <v>5.48</v>
      </c>
      <c r="D40" s="1332">
        <v>8</v>
      </c>
      <c r="E40" s="1332">
        <v>4.75</v>
      </c>
    </row>
    <row r="41" spans="2:5">
      <c r="B41" s="1331">
        <v>39135</v>
      </c>
      <c r="C41" s="1332">
        <v>5.48</v>
      </c>
      <c r="D41" s="1332">
        <v>9</v>
      </c>
      <c r="E41" s="1332">
        <v>4.75</v>
      </c>
    </row>
    <row r="42" spans="2:5">
      <c r="B42" s="1331">
        <v>39136</v>
      </c>
      <c r="C42" s="1332">
        <v>5.48</v>
      </c>
      <c r="D42" s="1332">
        <v>9</v>
      </c>
      <c r="E42" s="1332">
        <v>4.92</v>
      </c>
    </row>
    <row r="43" spans="2:5">
      <c r="B43" s="1331">
        <v>39139</v>
      </c>
      <c r="C43" s="1332">
        <v>5.48</v>
      </c>
      <c r="D43" s="1332">
        <v>7.38</v>
      </c>
      <c r="E43" s="1332">
        <v>4.75</v>
      </c>
    </row>
    <row r="44" spans="2:5">
      <c r="B44" s="1331">
        <v>39140</v>
      </c>
      <c r="C44" s="1332">
        <v>5.47</v>
      </c>
      <c r="D44" s="1332">
        <v>7.33</v>
      </c>
      <c r="E44" s="1332">
        <v>4.75</v>
      </c>
    </row>
    <row r="45" spans="2:5">
      <c r="B45" s="1331">
        <v>39141</v>
      </c>
      <c r="C45" s="1332">
        <v>5.48</v>
      </c>
      <c r="D45" s="1332">
        <v>6.5</v>
      </c>
      <c r="E45" s="1332">
        <v>4.63</v>
      </c>
    </row>
    <row r="46" spans="2:5">
      <c r="B46" s="1331">
        <v>39142</v>
      </c>
      <c r="C46" s="1332">
        <v>5.48</v>
      </c>
      <c r="D46" s="1332">
        <v>6.67</v>
      </c>
      <c r="E46" s="1332">
        <v>4.75</v>
      </c>
    </row>
    <row r="47" spans="2:5">
      <c r="B47" s="1331">
        <v>39143</v>
      </c>
      <c r="C47" s="1332">
        <v>5.48</v>
      </c>
      <c r="D47" s="1332">
        <v>7.33</v>
      </c>
      <c r="E47" s="1332">
        <v>4.75</v>
      </c>
    </row>
    <row r="48" spans="2:5">
      <c r="B48" s="1331">
        <v>39146</v>
      </c>
      <c r="C48" s="1332">
        <v>5.53</v>
      </c>
      <c r="D48" s="1332">
        <v>7.33</v>
      </c>
      <c r="E48" s="1332">
        <v>4.75</v>
      </c>
    </row>
    <row r="49" spans="2:5">
      <c r="B49" s="1331">
        <v>39147</v>
      </c>
      <c r="C49" s="1332">
        <v>5.53</v>
      </c>
      <c r="D49" s="1332">
        <v>7.33</v>
      </c>
      <c r="E49" s="1332">
        <v>4.75</v>
      </c>
    </row>
    <row r="50" spans="2:5">
      <c r="B50" s="1331">
        <v>39148</v>
      </c>
      <c r="C50" s="1332">
        <v>5.6</v>
      </c>
      <c r="D50" s="1332">
        <v>7.43</v>
      </c>
      <c r="E50" s="1332">
        <v>4.7699999999999996</v>
      </c>
    </row>
    <row r="51" spans="2:5">
      <c r="B51" s="1331">
        <v>39152</v>
      </c>
      <c r="C51" s="1332">
        <v>5.63</v>
      </c>
      <c r="D51" s="1332">
        <v>8</v>
      </c>
      <c r="E51" s="1332">
        <v>4.9000000000000004</v>
      </c>
    </row>
    <row r="52" spans="2:5">
      <c r="B52" s="1331">
        <v>39153</v>
      </c>
      <c r="C52" s="1332">
        <v>5.6</v>
      </c>
      <c r="D52" s="1332">
        <v>6.65</v>
      </c>
      <c r="E52" s="1332">
        <v>4.6500000000000004</v>
      </c>
    </row>
    <row r="53" spans="2:5">
      <c r="B53" s="1331">
        <v>39154</v>
      </c>
      <c r="C53" s="1332">
        <v>5.63</v>
      </c>
      <c r="D53" s="1332">
        <v>6.65</v>
      </c>
      <c r="E53" s="1332">
        <v>4.6500000000000004</v>
      </c>
    </row>
    <row r="54" spans="2:5">
      <c r="B54" s="1331">
        <v>39155</v>
      </c>
      <c r="C54" s="1332">
        <v>5.6</v>
      </c>
      <c r="D54" s="1332">
        <v>6.65</v>
      </c>
      <c r="E54" s="1332">
        <v>4.6500000000000004</v>
      </c>
    </row>
    <row r="55" spans="2:5">
      <c r="B55" s="1331">
        <v>39156</v>
      </c>
      <c r="C55" s="1332">
        <v>5.6</v>
      </c>
      <c r="D55" s="1332">
        <v>7.1</v>
      </c>
      <c r="E55" s="1332">
        <v>4.7699999999999996</v>
      </c>
    </row>
    <row r="56" spans="2:5">
      <c r="B56" s="1331">
        <v>39157</v>
      </c>
      <c r="C56" s="1332">
        <v>5.7</v>
      </c>
      <c r="D56" s="1332">
        <v>6.3</v>
      </c>
      <c r="E56" s="1332">
        <v>4.8</v>
      </c>
    </row>
    <row r="57" spans="2:5">
      <c r="B57" s="1331">
        <v>39160</v>
      </c>
      <c r="C57" s="1332">
        <v>5.7</v>
      </c>
      <c r="D57" s="1332">
        <v>6.65</v>
      </c>
      <c r="E57" s="1332">
        <v>4.6500000000000004</v>
      </c>
    </row>
    <row r="58" spans="2:5">
      <c r="B58" s="1331">
        <v>39161</v>
      </c>
      <c r="C58" s="1332">
        <v>5.65</v>
      </c>
      <c r="D58" s="1332">
        <v>6.65</v>
      </c>
      <c r="E58" s="1332">
        <v>4.6500000000000004</v>
      </c>
    </row>
    <row r="59" spans="2:5">
      <c r="B59" s="1331">
        <v>39162</v>
      </c>
      <c r="C59" s="1332">
        <v>5.65</v>
      </c>
      <c r="D59" s="1332">
        <v>6.3</v>
      </c>
      <c r="E59" s="1332">
        <v>4.8</v>
      </c>
    </row>
    <row r="60" spans="2:5">
      <c r="B60" s="1331">
        <v>39166</v>
      </c>
      <c r="C60" s="1332">
        <v>5.6</v>
      </c>
      <c r="D60" s="1332">
        <v>6.65</v>
      </c>
      <c r="E60" s="1332">
        <v>4.6500000000000004</v>
      </c>
    </row>
    <row r="61" spans="2:5">
      <c r="B61" s="1331">
        <v>39167</v>
      </c>
      <c r="C61" s="1332">
        <v>5.73</v>
      </c>
      <c r="D61" s="1332">
        <v>7.27</v>
      </c>
      <c r="E61" s="1332">
        <v>4.93</v>
      </c>
    </row>
    <row r="62" spans="2:5">
      <c r="B62" s="1331">
        <v>39168</v>
      </c>
      <c r="C62" s="1332">
        <v>5.63</v>
      </c>
      <c r="D62" s="1332">
        <v>7.1</v>
      </c>
      <c r="E62" s="1332">
        <v>4.93</v>
      </c>
    </row>
    <row r="63" spans="2:5">
      <c r="B63" s="1331">
        <v>39169</v>
      </c>
      <c r="C63" s="1332">
        <v>5.73</v>
      </c>
      <c r="D63" s="1332">
        <v>7.27</v>
      </c>
      <c r="E63" s="1332">
        <v>4.93</v>
      </c>
    </row>
    <row r="64" spans="2:5">
      <c r="B64" s="1331">
        <v>39170</v>
      </c>
      <c r="C64" s="1332">
        <v>5.7</v>
      </c>
      <c r="D64" s="1332">
        <v>6.65</v>
      </c>
      <c r="E64" s="1332">
        <v>4.6500000000000004</v>
      </c>
    </row>
    <row r="65" spans="2:5">
      <c r="B65" s="1331">
        <v>39171</v>
      </c>
      <c r="C65" s="1332">
        <v>5.63</v>
      </c>
      <c r="D65" s="1332">
        <v>7.75</v>
      </c>
      <c r="E65" s="1332">
        <v>5.15</v>
      </c>
    </row>
    <row r="66" spans="2:5">
      <c r="B66" s="1331">
        <v>39174</v>
      </c>
      <c r="C66" s="1332">
        <v>5.6</v>
      </c>
      <c r="D66" s="1332">
        <v>6.65</v>
      </c>
      <c r="E66" s="1332">
        <v>4.6500000000000004</v>
      </c>
    </row>
    <row r="67" spans="2:5">
      <c r="B67" s="1331">
        <v>39175</v>
      </c>
      <c r="C67" s="1332">
        <v>5.7</v>
      </c>
      <c r="D67" s="1332">
        <v>7.27</v>
      </c>
      <c r="E67" s="1332">
        <v>4.93</v>
      </c>
    </row>
    <row r="68" spans="2:5">
      <c r="B68" s="1331">
        <v>39176</v>
      </c>
      <c r="C68" s="1332">
        <v>5.7</v>
      </c>
      <c r="D68" s="1332">
        <v>6.3</v>
      </c>
      <c r="E68" s="1332">
        <v>4.5</v>
      </c>
    </row>
    <row r="69" spans="2:5">
      <c r="B69" s="1331">
        <v>39177</v>
      </c>
      <c r="C69" s="1332">
        <v>5.61</v>
      </c>
      <c r="D69" s="1332">
        <v>6.65</v>
      </c>
      <c r="E69" s="1332">
        <v>4.6500000000000004</v>
      </c>
    </row>
    <row r="70" spans="2:5">
      <c r="B70" s="1331">
        <v>39178</v>
      </c>
      <c r="C70" s="1332">
        <v>5.69</v>
      </c>
      <c r="D70" s="1332">
        <v>6.65</v>
      </c>
      <c r="E70" s="1332">
        <v>4.6500000000000004</v>
      </c>
    </row>
    <row r="71" spans="2:5">
      <c r="B71" s="1331">
        <v>39181</v>
      </c>
      <c r="C71" s="1332">
        <v>5.69</v>
      </c>
      <c r="D71" s="1332">
        <v>6.65</v>
      </c>
      <c r="E71" s="1332">
        <v>4.6500000000000004</v>
      </c>
    </row>
    <row r="72" spans="2:5">
      <c r="B72" s="1331">
        <v>39182</v>
      </c>
      <c r="C72" s="1332">
        <v>5.69</v>
      </c>
      <c r="D72" s="1332">
        <v>6.65</v>
      </c>
      <c r="E72" s="1332">
        <v>4.6500000000000004</v>
      </c>
    </row>
    <row r="73" spans="2:5">
      <c r="B73" s="1331">
        <v>39183</v>
      </c>
      <c r="C73" s="1332">
        <v>5.68</v>
      </c>
      <c r="D73" s="1332">
        <v>7.27</v>
      </c>
      <c r="E73" s="1332">
        <v>4.93</v>
      </c>
    </row>
    <row r="74" spans="2:5">
      <c r="B74" s="1331">
        <v>39184</v>
      </c>
      <c r="C74" s="1332">
        <v>5.68</v>
      </c>
      <c r="D74" s="1332">
        <v>6.3</v>
      </c>
      <c r="E74" s="1332">
        <v>4.5</v>
      </c>
    </row>
    <row r="75" spans="2:5">
      <c r="B75" s="1331">
        <v>39185</v>
      </c>
      <c r="C75" s="1332">
        <v>5.67</v>
      </c>
      <c r="D75" s="1332">
        <v>6.65</v>
      </c>
      <c r="E75" s="1332">
        <v>4.6500000000000004</v>
      </c>
    </row>
    <row r="76" spans="2:5">
      <c r="B76" s="1331">
        <v>39188</v>
      </c>
      <c r="C76" s="1332">
        <v>5.7</v>
      </c>
      <c r="D76" s="1332">
        <v>6.75</v>
      </c>
      <c r="E76" s="1332">
        <v>4.75</v>
      </c>
    </row>
    <row r="77" spans="2:5">
      <c r="B77" s="1331">
        <v>39189</v>
      </c>
      <c r="C77" s="1332">
        <v>5.71</v>
      </c>
      <c r="D77" s="1332">
        <v>7.17</v>
      </c>
      <c r="E77" s="1332">
        <v>5</v>
      </c>
    </row>
    <row r="78" spans="2:5">
      <c r="B78" s="1331">
        <v>39190</v>
      </c>
      <c r="C78" s="1332">
        <v>5.7</v>
      </c>
      <c r="D78" s="1332">
        <v>7.5</v>
      </c>
      <c r="E78" s="1332">
        <v>5.23</v>
      </c>
    </row>
    <row r="79" spans="2:5">
      <c r="B79" s="1331">
        <v>39191</v>
      </c>
      <c r="C79" s="1332">
        <v>5.81</v>
      </c>
      <c r="D79" s="1332">
        <v>6.75</v>
      </c>
      <c r="E79" s="1332">
        <v>4.75</v>
      </c>
    </row>
    <row r="80" spans="2:5">
      <c r="B80" s="1331">
        <v>39192</v>
      </c>
      <c r="C80" s="1332">
        <v>5.98</v>
      </c>
      <c r="D80" s="1332">
        <v>6.75</v>
      </c>
      <c r="E80" s="1332">
        <v>4.75</v>
      </c>
    </row>
    <row r="81" spans="2:5">
      <c r="B81" s="1331">
        <v>39195</v>
      </c>
      <c r="C81" s="1332">
        <v>6.2</v>
      </c>
      <c r="D81" s="1332">
        <v>6.75</v>
      </c>
      <c r="E81" s="1332">
        <v>4.75</v>
      </c>
    </row>
    <row r="82" spans="2:5">
      <c r="B82" s="1331">
        <v>39196</v>
      </c>
      <c r="C82" s="1332">
        <v>6.29</v>
      </c>
      <c r="D82" s="1332">
        <v>6.75</v>
      </c>
      <c r="E82" s="1332">
        <v>4.75</v>
      </c>
    </row>
    <row r="83" spans="2:5">
      <c r="B83" s="1331">
        <v>39197</v>
      </c>
      <c r="C83" s="1332">
        <v>6.17</v>
      </c>
      <c r="D83" s="1332">
        <v>6.75</v>
      </c>
      <c r="E83" s="1332">
        <v>4.75</v>
      </c>
    </row>
    <row r="84" spans="2:5">
      <c r="B84" s="1331">
        <v>39198</v>
      </c>
      <c r="C84" s="1332">
        <v>6.18</v>
      </c>
      <c r="D84" s="1332">
        <v>6.75</v>
      </c>
      <c r="E84" s="1332">
        <v>4.75</v>
      </c>
    </row>
    <row r="85" spans="2:5">
      <c r="B85" s="1331">
        <v>39199</v>
      </c>
      <c r="C85" s="1332">
        <v>6.18</v>
      </c>
      <c r="D85" s="1332">
        <v>6.75</v>
      </c>
      <c r="E85" s="1332">
        <v>4.75</v>
      </c>
    </row>
    <row r="86" spans="2:5">
      <c r="B86" s="1331">
        <v>39202</v>
      </c>
      <c r="C86" s="1332">
        <v>6.18</v>
      </c>
      <c r="D86" s="1332">
        <v>6.75</v>
      </c>
      <c r="E86" s="1332">
        <v>4.75</v>
      </c>
    </row>
    <row r="87" spans="2:5">
      <c r="B87" s="1331">
        <v>39204</v>
      </c>
      <c r="C87" s="1332">
        <v>6.16</v>
      </c>
      <c r="D87" s="1332">
        <v>6.75</v>
      </c>
      <c r="E87" s="1332">
        <v>4.75</v>
      </c>
    </row>
    <row r="88" spans="2:5">
      <c r="B88" s="1331">
        <v>39205</v>
      </c>
      <c r="C88" s="1332">
        <v>6.14</v>
      </c>
      <c r="D88" s="1332">
        <v>6.75</v>
      </c>
      <c r="E88" s="1332">
        <v>4.75</v>
      </c>
    </row>
    <row r="89" spans="2:5">
      <c r="B89" s="1331">
        <v>39206</v>
      </c>
      <c r="C89" s="1332">
        <v>6.04</v>
      </c>
      <c r="D89" s="1332">
        <v>6.75</v>
      </c>
      <c r="E89" s="1332">
        <v>4.75</v>
      </c>
    </row>
    <row r="90" spans="2:5">
      <c r="B90" s="1331">
        <v>39209</v>
      </c>
      <c r="C90" s="1332">
        <v>6.1</v>
      </c>
      <c r="D90" s="1332">
        <v>6.75</v>
      </c>
      <c r="E90" s="1332">
        <v>4.75</v>
      </c>
    </row>
    <row r="91" spans="2:5">
      <c r="B91" s="1331">
        <v>39210</v>
      </c>
      <c r="C91" s="1332">
        <v>6.11</v>
      </c>
      <c r="D91" s="1332">
        <v>6.75</v>
      </c>
      <c r="E91" s="1332">
        <v>4.75</v>
      </c>
    </row>
    <row r="92" spans="2:5">
      <c r="B92" s="1331">
        <v>39212</v>
      </c>
      <c r="C92" s="1332">
        <v>6.1</v>
      </c>
      <c r="D92" s="1332">
        <v>6.75</v>
      </c>
      <c r="E92" s="1332">
        <v>4.75</v>
      </c>
    </row>
    <row r="93" spans="2:5">
      <c r="B93" s="1331">
        <v>39213</v>
      </c>
      <c r="C93" s="1332">
        <v>6.1</v>
      </c>
      <c r="D93" s="1332">
        <v>6.5</v>
      </c>
      <c r="E93" s="1332">
        <v>5</v>
      </c>
    </row>
    <row r="94" spans="2:5">
      <c r="B94" s="1331">
        <v>39216</v>
      </c>
      <c r="C94" s="1332">
        <v>6.13</v>
      </c>
      <c r="D94" s="1332">
        <v>6.75</v>
      </c>
      <c r="E94" s="1332">
        <v>4.75</v>
      </c>
    </row>
    <row r="95" spans="2:5">
      <c r="B95" s="1331">
        <v>39217</v>
      </c>
      <c r="C95" s="1332">
        <v>6.14</v>
      </c>
      <c r="D95" s="1332">
        <v>6.75</v>
      </c>
      <c r="E95" s="1332">
        <v>5.5</v>
      </c>
    </row>
    <row r="96" spans="2:5">
      <c r="B96" s="1331">
        <v>39218</v>
      </c>
      <c r="C96" s="1332">
        <v>6.14</v>
      </c>
      <c r="D96" s="1332">
        <v>6.5</v>
      </c>
      <c r="E96" s="1332">
        <v>4.5</v>
      </c>
    </row>
    <row r="97" spans="2:5">
      <c r="B97" s="1331">
        <v>39219</v>
      </c>
      <c r="C97" s="1332">
        <v>6.14</v>
      </c>
      <c r="D97" s="1332">
        <v>6.75</v>
      </c>
      <c r="E97" s="1332">
        <v>4.75</v>
      </c>
    </row>
    <row r="98" spans="2:5">
      <c r="B98" s="1331">
        <v>39220</v>
      </c>
      <c r="C98" s="1332">
        <v>6.2</v>
      </c>
      <c r="D98" s="1332">
        <v>6.5</v>
      </c>
      <c r="E98" s="1332">
        <v>5</v>
      </c>
    </row>
    <row r="99" spans="2:5">
      <c r="B99" s="1331">
        <v>39223</v>
      </c>
      <c r="C99" s="1332">
        <v>6.21</v>
      </c>
      <c r="D99" s="1332">
        <v>6.75</v>
      </c>
      <c r="E99" s="1332">
        <v>4.75</v>
      </c>
    </row>
    <row r="100" spans="2:5">
      <c r="B100" s="1331">
        <v>39224</v>
      </c>
      <c r="C100" s="1332">
        <v>6.21</v>
      </c>
      <c r="D100" s="1332">
        <v>6.75</v>
      </c>
      <c r="E100" s="1332">
        <v>4.75</v>
      </c>
    </row>
    <row r="101" spans="2:5">
      <c r="B101" s="1331">
        <v>39225</v>
      </c>
      <c r="C101" s="1332">
        <v>6.24</v>
      </c>
      <c r="D101" s="1332">
        <v>6.5</v>
      </c>
      <c r="E101" s="1332">
        <v>4.5</v>
      </c>
    </row>
    <row r="102" spans="2:5">
      <c r="B102" s="1331">
        <v>39226</v>
      </c>
      <c r="C102" s="1332">
        <v>6.3</v>
      </c>
      <c r="D102" s="1332">
        <v>7.75</v>
      </c>
      <c r="E102" s="1332">
        <v>5.5</v>
      </c>
    </row>
    <row r="103" spans="2:5">
      <c r="B103" s="1331">
        <v>39227</v>
      </c>
      <c r="C103" s="1332">
        <v>6.3</v>
      </c>
      <c r="D103" s="1332">
        <v>6.75</v>
      </c>
      <c r="E103" s="1332">
        <v>4.75</v>
      </c>
    </row>
    <row r="104" spans="2:5">
      <c r="B104" s="1331">
        <v>39230</v>
      </c>
      <c r="C104" s="1332">
        <v>6.3</v>
      </c>
      <c r="D104" s="1332">
        <v>6.75</v>
      </c>
      <c r="E104" s="1332">
        <v>4.75</v>
      </c>
    </row>
    <row r="105" spans="2:5">
      <c r="B105" s="1331">
        <v>39231</v>
      </c>
      <c r="C105" s="1332">
        <v>6.3</v>
      </c>
      <c r="D105" s="1332">
        <v>6.75</v>
      </c>
      <c r="E105" s="1332">
        <v>4.75</v>
      </c>
    </row>
    <row r="106" spans="2:5">
      <c r="B106" s="1331">
        <v>39232</v>
      </c>
      <c r="C106" s="1332">
        <v>6.3</v>
      </c>
      <c r="D106" s="1332">
        <v>6.5</v>
      </c>
      <c r="E106" s="1332">
        <v>4.5</v>
      </c>
    </row>
    <row r="107" spans="2:5">
      <c r="B107" s="1331">
        <v>39233</v>
      </c>
      <c r="C107" s="1332">
        <v>6.3</v>
      </c>
      <c r="D107" s="1332">
        <v>6.75</v>
      </c>
      <c r="E107" s="1332">
        <v>4.75</v>
      </c>
    </row>
    <row r="108" spans="2:5">
      <c r="B108" s="1331">
        <v>39234</v>
      </c>
      <c r="C108" s="1332">
        <v>6.3</v>
      </c>
      <c r="D108" s="1332">
        <v>6.75</v>
      </c>
      <c r="E108" s="1332">
        <v>4.75</v>
      </c>
    </row>
    <row r="109" spans="2:5">
      <c r="B109" s="1331">
        <v>39237</v>
      </c>
      <c r="C109" s="1332">
        <v>6.3</v>
      </c>
      <c r="D109" s="1332">
        <v>6.75</v>
      </c>
      <c r="E109" s="1332">
        <v>4.75</v>
      </c>
    </row>
    <row r="110" spans="2:5">
      <c r="B110" s="1331">
        <v>39238</v>
      </c>
      <c r="C110" s="1332">
        <v>6.3</v>
      </c>
      <c r="D110" s="1332">
        <v>6.5</v>
      </c>
      <c r="E110" s="1332">
        <v>4.5</v>
      </c>
    </row>
    <row r="111" spans="2:5">
      <c r="B111" s="1331">
        <v>39239</v>
      </c>
      <c r="C111" s="1332">
        <v>6.3</v>
      </c>
      <c r="D111" s="1332"/>
      <c r="E111" s="1332"/>
    </row>
    <row r="112" spans="2:5">
      <c r="B112" s="1331">
        <v>39240</v>
      </c>
      <c r="C112" s="1332">
        <v>6.34</v>
      </c>
      <c r="D112" s="1332">
        <v>6.9</v>
      </c>
      <c r="E112" s="1332">
        <v>4.5</v>
      </c>
    </row>
    <row r="113" spans="2:5">
      <c r="B113" s="1331">
        <v>39241</v>
      </c>
      <c r="C113" s="1332">
        <v>6.33</v>
      </c>
      <c r="D113" s="1332">
        <v>6.9</v>
      </c>
      <c r="E113" s="1332">
        <v>4.5</v>
      </c>
    </row>
    <row r="114" spans="2:5">
      <c r="B114" s="1331">
        <v>39244</v>
      </c>
      <c r="C114" s="1332">
        <v>6.36</v>
      </c>
      <c r="D114" s="1332">
        <v>6.9</v>
      </c>
      <c r="E114" s="1332">
        <v>4.5</v>
      </c>
    </row>
    <row r="115" spans="2:5">
      <c r="B115" s="1331">
        <v>39245</v>
      </c>
      <c r="C115" s="1332">
        <v>6.36</v>
      </c>
      <c r="D115" s="1332">
        <v>6.95</v>
      </c>
      <c r="E115" s="1332">
        <v>4.95</v>
      </c>
    </row>
    <row r="116" spans="2:5">
      <c r="B116" s="1331">
        <v>39246</v>
      </c>
      <c r="C116" s="1332">
        <v>6.37</v>
      </c>
      <c r="D116" s="1332">
        <v>6.47</v>
      </c>
      <c r="E116" s="1332">
        <v>4.17</v>
      </c>
    </row>
    <row r="117" spans="2:5">
      <c r="B117" s="1331">
        <v>39247</v>
      </c>
      <c r="C117" s="1332">
        <v>6.39</v>
      </c>
      <c r="D117" s="1332">
        <v>6.9</v>
      </c>
      <c r="E117" s="1332">
        <v>5.4</v>
      </c>
    </row>
    <row r="118" spans="2:5">
      <c r="B118" s="1331">
        <v>39248</v>
      </c>
      <c r="C118" s="1332">
        <v>6.41</v>
      </c>
      <c r="D118" s="1332">
        <v>6.88</v>
      </c>
      <c r="E118" s="1332">
        <v>4.88</v>
      </c>
    </row>
    <row r="119" spans="2:5">
      <c r="B119" s="1331">
        <v>39251</v>
      </c>
      <c r="C119" s="1332">
        <v>6.43</v>
      </c>
      <c r="D119" s="1332">
        <v>6.88</v>
      </c>
      <c r="E119" s="1332">
        <v>4.88</v>
      </c>
    </row>
    <row r="120" spans="2:5">
      <c r="B120" s="1331">
        <v>39252</v>
      </c>
      <c r="C120" s="1332">
        <v>6.47</v>
      </c>
      <c r="D120" s="1332"/>
      <c r="E120" s="1332"/>
    </row>
    <row r="121" spans="2:5">
      <c r="B121" s="1331">
        <v>39253</v>
      </c>
      <c r="C121" s="1332">
        <v>6.44</v>
      </c>
      <c r="D121" s="1332">
        <v>6.88</v>
      </c>
      <c r="E121" s="1332">
        <v>4.88</v>
      </c>
    </row>
    <row r="122" spans="2:5">
      <c r="B122" s="1331">
        <v>39254</v>
      </c>
      <c r="C122" s="1332">
        <v>6.44</v>
      </c>
      <c r="D122" s="1332">
        <v>6.88</v>
      </c>
      <c r="E122" s="1332">
        <v>4.88</v>
      </c>
    </row>
    <row r="123" spans="2:5">
      <c r="B123" s="1331">
        <v>39255</v>
      </c>
      <c r="C123" s="1332">
        <v>6.5</v>
      </c>
      <c r="D123" s="1332">
        <v>6.75</v>
      </c>
      <c r="E123" s="1332">
        <v>5.25</v>
      </c>
    </row>
    <row r="124" spans="2:5">
      <c r="B124" s="1331">
        <v>39258</v>
      </c>
      <c r="C124" s="1332">
        <v>6.5</v>
      </c>
      <c r="D124" s="1332">
        <v>6.88</v>
      </c>
      <c r="E124" s="1332">
        <v>4.75</v>
      </c>
    </row>
    <row r="125" spans="2:5">
      <c r="B125" s="1331">
        <v>39259</v>
      </c>
      <c r="C125" s="1332">
        <v>6.5</v>
      </c>
      <c r="D125" s="1332">
        <v>6.88</v>
      </c>
      <c r="E125" s="1332">
        <v>4.88</v>
      </c>
    </row>
    <row r="126" spans="2:5">
      <c r="B126" s="1331">
        <v>39260</v>
      </c>
      <c r="C126" s="1332">
        <v>6.5</v>
      </c>
      <c r="D126" s="1332">
        <v>6.88</v>
      </c>
      <c r="E126" s="1332">
        <v>4.75</v>
      </c>
    </row>
    <row r="127" spans="2:5">
      <c r="B127" s="1331">
        <v>39261</v>
      </c>
      <c r="C127" s="1332">
        <v>6.5</v>
      </c>
      <c r="D127" s="1332">
        <v>6.75</v>
      </c>
      <c r="E127" s="1332">
        <v>5.25</v>
      </c>
    </row>
    <row r="128" spans="2:5">
      <c r="B128" s="1331">
        <v>39262</v>
      </c>
      <c r="C128" s="1332">
        <v>6.51</v>
      </c>
      <c r="D128" s="1332">
        <v>6.75</v>
      </c>
      <c r="E128" s="1332">
        <v>4.5</v>
      </c>
    </row>
    <row r="129" spans="2:5">
      <c r="B129" s="1331">
        <v>39265</v>
      </c>
      <c r="C129" s="1332">
        <v>6.51</v>
      </c>
      <c r="D129" s="1332">
        <v>6.88</v>
      </c>
      <c r="E129" s="1332">
        <v>4.88</v>
      </c>
    </row>
    <row r="130" spans="2:5">
      <c r="B130" s="1331">
        <v>39266</v>
      </c>
      <c r="C130" s="1332">
        <v>6.51</v>
      </c>
      <c r="D130" s="1332">
        <v>6.88</v>
      </c>
      <c r="E130" s="1332">
        <v>4.88</v>
      </c>
    </row>
    <row r="131" spans="2:5">
      <c r="B131" s="1331">
        <v>39267</v>
      </c>
      <c r="C131" s="1332">
        <v>6.51</v>
      </c>
      <c r="D131" s="1332">
        <v>6.75</v>
      </c>
      <c r="E131" s="1332">
        <v>4.5</v>
      </c>
    </row>
    <row r="132" spans="2:5">
      <c r="B132" s="1331">
        <v>39268</v>
      </c>
      <c r="C132" s="1332">
        <v>6.5</v>
      </c>
      <c r="D132" s="1332">
        <v>7.38</v>
      </c>
      <c r="E132" s="1332">
        <v>4.88</v>
      </c>
    </row>
    <row r="133" spans="2:5">
      <c r="B133" s="1331">
        <v>39269</v>
      </c>
      <c r="C133" s="1332">
        <v>6.53</v>
      </c>
      <c r="D133" s="1332">
        <v>6.75</v>
      </c>
      <c r="E133" s="1332">
        <v>5.25</v>
      </c>
    </row>
    <row r="134" spans="2:5">
      <c r="B134" s="1331">
        <v>39272</v>
      </c>
      <c r="C134" s="1332">
        <v>6.53</v>
      </c>
      <c r="D134" s="1332">
        <v>9</v>
      </c>
      <c r="E134" s="1332">
        <v>6</v>
      </c>
    </row>
    <row r="135" spans="2:5">
      <c r="B135" s="1331">
        <v>39273</v>
      </c>
      <c r="C135" s="1332">
        <v>6.55</v>
      </c>
      <c r="D135" s="1332">
        <v>7.88</v>
      </c>
      <c r="E135" s="1332">
        <v>4.88</v>
      </c>
    </row>
    <row r="136" spans="2:5">
      <c r="B136" s="1331">
        <v>39274</v>
      </c>
      <c r="C136" s="1332">
        <v>6.55</v>
      </c>
      <c r="D136" s="1332">
        <v>7.88</v>
      </c>
      <c r="E136" s="1332">
        <v>4.88</v>
      </c>
    </row>
    <row r="137" spans="2:5">
      <c r="B137" s="1331">
        <v>39275</v>
      </c>
      <c r="C137" s="1332">
        <v>6.55</v>
      </c>
      <c r="D137" s="1332">
        <v>7.38</v>
      </c>
      <c r="E137" s="1332">
        <v>4.88</v>
      </c>
    </row>
    <row r="138" spans="2:5">
      <c r="B138" s="1331">
        <v>39276</v>
      </c>
      <c r="C138" s="1332">
        <v>6.55</v>
      </c>
      <c r="D138" s="1332">
        <v>6.75</v>
      </c>
      <c r="E138" s="1332">
        <v>5.25</v>
      </c>
    </row>
    <row r="139" spans="2:5">
      <c r="B139" s="1331">
        <v>39279</v>
      </c>
      <c r="C139" s="1332">
        <v>6.55</v>
      </c>
      <c r="D139" s="1332">
        <v>6.75</v>
      </c>
      <c r="E139" s="1332">
        <v>5.25</v>
      </c>
    </row>
    <row r="140" spans="2:5">
      <c r="B140" s="1331">
        <v>39280</v>
      </c>
      <c r="C140" s="1332">
        <v>6.53</v>
      </c>
      <c r="D140" s="1332"/>
      <c r="E140" s="1332"/>
    </row>
    <row r="141" spans="2:5">
      <c r="B141" s="1331">
        <v>39281</v>
      </c>
      <c r="C141" s="1332">
        <v>6.51</v>
      </c>
      <c r="D141" s="1332"/>
      <c r="E141" s="1332"/>
    </row>
    <row r="142" spans="2:5">
      <c r="B142" s="1331">
        <v>39282</v>
      </c>
      <c r="C142" s="1332">
        <v>6.51</v>
      </c>
      <c r="D142" s="1332">
        <v>6.75</v>
      </c>
      <c r="E142" s="1332">
        <v>5.25</v>
      </c>
    </row>
    <row r="143" spans="2:5">
      <c r="B143" s="1331">
        <v>39283</v>
      </c>
      <c r="C143" s="1332">
        <v>6.54</v>
      </c>
      <c r="D143" s="1332">
        <v>6.75</v>
      </c>
      <c r="E143" s="1332">
        <v>5.25</v>
      </c>
    </row>
    <row r="144" spans="2:5">
      <c r="B144" s="1331">
        <v>39286</v>
      </c>
      <c r="C144" s="1332">
        <v>6.52</v>
      </c>
      <c r="D144" s="1332"/>
      <c r="E144" s="1332"/>
    </row>
    <row r="145" spans="2:5">
      <c r="B145" s="1331">
        <v>39287</v>
      </c>
      <c r="C145" s="1332">
        <v>6.54</v>
      </c>
      <c r="D145" s="1332">
        <v>6.75</v>
      </c>
      <c r="E145" s="1332">
        <v>5.25</v>
      </c>
    </row>
    <row r="146" spans="2:5">
      <c r="B146" s="1331">
        <v>39288</v>
      </c>
      <c r="C146" s="1332">
        <v>6.54</v>
      </c>
      <c r="D146" s="1332">
        <v>6.75</v>
      </c>
      <c r="E146" s="1332">
        <v>5.25</v>
      </c>
    </row>
    <row r="147" spans="2:5">
      <c r="B147" s="1331">
        <v>39289</v>
      </c>
      <c r="C147" s="1332">
        <v>6.55</v>
      </c>
      <c r="D147" s="1332"/>
      <c r="E147" s="1332"/>
    </row>
    <row r="148" spans="2:5">
      <c r="B148" s="1331">
        <v>39290</v>
      </c>
      <c r="C148" s="1332">
        <v>6.54</v>
      </c>
      <c r="D148" s="1332"/>
      <c r="E148" s="1332"/>
    </row>
    <row r="149" spans="2:5">
      <c r="B149" s="1331">
        <v>39293</v>
      </c>
      <c r="C149" s="1332">
        <v>6.52</v>
      </c>
      <c r="D149" s="1332">
        <v>7.38</v>
      </c>
      <c r="E149" s="1332">
        <v>5.38</v>
      </c>
    </row>
    <row r="150" spans="2:5">
      <c r="B150" s="1331">
        <v>39294</v>
      </c>
      <c r="C150" s="1332">
        <v>6.54</v>
      </c>
      <c r="D150" s="1332">
        <v>7.38</v>
      </c>
      <c r="E150" s="1332">
        <v>5.38</v>
      </c>
    </row>
    <row r="151" spans="2:5">
      <c r="B151" s="1331">
        <v>39295</v>
      </c>
      <c r="C151" s="1332">
        <v>6.54</v>
      </c>
      <c r="D151" s="1332">
        <v>7.38</v>
      </c>
      <c r="E151" s="1332">
        <v>5.38</v>
      </c>
    </row>
    <row r="152" spans="2:5">
      <c r="B152" s="1331">
        <v>39296</v>
      </c>
      <c r="C152" s="1332">
        <v>6.65</v>
      </c>
      <c r="D152" s="1332">
        <v>8</v>
      </c>
      <c r="E152" s="1332">
        <v>5.5</v>
      </c>
    </row>
    <row r="153" spans="2:5">
      <c r="B153" s="1331">
        <v>39297</v>
      </c>
      <c r="C153" s="1332">
        <v>7.68</v>
      </c>
      <c r="D153" s="1332">
        <v>8.6300000000000008</v>
      </c>
      <c r="E153" s="1332">
        <v>6.25</v>
      </c>
    </row>
    <row r="154" spans="2:5">
      <c r="B154" s="1331">
        <v>39300</v>
      </c>
      <c r="C154" s="1332">
        <v>8.07</v>
      </c>
      <c r="D154" s="1332">
        <v>8.25</v>
      </c>
      <c r="E154" s="1332">
        <v>6.5</v>
      </c>
    </row>
    <row r="155" spans="2:5">
      <c r="B155" s="1331">
        <v>39301</v>
      </c>
      <c r="C155" s="1332">
        <v>8.1</v>
      </c>
      <c r="D155" s="1332">
        <v>8.25</v>
      </c>
      <c r="E155" s="1332">
        <v>6.5</v>
      </c>
    </row>
    <row r="156" spans="2:5">
      <c r="B156" s="1331">
        <v>39302</v>
      </c>
      <c r="C156" s="1332">
        <v>8.08</v>
      </c>
      <c r="D156" s="1332">
        <v>8.5</v>
      </c>
      <c r="E156" s="1332">
        <v>6.5</v>
      </c>
    </row>
    <row r="157" spans="2:5">
      <c r="B157" s="1331">
        <v>39303</v>
      </c>
      <c r="C157" s="1332">
        <v>8.1199999999999992</v>
      </c>
      <c r="D157" s="1332"/>
      <c r="E157" s="1332"/>
    </row>
    <row r="158" spans="2:5">
      <c r="B158" s="1331">
        <v>39304</v>
      </c>
      <c r="C158" s="1332">
        <v>8.08</v>
      </c>
      <c r="D158" s="1332">
        <v>8.75</v>
      </c>
      <c r="E158" s="1332">
        <v>6.5</v>
      </c>
    </row>
    <row r="159" spans="2:5">
      <c r="B159" s="1331">
        <v>39307</v>
      </c>
      <c r="C159" s="1332">
        <v>8.1999999999999993</v>
      </c>
      <c r="D159" s="1332">
        <v>8.75</v>
      </c>
      <c r="E159" s="1332">
        <v>6.5</v>
      </c>
    </row>
    <row r="160" spans="2:5">
      <c r="B160" s="1331">
        <v>39308</v>
      </c>
      <c r="C160" s="1332">
        <v>8.1999999999999993</v>
      </c>
      <c r="D160" s="1332">
        <v>8.75</v>
      </c>
      <c r="E160" s="1332">
        <v>6.5</v>
      </c>
    </row>
    <row r="161" spans="2:5">
      <c r="B161" s="1331">
        <v>39309</v>
      </c>
      <c r="C161" s="1332">
        <v>8.1999999999999993</v>
      </c>
      <c r="D161" s="1332">
        <v>8.75</v>
      </c>
      <c r="E161" s="1332">
        <v>6.5</v>
      </c>
    </row>
    <row r="162" spans="2:5">
      <c r="B162" s="1331">
        <v>39310</v>
      </c>
      <c r="C162" s="1332">
        <v>8.2799999999999994</v>
      </c>
      <c r="D162" s="1332">
        <v>8.75</v>
      </c>
      <c r="E162" s="1332">
        <v>6.5</v>
      </c>
    </row>
    <row r="163" spans="2:5">
      <c r="B163" s="1331">
        <v>39311</v>
      </c>
      <c r="C163" s="1332">
        <v>8.5</v>
      </c>
      <c r="D163" s="1332">
        <v>8.75</v>
      </c>
      <c r="E163" s="1332">
        <v>6.25</v>
      </c>
    </row>
    <row r="164" spans="2:5">
      <c r="B164" s="1331">
        <v>39314</v>
      </c>
      <c r="C164" s="1332">
        <v>8.5</v>
      </c>
      <c r="D164" s="1332">
        <v>8.5</v>
      </c>
      <c r="E164" s="1332">
        <v>6.5</v>
      </c>
    </row>
    <row r="165" spans="2:5">
      <c r="B165" s="1331">
        <v>39315</v>
      </c>
      <c r="C165" s="1332">
        <v>8.5</v>
      </c>
      <c r="D165" s="1332">
        <v>8.75</v>
      </c>
      <c r="E165" s="1332">
        <v>6.5</v>
      </c>
    </row>
    <row r="166" spans="2:5">
      <c r="B166" s="1331">
        <v>39316</v>
      </c>
      <c r="C166" s="1332">
        <v>8.75</v>
      </c>
      <c r="D166" s="1332">
        <v>8.75</v>
      </c>
      <c r="E166" s="1332">
        <v>6.5</v>
      </c>
    </row>
    <row r="167" spans="2:5">
      <c r="B167" s="1331">
        <v>39317</v>
      </c>
      <c r="C167" s="1332">
        <v>9</v>
      </c>
      <c r="D167" s="1332">
        <v>8.5</v>
      </c>
      <c r="E167" s="1332">
        <v>6.5</v>
      </c>
    </row>
    <row r="168" spans="2:5">
      <c r="B168" s="1331">
        <v>39318</v>
      </c>
      <c r="C168" s="1332">
        <v>9</v>
      </c>
      <c r="D168" s="1332">
        <v>8.75</v>
      </c>
      <c r="E168" s="1332">
        <v>6.5</v>
      </c>
    </row>
    <row r="169" spans="2:5">
      <c r="B169" s="1331">
        <v>39321</v>
      </c>
      <c r="C169" s="1332">
        <v>9</v>
      </c>
      <c r="D169" s="1332">
        <v>9</v>
      </c>
      <c r="E169" s="1332">
        <v>6.75</v>
      </c>
    </row>
    <row r="170" spans="2:5">
      <c r="B170" s="1331">
        <v>39322</v>
      </c>
      <c r="C170" s="1332">
        <v>9</v>
      </c>
      <c r="D170" s="1332">
        <v>10</v>
      </c>
      <c r="E170" s="1332">
        <v>7.5</v>
      </c>
    </row>
    <row r="171" spans="2:5">
      <c r="B171" s="1331">
        <v>39323</v>
      </c>
      <c r="C171" s="1332">
        <v>9</v>
      </c>
      <c r="D171" s="1332">
        <v>10</v>
      </c>
      <c r="E171" s="1332">
        <v>7.5</v>
      </c>
    </row>
    <row r="172" spans="2:5">
      <c r="B172" s="1331">
        <v>39327</v>
      </c>
      <c r="C172" s="1332">
        <v>9</v>
      </c>
      <c r="D172" s="1332"/>
      <c r="E172" s="1332"/>
    </row>
    <row r="173" spans="2:5">
      <c r="B173" s="1331">
        <v>39328</v>
      </c>
      <c r="C173" s="1332">
        <v>9.08</v>
      </c>
      <c r="D173" s="1332">
        <v>11</v>
      </c>
      <c r="E173" s="1332">
        <v>7</v>
      </c>
    </row>
    <row r="174" spans="2:5">
      <c r="B174" s="1331">
        <v>39329</v>
      </c>
      <c r="C174" s="1332">
        <v>9.1</v>
      </c>
      <c r="D174" s="1332">
        <v>11</v>
      </c>
      <c r="E174" s="1332">
        <v>7.5</v>
      </c>
    </row>
    <row r="175" spans="2:5">
      <c r="B175" s="1331">
        <v>39330</v>
      </c>
      <c r="C175" s="1332">
        <v>9.08</v>
      </c>
      <c r="D175" s="1332">
        <v>10</v>
      </c>
      <c r="E175" s="1332">
        <v>7</v>
      </c>
    </row>
    <row r="176" spans="2:5">
      <c r="B176" s="1331">
        <v>39331</v>
      </c>
      <c r="C176" s="1332">
        <v>9.1300000000000008</v>
      </c>
      <c r="D176" s="1332">
        <v>11.5</v>
      </c>
      <c r="E176" s="1332">
        <v>7.5</v>
      </c>
    </row>
    <row r="177" spans="2:5">
      <c r="B177" s="1331">
        <v>39332</v>
      </c>
      <c r="C177" s="1332">
        <v>9.1300000000000008</v>
      </c>
      <c r="D177" s="1332">
        <v>11</v>
      </c>
      <c r="E177" s="1332">
        <v>7.5</v>
      </c>
    </row>
    <row r="178" spans="2:5">
      <c r="B178" s="1331">
        <v>39335</v>
      </c>
      <c r="C178" s="1332">
        <v>9.14</v>
      </c>
      <c r="D178" s="1332">
        <v>11.5</v>
      </c>
      <c r="E178" s="1332">
        <v>7</v>
      </c>
    </row>
    <row r="179" spans="2:5">
      <c r="B179" s="1331">
        <v>39336</v>
      </c>
      <c r="C179" s="1332">
        <v>9.17</v>
      </c>
      <c r="D179" s="1332">
        <v>11.75</v>
      </c>
      <c r="E179" s="1332">
        <v>7</v>
      </c>
    </row>
    <row r="180" spans="2:5">
      <c r="B180" s="1331">
        <v>39337</v>
      </c>
      <c r="C180" s="1332">
        <v>9.17</v>
      </c>
      <c r="D180" s="1332">
        <v>11.75</v>
      </c>
      <c r="E180" s="1332">
        <v>7</v>
      </c>
    </row>
    <row r="181" spans="2:5">
      <c r="B181" s="1331">
        <v>39338</v>
      </c>
      <c r="C181" s="1332">
        <v>9.15</v>
      </c>
      <c r="D181" s="1332">
        <v>11.75</v>
      </c>
      <c r="E181" s="1332">
        <v>7</v>
      </c>
    </row>
    <row r="182" spans="2:5">
      <c r="B182" s="1331">
        <v>39339</v>
      </c>
      <c r="C182" s="1332">
        <v>9.1999999999999993</v>
      </c>
      <c r="D182" s="1332">
        <v>12</v>
      </c>
      <c r="E182" s="1332">
        <v>7</v>
      </c>
    </row>
    <row r="183" spans="2:5">
      <c r="B183" s="1331">
        <v>39342</v>
      </c>
      <c r="C183" s="1332">
        <v>9.23</v>
      </c>
      <c r="D183" s="1332">
        <v>11.75</v>
      </c>
      <c r="E183" s="1332">
        <v>7</v>
      </c>
    </row>
    <row r="184" spans="2:5">
      <c r="B184" s="1331">
        <v>39343</v>
      </c>
      <c r="C184" s="1332">
        <v>9.23</v>
      </c>
      <c r="D184" s="1332">
        <v>12.25</v>
      </c>
      <c r="E184" s="1332">
        <v>7.5</v>
      </c>
    </row>
    <row r="185" spans="2:5">
      <c r="B185" s="1331">
        <v>39344</v>
      </c>
      <c r="C185" s="1332">
        <v>9.1999999999999993</v>
      </c>
      <c r="D185" s="1332">
        <v>12.25</v>
      </c>
      <c r="E185" s="1332">
        <v>7.5</v>
      </c>
    </row>
    <row r="186" spans="2:5">
      <c r="B186" s="1331">
        <v>39345</v>
      </c>
      <c r="C186" s="1332">
        <v>9.25</v>
      </c>
      <c r="D186" s="1332">
        <v>12.25</v>
      </c>
      <c r="E186" s="1332">
        <v>7.5</v>
      </c>
    </row>
    <row r="187" spans="2:5">
      <c r="B187" s="1331">
        <v>39346</v>
      </c>
      <c r="C187" s="1332">
        <v>9.25</v>
      </c>
      <c r="D187" s="1332">
        <v>12.25</v>
      </c>
      <c r="E187" s="1332">
        <v>7.5</v>
      </c>
    </row>
    <row r="188" spans="2:5">
      <c r="B188" s="1331">
        <v>39349</v>
      </c>
      <c r="C188" s="1332">
        <v>9.2899999999999991</v>
      </c>
      <c r="D188" s="1332">
        <v>12.25</v>
      </c>
      <c r="E188" s="1332">
        <v>7.5</v>
      </c>
    </row>
    <row r="189" spans="2:5">
      <c r="B189" s="1331">
        <v>39350</v>
      </c>
      <c r="C189" s="1332">
        <v>9.2899999999999991</v>
      </c>
      <c r="D189" s="1332">
        <v>12.25</v>
      </c>
      <c r="E189" s="1332">
        <v>7.5</v>
      </c>
    </row>
    <row r="190" spans="2:5">
      <c r="B190" s="1331">
        <v>39351</v>
      </c>
      <c r="C190" s="1332">
        <v>9.26</v>
      </c>
      <c r="D190" s="1332">
        <v>12.25</v>
      </c>
      <c r="E190" s="1332">
        <v>7.5</v>
      </c>
    </row>
    <row r="191" spans="2:5">
      <c r="B191" s="1331">
        <v>39352</v>
      </c>
      <c r="C191" s="1332">
        <v>9.26</v>
      </c>
      <c r="D191" s="1332">
        <v>12.25</v>
      </c>
      <c r="E191" s="1332">
        <v>7.5</v>
      </c>
    </row>
    <row r="192" spans="2:5">
      <c r="B192" s="1331">
        <v>39353</v>
      </c>
      <c r="C192" s="1332">
        <v>9.2899999999999991</v>
      </c>
      <c r="D192" s="1332">
        <v>11.75</v>
      </c>
      <c r="E192" s="1332">
        <v>7.5</v>
      </c>
    </row>
    <row r="193" spans="2:5">
      <c r="B193" s="1333">
        <v>39356</v>
      </c>
      <c r="C193" s="1334">
        <v>9.2899999999999991</v>
      </c>
      <c r="D193" s="1334">
        <v>11.25</v>
      </c>
      <c r="E193" s="1334">
        <v>7.5</v>
      </c>
    </row>
    <row r="194" spans="2:5">
      <c r="B194" s="1333">
        <v>39357</v>
      </c>
      <c r="C194" s="1334">
        <v>9.2899999999999991</v>
      </c>
      <c r="D194" s="1334">
        <v>12.25</v>
      </c>
      <c r="E194" s="1334">
        <v>7.5</v>
      </c>
    </row>
    <row r="195" spans="2:5">
      <c r="B195" s="1333">
        <v>39358</v>
      </c>
      <c r="C195" s="1334">
        <v>9.2899999999999991</v>
      </c>
      <c r="D195" s="1334">
        <v>11.5</v>
      </c>
      <c r="E195" s="1334">
        <v>7</v>
      </c>
    </row>
    <row r="196" spans="2:5">
      <c r="B196" s="1333">
        <v>39359</v>
      </c>
      <c r="C196" s="1334">
        <v>9.2899999999999991</v>
      </c>
      <c r="D196" s="1334">
        <v>11.75</v>
      </c>
      <c r="E196" s="1334">
        <v>7.5</v>
      </c>
    </row>
    <row r="197" spans="2:5">
      <c r="B197" s="1333">
        <v>39360</v>
      </c>
      <c r="C197" s="1334">
        <v>9.2899999999999991</v>
      </c>
      <c r="D197" s="1334">
        <v>13</v>
      </c>
      <c r="E197" s="1334">
        <v>8</v>
      </c>
    </row>
    <row r="198" spans="2:5">
      <c r="B198" s="1333">
        <v>39363</v>
      </c>
      <c r="C198" s="1334">
        <v>9.27</v>
      </c>
      <c r="D198" s="1334">
        <v>13</v>
      </c>
      <c r="E198" s="1334">
        <v>8</v>
      </c>
    </row>
    <row r="199" spans="2:5">
      <c r="B199" s="1333">
        <v>39364</v>
      </c>
      <c r="C199" s="1334">
        <v>9.26</v>
      </c>
      <c r="D199" s="1334">
        <v>11.25</v>
      </c>
      <c r="E199" s="1334">
        <v>6.75</v>
      </c>
    </row>
    <row r="200" spans="2:5">
      <c r="B200" s="1333">
        <v>39365</v>
      </c>
      <c r="C200" s="1334">
        <v>9.25</v>
      </c>
      <c r="D200" s="1334">
        <v>11.25</v>
      </c>
      <c r="E200" s="1334">
        <v>6.75</v>
      </c>
    </row>
    <row r="201" spans="2:5">
      <c r="B201" s="1333">
        <v>39366</v>
      </c>
      <c r="C201" s="1334">
        <v>9.25</v>
      </c>
      <c r="D201" s="1334">
        <v>11</v>
      </c>
      <c r="E201" s="1334">
        <v>6.5</v>
      </c>
    </row>
    <row r="202" spans="2:5">
      <c r="B202" s="1333">
        <v>39367</v>
      </c>
      <c r="C202" s="1334">
        <v>9.25</v>
      </c>
      <c r="D202" s="1334">
        <v>11</v>
      </c>
      <c r="E202" s="1334">
        <v>6.5</v>
      </c>
    </row>
    <row r="203" spans="2:5">
      <c r="B203" s="1333">
        <v>39370</v>
      </c>
      <c r="C203" s="1334">
        <v>9.17</v>
      </c>
      <c r="D203" s="1334">
        <v>10.75</v>
      </c>
      <c r="E203" s="1334">
        <v>6.75</v>
      </c>
    </row>
    <row r="204" spans="2:5">
      <c r="B204" s="1333">
        <v>39371</v>
      </c>
      <c r="C204" s="1334">
        <v>9.02</v>
      </c>
      <c r="D204" s="1334">
        <v>10</v>
      </c>
      <c r="E204" s="1334">
        <v>6.75</v>
      </c>
    </row>
    <row r="205" spans="2:5">
      <c r="B205" s="1333">
        <v>39372</v>
      </c>
      <c r="C205" s="1334">
        <v>8.9600000000000009</v>
      </c>
      <c r="D205" s="1334">
        <v>10</v>
      </c>
      <c r="E205" s="1334">
        <v>6.5</v>
      </c>
    </row>
    <row r="206" spans="2:5">
      <c r="B206" s="1333">
        <v>39373</v>
      </c>
      <c r="C206" s="1334">
        <v>8.93</v>
      </c>
      <c r="D206" s="1335">
        <v>9.5</v>
      </c>
      <c r="E206" s="1334">
        <v>6.75</v>
      </c>
    </row>
    <row r="207" spans="2:5">
      <c r="B207" s="1333">
        <v>39374</v>
      </c>
      <c r="C207" s="1334">
        <v>8.93</v>
      </c>
      <c r="D207" s="1335">
        <v>9.5</v>
      </c>
      <c r="E207" s="1334">
        <v>6.25</v>
      </c>
    </row>
    <row r="208" spans="2:5">
      <c r="B208" s="1333">
        <v>39377</v>
      </c>
      <c r="C208" s="1334">
        <v>9.1300000000000008</v>
      </c>
      <c r="D208" s="1334">
        <v>10</v>
      </c>
      <c r="E208" s="1334">
        <v>6.5</v>
      </c>
    </row>
    <row r="209" spans="2:5">
      <c r="B209" s="1333">
        <v>39378</v>
      </c>
      <c r="C209" s="1334">
        <v>9.15</v>
      </c>
      <c r="D209" s="1334">
        <v>10</v>
      </c>
      <c r="E209" s="1334">
        <v>6.5</v>
      </c>
    </row>
    <row r="210" spans="2:5">
      <c r="B210" s="1333">
        <v>39379</v>
      </c>
      <c r="C210" s="1334">
        <v>9.2200000000000006</v>
      </c>
      <c r="D210" s="1334">
        <v>10.88</v>
      </c>
      <c r="E210" s="1334">
        <v>7</v>
      </c>
    </row>
    <row r="211" spans="2:5">
      <c r="B211" s="1333">
        <v>39383</v>
      </c>
      <c r="C211" s="1334">
        <v>9.18</v>
      </c>
      <c r="D211" s="1334">
        <v>10.88</v>
      </c>
      <c r="E211" s="1334">
        <v>7</v>
      </c>
    </row>
    <row r="212" spans="2:5">
      <c r="B212" s="1333">
        <v>39384</v>
      </c>
      <c r="C212" s="1334">
        <v>9.1300000000000008</v>
      </c>
      <c r="D212" s="1334">
        <v>10.63</v>
      </c>
      <c r="E212" s="1334">
        <v>7</v>
      </c>
    </row>
    <row r="213" spans="2:5">
      <c r="B213" s="1333">
        <v>39385</v>
      </c>
      <c r="C213" s="1334">
        <v>9</v>
      </c>
      <c r="D213" s="1334">
        <v>10.63</v>
      </c>
      <c r="E213" s="1334">
        <v>7</v>
      </c>
    </row>
    <row r="214" spans="2:5">
      <c r="B214" s="1333">
        <v>39386</v>
      </c>
      <c r="C214" s="1334">
        <v>8.7899999999999991</v>
      </c>
      <c r="D214" s="1334">
        <v>10.38</v>
      </c>
      <c r="E214" s="1334">
        <v>7</v>
      </c>
    </row>
    <row r="215" spans="2:5">
      <c r="B215" s="1333">
        <v>39387</v>
      </c>
      <c r="C215" s="1336">
        <v>8.81</v>
      </c>
      <c r="D215" s="1336">
        <v>10</v>
      </c>
      <c r="E215" s="1336">
        <v>6.5</v>
      </c>
    </row>
    <row r="216" spans="2:5">
      <c r="B216" s="1333">
        <v>39388</v>
      </c>
      <c r="C216" s="1336">
        <v>9.39</v>
      </c>
      <c r="D216" s="1336">
        <v>10.38</v>
      </c>
      <c r="E216" s="1336">
        <v>7</v>
      </c>
    </row>
    <row r="217" spans="2:5">
      <c r="B217" s="1333">
        <v>39391</v>
      </c>
      <c r="C217" s="1336">
        <v>9.4499999999999993</v>
      </c>
      <c r="D217" s="1336">
        <v>10.38</v>
      </c>
      <c r="E217" s="1336">
        <v>7</v>
      </c>
    </row>
    <row r="218" spans="2:5">
      <c r="B218" s="1333">
        <v>39392</v>
      </c>
      <c r="C218" s="1336">
        <v>9.48</v>
      </c>
      <c r="D218" s="1336">
        <v>10.38</v>
      </c>
      <c r="E218" s="1336">
        <v>7</v>
      </c>
    </row>
    <row r="219" spans="2:5">
      <c r="B219" s="1333">
        <v>39393</v>
      </c>
      <c r="C219" s="1336">
        <v>9.5500000000000007</v>
      </c>
      <c r="D219" s="1336">
        <v>10.38</v>
      </c>
      <c r="E219" s="1336">
        <v>7</v>
      </c>
    </row>
    <row r="220" spans="2:5">
      <c r="B220" s="1333">
        <v>39394</v>
      </c>
      <c r="C220" s="1336">
        <v>9.5</v>
      </c>
      <c r="D220" s="1336">
        <v>10</v>
      </c>
      <c r="E220" s="1336">
        <v>7</v>
      </c>
    </row>
    <row r="221" spans="2:5">
      <c r="B221" s="1333">
        <v>39395</v>
      </c>
      <c r="C221" s="1336">
        <v>9.5299999999999994</v>
      </c>
      <c r="D221" s="1336">
        <v>10</v>
      </c>
      <c r="E221" s="1336">
        <v>7</v>
      </c>
    </row>
    <row r="222" spans="2:5">
      <c r="B222" s="1333">
        <v>39398</v>
      </c>
      <c r="C222" s="1336">
        <v>9.59</v>
      </c>
      <c r="D222" s="1336">
        <v>10</v>
      </c>
      <c r="E222" s="1336">
        <v>7</v>
      </c>
    </row>
    <row r="223" spans="2:5">
      <c r="B223" s="1333">
        <v>39399</v>
      </c>
      <c r="C223" s="1336">
        <v>9.59</v>
      </c>
      <c r="D223" s="1336">
        <v>10</v>
      </c>
      <c r="E223" s="1336">
        <v>7</v>
      </c>
    </row>
    <row r="224" spans="2:5">
      <c r="B224" s="1333">
        <v>39400</v>
      </c>
      <c r="C224" s="1336">
        <v>9.6</v>
      </c>
      <c r="D224" s="1336">
        <v>10.38</v>
      </c>
      <c r="E224" s="1336">
        <v>7</v>
      </c>
    </row>
    <row r="225" spans="2:5">
      <c r="B225" s="1333">
        <v>39401</v>
      </c>
      <c r="C225" s="1336">
        <v>9.61</v>
      </c>
      <c r="D225" s="1336">
        <v>10</v>
      </c>
      <c r="E225" s="1336">
        <v>7</v>
      </c>
    </row>
    <row r="226" spans="2:5">
      <c r="B226" s="1333">
        <v>39402</v>
      </c>
      <c r="C226" s="1336">
        <v>9.7100000000000009</v>
      </c>
      <c r="D226" s="1336">
        <v>10</v>
      </c>
      <c r="E226" s="1336">
        <v>7</v>
      </c>
    </row>
    <row r="227" spans="2:5">
      <c r="B227" s="1333">
        <v>39405</v>
      </c>
      <c r="C227" s="1336">
        <v>9.75</v>
      </c>
      <c r="D227" s="1336">
        <v>10</v>
      </c>
      <c r="E227" s="1336">
        <v>7</v>
      </c>
    </row>
    <row r="228" spans="2:5">
      <c r="B228" s="1333">
        <v>39406</v>
      </c>
      <c r="C228" s="1336">
        <v>9.76</v>
      </c>
      <c r="D228" s="1336">
        <v>10</v>
      </c>
      <c r="E228" s="1336">
        <v>7</v>
      </c>
    </row>
    <row r="229" spans="2:5">
      <c r="B229" s="1333">
        <v>39407</v>
      </c>
      <c r="C229" s="1336">
        <v>9.9600000000000009</v>
      </c>
      <c r="D229" s="1336">
        <v>12</v>
      </c>
      <c r="E229" s="1336">
        <v>7</v>
      </c>
    </row>
    <row r="230" spans="2:5">
      <c r="B230" s="1333">
        <v>39408</v>
      </c>
      <c r="C230" s="1336">
        <v>10.050000000000001</v>
      </c>
      <c r="D230" s="1336">
        <v>11</v>
      </c>
      <c r="E230" s="1336">
        <v>7</v>
      </c>
    </row>
    <row r="231" spans="2:5">
      <c r="B231" s="1333">
        <v>39409</v>
      </c>
      <c r="C231" s="1336">
        <v>10.18</v>
      </c>
      <c r="D231" s="1336">
        <v>12</v>
      </c>
      <c r="E231" s="1336">
        <v>7</v>
      </c>
    </row>
    <row r="232" spans="2:5">
      <c r="B232" s="1333">
        <v>39412</v>
      </c>
      <c r="C232" s="1336">
        <v>10.57</v>
      </c>
      <c r="D232" s="1336">
        <v>11.38</v>
      </c>
      <c r="E232" s="1336">
        <v>7</v>
      </c>
    </row>
    <row r="233" spans="2:5">
      <c r="B233" s="1333">
        <v>39413</v>
      </c>
      <c r="C233" s="1336">
        <v>10.81</v>
      </c>
      <c r="D233" s="1336">
        <v>10.88</v>
      </c>
      <c r="E233" s="1336">
        <v>7.5</v>
      </c>
    </row>
    <row r="234" spans="2:5">
      <c r="B234" s="1333">
        <v>39414</v>
      </c>
      <c r="C234" s="1336">
        <v>10.96</v>
      </c>
      <c r="D234" s="1336">
        <v>11.88</v>
      </c>
      <c r="E234" s="1336">
        <v>7.5</v>
      </c>
    </row>
    <row r="235" spans="2:5">
      <c r="B235" s="1333">
        <v>39415</v>
      </c>
      <c r="C235" s="1336">
        <v>11.03</v>
      </c>
      <c r="D235" s="1336">
        <v>10.88</v>
      </c>
      <c r="E235" s="1336">
        <v>8</v>
      </c>
    </row>
    <row r="236" spans="2:5">
      <c r="B236" s="1333">
        <v>39416</v>
      </c>
      <c r="C236" s="1336">
        <v>11.08</v>
      </c>
      <c r="D236" s="1336">
        <v>10.75</v>
      </c>
      <c r="E236" s="1336">
        <v>7</v>
      </c>
    </row>
    <row r="237" spans="2:5">
      <c r="B237" s="1333">
        <v>39419</v>
      </c>
      <c r="C237" s="1336">
        <v>11.98</v>
      </c>
      <c r="D237" s="1336">
        <v>11.38</v>
      </c>
      <c r="E237" s="1336">
        <v>8</v>
      </c>
    </row>
    <row r="238" spans="2:5">
      <c r="B238" s="1333">
        <v>39420</v>
      </c>
      <c r="C238" s="1336">
        <v>12.23</v>
      </c>
      <c r="D238" s="1336">
        <v>10.75</v>
      </c>
      <c r="E238" s="1336">
        <v>7</v>
      </c>
    </row>
    <row r="239" spans="2:5">
      <c r="B239" s="1333">
        <v>39421</v>
      </c>
      <c r="C239" s="1336">
        <v>12.29</v>
      </c>
      <c r="D239" s="1336">
        <v>11.88</v>
      </c>
      <c r="E239" s="1336">
        <v>8</v>
      </c>
    </row>
    <row r="240" spans="2:5">
      <c r="B240" s="1333">
        <v>39422</v>
      </c>
      <c r="C240" s="1336">
        <v>12.25</v>
      </c>
      <c r="D240" s="1336">
        <v>11.58</v>
      </c>
      <c r="E240" s="1336">
        <v>7.75</v>
      </c>
    </row>
    <row r="241" spans="2:5">
      <c r="B241" s="1333">
        <v>39423</v>
      </c>
      <c r="C241" s="1336">
        <v>12.23</v>
      </c>
      <c r="D241" s="1336">
        <v>12.15</v>
      </c>
      <c r="E241" s="1336">
        <v>8</v>
      </c>
    </row>
    <row r="242" spans="2:5">
      <c r="B242" s="1333">
        <v>39426</v>
      </c>
      <c r="C242" s="1336">
        <v>12.21</v>
      </c>
      <c r="D242" s="1336">
        <v>12.15</v>
      </c>
      <c r="E242" s="1336">
        <v>8</v>
      </c>
    </row>
    <row r="243" spans="2:5">
      <c r="B243" s="1333">
        <v>39427</v>
      </c>
      <c r="C243" s="1336">
        <v>12.24</v>
      </c>
      <c r="D243" s="1336">
        <v>12.15</v>
      </c>
      <c r="E243" s="1336">
        <v>8</v>
      </c>
    </row>
    <row r="244" spans="2:5">
      <c r="B244" s="1333">
        <v>39428</v>
      </c>
      <c r="C244" s="1336">
        <v>12.3</v>
      </c>
      <c r="D244" s="1336">
        <v>11.67</v>
      </c>
      <c r="E244" s="1336">
        <v>7.67</v>
      </c>
    </row>
    <row r="245" spans="2:5">
      <c r="B245" s="1333">
        <v>39429</v>
      </c>
      <c r="C245" s="1336">
        <v>12.18</v>
      </c>
      <c r="D245" s="1336">
        <v>12.4</v>
      </c>
      <c r="E245" s="1336">
        <v>11.25</v>
      </c>
    </row>
    <row r="246" spans="2:5">
      <c r="B246" s="1333">
        <v>39430</v>
      </c>
      <c r="C246" s="1336">
        <v>12.18</v>
      </c>
      <c r="D246" s="1336">
        <v>12.3</v>
      </c>
      <c r="E246" s="1336">
        <v>9</v>
      </c>
    </row>
    <row r="247" spans="2:5">
      <c r="B247" s="1333">
        <v>39435</v>
      </c>
      <c r="C247" s="1336">
        <v>12.27</v>
      </c>
      <c r="D247" s="1336">
        <v>12.15</v>
      </c>
      <c r="E247" s="1336">
        <v>8</v>
      </c>
    </row>
    <row r="248" spans="2:5">
      <c r="B248" s="1333">
        <v>39437</v>
      </c>
      <c r="C248" s="1336">
        <v>12.32</v>
      </c>
      <c r="D248" s="1336">
        <v>13</v>
      </c>
      <c r="E248" s="1336">
        <v>9</v>
      </c>
    </row>
    <row r="249" spans="2:5">
      <c r="B249" s="1333">
        <v>39440</v>
      </c>
      <c r="C249" s="1336">
        <v>12.31</v>
      </c>
      <c r="D249" s="1336">
        <v>12.15</v>
      </c>
      <c r="E249" s="1336">
        <v>8</v>
      </c>
    </row>
    <row r="250" spans="2:5">
      <c r="B250" s="1333">
        <v>39441</v>
      </c>
      <c r="C250" s="1336">
        <v>12.36</v>
      </c>
      <c r="D250" s="1336">
        <v>12.35</v>
      </c>
      <c r="E250" s="1336">
        <v>10</v>
      </c>
    </row>
    <row r="251" spans="2:5">
      <c r="B251" s="1333">
        <v>39442</v>
      </c>
      <c r="C251" s="1336">
        <v>12.38</v>
      </c>
      <c r="D251" s="1336">
        <v>11.95</v>
      </c>
      <c r="E251" s="1336">
        <v>9.5</v>
      </c>
    </row>
    <row r="252" spans="2:5">
      <c r="B252" s="1333">
        <v>39443</v>
      </c>
      <c r="C252" s="1336">
        <v>12.37</v>
      </c>
      <c r="D252" s="1336">
        <v>12.7</v>
      </c>
      <c r="E252" s="1336">
        <v>9</v>
      </c>
    </row>
    <row r="253" spans="2:5">
      <c r="B253" s="1333">
        <v>39444</v>
      </c>
      <c r="C253" s="1336">
        <v>12.41</v>
      </c>
      <c r="D253" s="1336">
        <v>12.4</v>
      </c>
      <c r="E253" s="1336">
        <v>9</v>
      </c>
    </row>
    <row r="254" spans="2:5">
      <c r="B254" s="1333">
        <v>39445</v>
      </c>
      <c r="C254" s="1336">
        <v>12.43</v>
      </c>
      <c r="D254" s="1336">
        <v>12.4</v>
      </c>
      <c r="E254" s="1336">
        <v>9</v>
      </c>
    </row>
    <row r="255" spans="2:5">
      <c r="B255" s="1333">
        <v>39450</v>
      </c>
      <c r="C255" s="1336">
        <v>12.43</v>
      </c>
      <c r="D255" s="1336">
        <v>13</v>
      </c>
      <c r="E255" s="1336">
        <v>9</v>
      </c>
    </row>
    <row r="256" spans="2:5">
      <c r="B256" s="1333">
        <v>39451</v>
      </c>
      <c r="C256" s="1336">
        <v>12.4</v>
      </c>
      <c r="D256" s="1336">
        <v>12.7</v>
      </c>
      <c r="E256" s="1336">
        <v>9</v>
      </c>
    </row>
    <row r="257" spans="2:5">
      <c r="B257" s="1333">
        <v>39455</v>
      </c>
      <c r="C257" s="1336">
        <v>12.46</v>
      </c>
      <c r="D257" s="1336">
        <v>13.2</v>
      </c>
      <c r="E257" s="1336">
        <v>9.5</v>
      </c>
    </row>
    <row r="258" spans="2:5">
      <c r="B258" s="1333">
        <v>39456</v>
      </c>
      <c r="C258" s="1336">
        <v>12.46</v>
      </c>
      <c r="D258" s="1336">
        <v>14</v>
      </c>
      <c r="E258" s="1336">
        <v>10</v>
      </c>
    </row>
    <row r="259" spans="2:5">
      <c r="B259" s="1333">
        <v>39457</v>
      </c>
      <c r="C259" s="1336">
        <v>12.44</v>
      </c>
      <c r="D259" s="1336">
        <v>14</v>
      </c>
      <c r="E259" s="1336">
        <v>10</v>
      </c>
    </row>
    <row r="260" spans="2:5">
      <c r="B260" s="1333">
        <v>39458</v>
      </c>
      <c r="C260" s="1336">
        <v>12.43</v>
      </c>
      <c r="D260" s="1336">
        <v>13.2</v>
      </c>
      <c r="E260" s="1336">
        <v>9.5</v>
      </c>
    </row>
    <row r="261" spans="2:5">
      <c r="B261" s="1333">
        <v>39461</v>
      </c>
      <c r="C261" s="1336">
        <v>12.43</v>
      </c>
      <c r="D261" s="1336">
        <v>13.2</v>
      </c>
      <c r="E261" s="1336">
        <v>9.5</v>
      </c>
    </row>
    <row r="262" spans="2:5">
      <c r="B262" s="1333">
        <v>39462</v>
      </c>
      <c r="C262" s="1336">
        <v>12.43</v>
      </c>
      <c r="D262" s="1336">
        <v>13.2</v>
      </c>
      <c r="E262" s="1336">
        <v>9.5</v>
      </c>
    </row>
    <row r="263" spans="2:5">
      <c r="B263" s="1333">
        <v>39463</v>
      </c>
      <c r="C263" s="1336">
        <v>12.42</v>
      </c>
      <c r="D263" s="1336">
        <v>12.95</v>
      </c>
      <c r="E263" s="1336">
        <v>9</v>
      </c>
    </row>
    <row r="264" spans="2:5">
      <c r="B264" s="1333">
        <v>39464</v>
      </c>
      <c r="C264" s="1336">
        <v>12.13</v>
      </c>
      <c r="D264" s="1336">
        <v>12.63</v>
      </c>
      <c r="E264" s="1336">
        <v>9.33</v>
      </c>
    </row>
    <row r="265" spans="2:5">
      <c r="B265" s="1333">
        <v>39465</v>
      </c>
      <c r="C265" s="1336">
        <v>11.97</v>
      </c>
      <c r="D265" s="1336">
        <v>13.5</v>
      </c>
      <c r="E265" s="1336">
        <v>9</v>
      </c>
    </row>
    <row r="266" spans="2:5">
      <c r="B266" s="1333">
        <v>39468</v>
      </c>
      <c r="C266" s="1336">
        <v>12.22</v>
      </c>
      <c r="D266" s="1336">
        <v>12.93</v>
      </c>
      <c r="E266" s="1336">
        <v>9</v>
      </c>
    </row>
    <row r="267" spans="2:5">
      <c r="B267" s="1333">
        <v>39469</v>
      </c>
      <c r="C267" s="1336">
        <v>12.14</v>
      </c>
      <c r="D267" s="1336">
        <v>12.93</v>
      </c>
      <c r="E267" s="1336">
        <v>9</v>
      </c>
    </row>
    <row r="268" spans="2:5">
      <c r="B268" s="1333">
        <v>39470</v>
      </c>
      <c r="C268" s="1336">
        <v>12.03</v>
      </c>
      <c r="D268" s="1336">
        <v>12.8</v>
      </c>
      <c r="E268" s="1336">
        <v>9.5</v>
      </c>
    </row>
    <row r="269" spans="2:5">
      <c r="B269" s="1333">
        <v>39471</v>
      </c>
      <c r="C269" s="1336">
        <v>12.03</v>
      </c>
      <c r="D269" s="1336">
        <v>12.53</v>
      </c>
      <c r="E269" s="1336">
        <v>9.33</v>
      </c>
    </row>
    <row r="270" spans="2:5">
      <c r="B270" s="1333">
        <v>39472</v>
      </c>
      <c r="C270" s="1336">
        <v>12.03</v>
      </c>
      <c r="D270" s="1336">
        <v>12.8</v>
      </c>
      <c r="E270" s="1336">
        <v>9</v>
      </c>
    </row>
    <row r="271" spans="2:5">
      <c r="B271" s="1333">
        <v>39475</v>
      </c>
      <c r="C271" s="1336">
        <v>12.03</v>
      </c>
      <c r="D271" s="1336">
        <v>12.53</v>
      </c>
      <c r="E271" s="1336">
        <v>9.33</v>
      </c>
    </row>
    <row r="272" spans="2:5">
      <c r="B272" s="1333">
        <v>39476</v>
      </c>
      <c r="C272" s="1336">
        <v>11.9</v>
      </c>
      <c r="D272" s="1336">
        <v>12.75</v>
      </c>
      <c r="E272" s="1336">
        <v>9</v>
      </c>
    </row>
    <row r="273" spans="2:5">
      <c r="B273" s="1333">
        <v>39477</v>
      </c>
      <c r="C273" s="1336">
        <v>11.49</v>
      </c>
      <c r="D273" s="1336">
        <v>12.53</v>
      </c>
      <c r="E273" s="1336">
        <v>9.5</v>
      </c>
    </row>
    <row r="274" spans="2:5">
      <c r="B274" s="1333">
        <v>39478</v>
      </c>
      <c r="C274" s="1336">
        <v>11.33</v>
      </c>
      <c r="D274" s="1336">
        <v>11.75</v>
      </c>
      <c r="E274" s="1336">
        <v>9.5</v>
      </c>
    </row>
    <row r="275" spans="2:5">
      <c r="B275" s="1337">
        <v>39479</v>
      </c>
      <c r="C275" s="1336">
        <v>11.23</v>
      </c>
      <c r="D275" s="1336">
        <v>12.5</v>
      </c>
      <c r="E275" s="1336">
        <v>9</v>
      </c>
    </row>
    <row r="276" spans="2:5">
      <c r="B276" s="1337">
        <v>39482</v>
      </c>
      <c r="C276" s="1336">
        <v>11.37</v>
      </c>
      <c r="D276" s="1336">
        <v>12.5</v>
      </c>
      <c r="E276" s="1336">
        <v>9</v>
      </c>
    </row>
    <row r="277" spans="2:5">
      <c r="B277" s="1337">
        <v>39483</v>
      </c>
      <c r="C277" s="1336">
        <v>11.36</v>
      </c>
      <c r="D277" s="1336">
        <v>12.17</v>
      </c>
      <c r="E277" s="1336">
        <v>9.33</v>
      </c>
    </row>
    <row r="278" spans="2:5">
      <c r="B278" s="1337">
        <v>39484</v>
      </c>
      <c r="C278" s="1336">
        <v>11.4</v>
      </c>
      <c r="D278" s="1336">
        <v>12.5</v>
      </c>
      <c r="E278" s="1336">
        <v>8.5</v>
      </c>
    </row>
    <row r="279" spans="2:5">
      <c r="B279" s="1337">
        <v>39485</v>
      </c>
      <c r="C279" s="1336">
        <v>11.4</v>
      </c>
      <c r="D279" s="1336">
        <v>12.5</v>
      </c>
      <c r="E279" s="1336">
        <v>8.5</v>
      </c>
    </row>
    <row r="280" spans="2:5">
      <c r="B280" s="1337">
        <v>39486</v>
      </c>
      <c r="C280" s="1336">
        <v>11.28</v>
      </c>
      <c r="D280" s="1336">
        <v>12.17</v>
      </c>
      <c r="E280" s="1336">
        <v>9</v>
      </c>
    </row>
    <row r="281" spans="2:5">
      <c r="B281" s="1337">
        <v>39489</v>
      </c>
      <c r="C281" s="1336">
        <v>11.2</v>
      </c>
      <c r="D281" s="1336">
        <v>13.5</v>
      </c>
      <c r="E281" s="1336">
        <v>8</v>
      </c>
    </row>
    <row r="282" spans="2:5">
      <c r="B282" s="1337">
        <v>39490</v>
      </c>
      <c r="C282" s="1336">
        <v>11.21</v>
      </c>
      <c r="D282" s="1336">
        <v>12.5</v>
      </c>
      <c r="E282" s="1336">
        <v>8.5</v>
      </c>
    </row>
    <row r="283" spans="2:5">
      <c r="B283" s="1337">
        <v>39491</v>
      </c>
      <c r="C283" s="1336">
        <v>11.21</v>
      </c>
      <c r="D283" s="1336">
        <v>12.33</v>
      </c>
      <c r="E283" s="1336">
        <v>9</v>
      </c>
    </row>
    <row r="284" spans="2:5">
      <c r="B284" s="1337">
        <v>39492</v>
      </c>
      <c r="C284" s="1336">
        <v>11.18</v>
      </c>
      <c r="D284" s="1336">
        <v>12.5</v>
      </c>
      <c r="E284" s="1336">
        <v>8.5</v>
      </c>
    </row>
    <row r="285" spans="2:5">
      <c r="B285" s="1337">
        <v>39493</v>
      </c>
      <c r="C285" s="1336">
        <v>11.16</v>
      </c>
      <c r="D285" s="1336">
        <v>12.17</v>
      </c>
      <c r="E285" s="1336">
        <v>9</v>
      </c>
    </row>
    <row r="286" spans="2:5">
      <c r="B286" s="1337">
        <v>39496</v>
      </c>
      <c r="C286" s="1336">
        <v>11.08</v>
      </c>
      <c r="D286" s="1336">
        <v>12.17</v>
      </c>
      <c r="E286" s="1336">
        <v>9.33</v>
      </c>
    </row>
    <row r="287" spans="2:5">
      <c r="B287" s="1337">
        <v>39497</v>
      </c>
      <c r="C287" s="1336">
        <v>11.04</v>
      </c>
      <c r="D287" s="1336">
        <v>12.33</v>
      </c>
      <c r="E287" s="1336">
        <v>9.33</v>
      </c>
    </row>
    <row r="288" spans="2:5">
      <c r="B288" s="1337">
        <v>39498</v>
      </c>
      <c r="C288" s="1336">
        <v>11.04</v>
      </c>
      <c r="D288" s="1336">
        <v>12</v>
      </c>
      <c r="E288" s="1336">
        <v>9</v>
      </c>
    </row>
    <row r="289" spans="2:5">
      <c r="B289" s="1337">
        <v>39499</v>
      </c>
      <c r="C289" s="1336">
        <v>11.05</v>
      </c>
      <c r="D289" s="1336">
        <v>12.5</v>
      </c>
      <c r="E289" s="1336">
        <v>9</v>
      </c>
    </row>
    <row r="290" spans="2:5">
      <c r="B290" s="1337">
        <v>39500</v>
      </c>
      <c r="C290" s="1336">
        <v>11.06</v>
      </c>
      <c r="D290" s="1336">
        <v>13.5</v>
      </c>
      <c r="E290" s="1336">
        <v>9</v>
      </c>
    </row>
    <row r="291" spans="2:5">
      <c r="B291" s="1337">
        <v>39503</v>
      </c>
      <c r="C291" s="1336">
        <v>11.06</v>
      </c>
      <c r="D291" s="1336">
        <v>12.75</v>
      </c>
      <c r="E291" s="1336">
        <v>9.5</v>
      </c>
    </row>
    <row r="292" spans="2:5">
      <c r="B292" s="1337">
        <v>39504</v>
      </c>
      <c r="C292" s="1336">
        <v>11.11</v>
      </c>
      <c r="D292" s="1336">
        <v>12.75</v>
      </c>
      <c r="E292" s="1336">
        <v>9</v>
      </c>
    </row>
    <row r="293" spans="2:5">
      <c r="B293" s="1337">
        <v>39505</v>
      </c>
      <c r="C293" s="1336">
        <v>11.11</v>
      </c>
      <c r="D293" s="1336">
        <v>12.5</v>
      </c>
      <c r="E293" s="1336">
        <v>9</v>
      </c>
    </row>
    <row r="294" spans="2:5">
      <c r="B294" s="1337">
        <v>39506</v>
      </c>
      <c r="C294" s="1336">
        <v>11.09</v>
      </c>
      <c r="D294" s="1336">
        <v>12.5</v>
      </c>
      <c r="E294" s="1336">
        <v>8.5</v>
      </c>
    </row>
    <row r="295" spans="2:5">
      <c r="B295" s="1337">
        <v>39507</v>
      </c>
      <c r="C295" s="1336">
        <v>11.1</v>
      </c>
      <c r="D295" s="1336">
        <v>12.5</v>
      </c>
      <c r="E295" s="1336">
        <v>8.5</v>
      </c>
    </row>
    <row r="296" spans="2:5">
      <c r="B296" s="1333">
        <v>39510</v>
      </c>
      <c r="C296" s="1336">
        <v>11.09</v>
      </c>
      <c r="D296" s="1336">
        <v>12.5</v>
      </c>
      <c r="E296" s="1336">
        <v>8.5</v>
      </c>
    </row>
    <row r="297" spans="2:5">
      <c r="B297" s="1333">
        <v>39511</v>
      </c>
      <c r="C297" s="1336">
        <v>11.08</v>
      </c>
      <c r="D297" s="1336">
        <v>12.5</v>
      </c>
      <c r="E297" s="1336">
        <v>9</v>
      </c>
    </row>
    <row r="298" spans="2:5">
      <c r="B298" s="1333">
        <v>39512</v>
      </c>
      <c r="C298" s="1336">
        <v>11.05</v>
      </c>
      <c r="D298" s="1336">
        <v>12</v>
      </c>
      <c r="E298" s="1336">
        <v>8</v>
      </c>
    </row>
    <row r="299" spans="2:5">
      <c r="B299" s="1333">
        <v>39513</v>
      </c>
      <c r="C299" s="1336">
        <v>10.85</v>
      </c>
      <c r="D299" s="1336">
        <v>11.83</v>
      </c>
      <c r="E299" s="1336">
        <v>9</v>
      </c>
    </row>
    <row r="300" spans="2:5">
      <c r="B300" s="1333">
        <v>39514</v>
      </c>
      <c r="C300" s="1336">
        <v>10.97</v>
      </c>
      <c r="D300" s="1336">
        <v>12.17</v>
      </c>
      <c r="E300" s="1336">
        <v>9.33</v>
      </c>
    </row>
    <row r="301" spans="2:5">
      <c r="B301" s="1333">
        <v>39518</v>
      </c>
      <c r="C301" s="1336">
        <v>10.63</v>
      </c>
      <c r="D301" s="1336">
        <v>12.5</v>
      </c>
      <c r="E301" s="1336">
        <v>8.5</v>
      </c>
    </row>
    <row r="302" spans="2:5">
      <c r="B302" s="1333">
        <v>39519</v>
      </c>
      <c r="C302" s="1336">
        <v>10.51</v>
      </c>
      <c r="D302" s="1336">
        <v>12</v>
      </c>
      <c r="E302" s="1336">
        <v>8.7799999999999994</v>
      </c>
    </row>
    <row r="303" spans="2:5">
      <c r="B303" s="1333">
        <v>39520</v>
      </c>
      <c r="C303" s="1336">
        <v>10.51</v>
      </c>
      <c r="D303" s="1336">
        <v>12</v>
      </c>
      <c r="E303" s="1336">
        <v>9</v>
      </c>
    </row>
    <row r="304" spans="2:5">
      <c r="B304" s="1333">
        <v>39521</v>
      </c>
      <c r="C304" s="1336">
        <v>10.43</v>
      </c>
      <c r="D304" s="1336">
        <v>12</v>
      </c>
      <c r="E304" s="1336">
        <v>8.5</v>
      </c>
    </row>
    <row r="305" spans="2:5">
      <c r="B305" s="1333">
        <v>39524</v>
      </c>
      <c r="C305" s="1336">
        <v>10.38</v>
      </c>
      <c r="D305" s="1336">
        <v>12</v>
      </c>
      <c r="E305" s="1336">
        <v>9</v>
      </c>
    </row>
    <row r="306" spans="2:5">
      <c r="B306" s="1333">
        <v>39525</v>
      </c>
      <c r="C306" s="1336">
        <v>10.41</v>
      </c>
      <c r="D306" s="1336">
        <v>11</v>
      </c>
      <c r="E306" s="1336">
        <v>8</v>
      </c>
    </row>
    <row r="307" spans="2:5">
      <c r="B307" s="1333">
        <v>39526</v>
      </c>
      <c r="C307" s="1336">
        <v>10.32</v>
      </c>
      <c r="D307" s="1336">
        <v>12</v>
      </c>
      <c r="E307" s="1336">
        <v>8</v>
      </c>
    </row>
    <row r="308" spans="2:5">
      <c r="B308" s="1333">
        <v>39527</v>
      </c>
      <c r="C308" s="1336">
        <v>9.74</v>
      </c>
      <c r="D308" s="1336">
        <v>10</v>
      </c>
      <c r="E308" s="1336">
        <v>8</v>
      </c>
    </row>
    <row r="309" spans="2:5">
      <c r="B309" s="1333">
        <v>39528</v>
      </c>
      <c r="C309" s="1336">
        <v>9.58</v>
      </c>
      <c r="D309" s="1336">
        <v>11</v>
      </c>
      <c r="E309" s="1336">
        <v>8.5</v>
      </c>
    </row>
    <row r="310" spans="2:5">
      <c r="B310" s="1333">
        <v>39532</v>
      </c>
      <c r="C310" s="1336">
        <v>9.48</v>
      </c>
      <c r="D310" s="1336">
        <v>11</v>
      </c>
      <c r="E310" s="1336">
        <v>7.5</v>
      </c>
    </row>
    <row r="311" spans="2:5">
      <c r="B311" s="1333">
        <v>39533</v>
      </c>
      <c r="C311" s="1336">
        <v>9.4700000000000006</v>
      </c>
      <c r="D311" s="1336">
        <v>11</v>
      </c>
      <c r="E311" s="1336">
        <v>8.4</v>
      </c>
    </row>
    <row r="312" spans="2:5">
      <c r="B312" s="1333">
        <v>39534</v>
      </c>
      <c r="C312" s="1336">
        <v>9.48</v>
      </c>
      <c r="D312" s="1336">
        <v>10</v>
      </c>
      <c r="E312" s="1336">
        <v>7</v>
      </c>
    </row>
    <row r="313" spans="2:5">
      <c r="B313" s="1333">
        <v>39535</v>
      </c>
      <c r="C313" s="1336">
        <v>9.2799999999999994</v>
      </c>
      <c r="D313" s="1336">
        <v>11</v>
      </c>
      <c r="E313" s="1336">
        <v>8</v>
      </c>
    </row>
    <row r="314" spans="2:5">
      <c r="B314" s="1333">
        <v>39538</v>
      </c>
      <c r="C314" s="1336">
        <v>9.16</v>
      </c>
      <c r="D314" s="1336">
        <v>11</v>
      </c>
      <c r="E314" s="1336">
        <v>8</v>
      </c>
    </row>
    <row r="315" spans="2:5">
      <c r="B315" s="1333">
        <v>39539</v>
      </c>
      <c r="C315" s="1336">
        <v>9</v>
      </c>
      <c r="D315" s="1336">
        <v>11</v>
      </c>
      <c r="E315" s="1336">
        <v>8</v>
      </c>
    </row>
    <row r="316" spans="2:5">
      <c r="B316" s="1337">
        <v>39540</v>
      </c>
      <c r="C316" s="1336">
        <v>8.9499999999999993</v>
      </c>
      <c r="D316" s="1336">
        <v>11</v>
      </c>
      <c r="E316" s="1336">
        <v>8</v>
      </c>
    </row>
    <row r="317" spans="2:5">
      <c r="B317" s="1337">
        <v>39541</v>
      </c>
      <c r="C317" s="1336">
        <v>8.64</v>
      </c>
      <c r="D317" s="1336">
        <v>11</v>
      </c>
      <c r="E317" s="1336">
        <v>7.5</v>
      </c>
    </row>
    <row r="318" spans="2:5">
      <c r="B318" s="1337">
        <v>39542</v>
      </c>
      <c r="C318" s="1336">
        <v>8.64</v>
      </c>
      <c r="D318" s="1336">
        <v>11.5</v>
      </c>
      <c r="E318" s="1336">
        <v>7.25</v>
      </c>
    </row>
    <row r="319" spans="2:5">
      <c r="B319" s="1337">
        <v>39545</v>
      </c>
      <c r="C319" s="1336">
        <v>8.35</v>
      </c>
      <c r="D319" s="1336">
        <v>11</v>
      </c>
      <c r="E319" s="1336">
        <v>7.5</v>
      </c>
    </row>
    <row r="320" spans="2:5">
      <c r="B320" s="1337">
        <v>39546</v>
      </c>
      <c r="C320" s="1336">
        <v>8.2899999999999991</v>
      </c>
      <c r="D320" s="1336">
        <v>11.5</v>
      </c>
      <c r="E320" s="1336">
        <v>7.08</v>
      </c>
    </row>
    <row r="321" spans="2:5">
      <c r="B321" s="1337">
        <v>39547</v>
      </c>
      <c r="C321" s="1336">
        <v>8.34</v>
      </c>
      <c r="D321" s="1336">
        <v>11</v>
      </c>
      <c r="E321" s="1336">
        <v>7.08</v>
      </c>
    </row>
    <row r="322" spans="2:5">
      <c r="B322" s="1337">
        <v>39548</v>
      </c>
      <c r="C322" s="1336">
        <v>8.36</v>
      </c>
      <c r="D322" s="1336">
        <v>11</v>
      </c>
      <c r="E322" s="1336">
        <v>7.13</v>
      </c>
    </row>
    <row r="323" spans="2:5">
      <c r="B323" s="1337">
        <v>39549</v>
      </c>
      <c r="C323" s="1336">
        <v>8.34</v>
      </c>
      <c r="D323" s="1336">
        <v>11</v>
      </c>
      <c r="E323" s="1336">
        <v>7.13</v>
      </c>
    </row>
    <row r="324" spans="2:5">
      <c r="B324" s="1337">
        <v>39552</v>
      </c>
      <c r="C324" s="1336">
        <v>8.34</v>
      </c>
      <c r="D324" s="1336">
        <v>11</v>
      </c>
      <c r="E324" s="1336">
        <v>7.25</v>
      </c>
    </row>
    <row r="325" spans="2:5">
      <c r="B325" s="1337">
        <v>39553</v>
      </c>
      <c r="C325" s="1336">
        <v>8.43</v>
      </c>
      <c r="D325" s="1336">
        <v>11</v>
      </c>
      <c r="E325" s="1336">
        <v>6.25</v>
      </c>
    </row>
    <row r="326" spans="2:5">
      <c r="B326" s="1337">
        <v>39554</v>
      </c>
      <c r="C326" s="1336">
        <v>8.6999999999999993</v>
      </c>
      <c r="D326" s="1336">
        <v>11</v>
      </c>
      <c r="E326" s="1336">
        <v>7.4</v>
      </c>
    </row>
    <row r="327" spans="2:5">
      <c r="B327" s="1337">
        <v>39555</v>
      </c>
      <c r="C327" s="1336">
        <v>8.8800000000000008</v>
      </c>
      <c r="D327" s="1336">
        <v>11</v>
      </c>
      <c r="E327" s="1336">
        <v>7.4</v>
      </c>
    </row>
    <row r="328" spans="2:5">
      <c r="B328" s="1337">
        <v>39556</v>
      </c>
      <c r="C328" s="1336">
        <v>8.98</v>
      </c>
      <c r="D328" s="1336">
        <v>11</v>
      </c>
      <c r="E328" s="1336">
        <v>7.4</v>
      </c>
    </row>
    <row r="329" spans="2:5">
      <c r="B329" s="1337">
        <v>39559</v>
      </c>
      <c r="C329" s="1336">
        <v>9.01</v>
      </c>
      <c r="D329" s="1336">
        <v>11</v>
      </c>
      <c r="E329" s="1336">
        <v>7</v>
      </c>
    </row>
    <row r="330" spans="2:5">
      <c r="B330" s="1337">
        <v>39560</v>
      </c>
      <c r="C330" s="1336">
        <v>9</v>
      </c>
      <c r="D330" s="1336">
        <v>11</v>
      </c>
      <c r="E330" s="1336">
        <v>7.45</v>
      </c>
    </row>
    <row r="331" spans="2:5">
      <c r="B331" s="1337">
        <v>39561</v>
      </c>
      <c r="C331" s="1336">
        <v>8.9600000000000009</v>
      </c>
      <c r="D331" s="1336">
        <v>11</v>
      </c>
      <c r="E331" s="1336">
        <v>7.4</v>
      </c>
    </row>
    <row r="332" spans="2:5">
      <c r="B332" s="1337">
        <v>39562</v>
      </c>
      <c r="C332" s="1336">
        <v>8.9600000000000009</v>
      </c>
      <c r="D332" s="1336">
        <v>11</v>
      </c>
      <c r="E332" s="1336">
        <v>7.8</v>
      </c>
    </row>
    <row r="333" spans="2:5">
      <c r="B333" s="1337">
        <v>39563</v>
      </c>
      <c r="C333" s="1336">
        <v>8.91</v>
      </c>
      <c r="D333" s="1336">
        <v>11</v>
      </c>
      <c r="E333" s="1336">
        <v>7</v>
      </c>
    </row>
    <row r="334" spans="2:5">
      <c r="B334" s="1337">
        <v>39566</v>
      </c>
      <c r="C334" s="1336">
        <v>8.8800000000000008</v>
      </c>
      <c r="D334" s="1336">
        <v>11</v>
      </c>
      <c r="E334" s="1336">
        <v>7.4</v>
      </c>
    </row>
    <row r="335" spans="2:5">
      <c r="B335" s="1337">
        <v>39567</v>
      </c>
      <c r="C335" s="1336">
        <v>9</v>
      </c>
      <c r="D335" s="1336">
        <v>11</v>
      </c>
      <c r="E335" s="1336">
        <v>7.8</v>
      </c>
    </row>
    <row r="336" spans="2:5">
      <c r="B336" s="1337">
        <v>39568</v>
      </c>
      <c r="C336" s="1336">
        <v>8.9600000000000009</v>
      </c>
      <c r="D336" s="1336">
        <v>11</v>
      </c>
      <c r="E336" s="1336">
        <v>7.4</v>
      </c>
    </row>
    <row r="337" spans="2:5">
      <c r="B337" s="1337">
        <v>39572</v>
      </c>
      <c r="C337" s="1336">
        <v>9.01</v>
      </c>
      <c r="D337" s="1336">
        <v>11</v>
      </c>
      <c r="E337" s="1336">
        <v>7.4</v>
      </c>
    </row>
    <row r="338" spans="2:5">
      <c r="B338" s="1337">
        <v>39573</v>
      </c>
      <c r="C338" s="1336">
        <v>8.89</v>
      </c>
      <c r="D338" s="1336">
        <v>11</v>
      </c>
      <c r="E338" s="1336">
        <v>7.4</v>
      </c>
    </row>
    <row r="339" spans="2:5">
      <c r="B339" s="1337">
        <v>39574</v>
      </c>
      <c r="C339" s="1336">
        <v>8.9</v>
      </c>
      <c r="D339" s="1336">
        <v>11</v>
      </c>
      <c r="E339" s="1336">
        <v>7.4</v>
      </c>
    </row>
    <row r="340" spans="2:5">
      <c r="B340" s="1337">
        <v>39575</v>
      </c>
      <c r="C340" s="1336">
        <v>8.9</v>
      </c>
      <c r="D340" s="1336">
        <v>11</v>
      </c>
      <c r="E340" s="1336">
        <v>7</v>
      </c>
    </row>
    <row r="341" spans="2:5">
      <c r="B341" s="1337">
        <v>39576</v>
      </c>
      <c r="C341" s="1336">
        <v>8.73</v>
      </c>
      <c r="D341" s="1336">
        <v>11</v>
      </c>
      <c r="E341" s="1336">
        <v>7.8</v>
      </c>
    </row>
    <row r="342" spans="2:5">
      <c r="B342" s="1337">
        <v>39580</v>
      </c>
      <c r="C342" s="1336">
        <v>8.94</v>
      </c>
      <c r="D342" s="1336">
        <v>11</v>
      </c>
      <c r="E342" s="1336">
        <v>7.8</v>
      </c>
    </row>
    <row r="343" spans="2:5">
      <c r="B343" s="1337">
        <v>39581</v>
      </c>
      <c r="C343" s="1336">
        <v>9.0299999999999994</v>
      </c>
      <c r="D343" s="1336">
        <v>11</v>
      </c>
      <c r="E343" s="1336">
        <v>7.9</v>
      </c>
    </row>
    <row r="344" spans="2:5">
      <c r="B344" s="1337">
        <v>39582</v>
      </c>
      <c r="C344" s="1336">
        <v>8.9700000000000006</v>
      </c>
      <c r="D344" s="1336">
        <v>11</v>
      </c>
      <c r="E344" s="1336">
        <v>7.45</v>
      </c>
    </row>
    <row r="345" spans="2:5">
      <c r="B345" s="1337">
        <v>39583</v>
      </c>
      <c r="C345" s="1336">
        <v>8.92</v>
      </c>
      <c r="D345" s="1336">
        <v>11</v>
      </c>
      <c r="E345" s="1336">
        <v>7.8</v>
      </c>
    </row>
    <row r="346" spans="2:5">
      <c r="B346" s="1337">
        <v>39584</v>
      </c>
      <c r="C346" s="1336">
        <v>8.92</v>
      </c>
      <c r="D346" s="1336">
        <v>11</v>
      </c>
      <c r="E346" s="1336">
        <v>7.4</v>
      </c>
    </row>
    <row r="347" spans="2:5">
      <c r="B347" s="1337">
        <v>39587</v>
      </c>
      <c r="C347" s="1336">
        <v>8.8000000000000007</v>
      </c>
      <c r="D347" s="1336">
        <v>11</v>
      </c>
      <c r="E347" s="1336">
        <v>7.4</v>
      </c>
    </row>
    <row r="348" spans="2:5">
      <c r="B348" s="1337">
        <v>39588</v>
      </c>
      <c r="C348" s="1336">
        <v>8.7799999999999994</v>
      </c>
      <c r="D348" s="1336">
        <v>11</v>
      </c>
      <c r="E348" s="1336">
        <v>7.4</v>
      </c>
    </row>
    <row r="349" spans="2:5">
      <c r="B349" s="1337">
        <v>39589</v>
      </c>
      <c r="C349" s="1336">
        <v>8.85</v>
      </c>
      <c r="D349" s="1336">
        <v>10.67</v>
      </c>
      <c r="E349" s="1336">
        <v>7.27</v>
      </c>
    </row>
    <row r="350" spans="2:5">
      <c r="B350" s="1337">
        <v>39590</v>
      </c>
      <c r="C350" s="1336">
        <v>8.7899999999999991</v>
      </c>
      <c r="D350" s="1336">
        <v>10.67</v>
      </c>
      <c r="E350" s="1336">
        <v>7.27</v>
      </c>
    </row>
    <row r="351" spans="2:5">
      <c r="B351" s="1337">
        <v>39591</v>
      </c>
      <c r="C351" s="1336">
        <v>8.85</v>
      </c>
      <c r="D351" s="1336">
        <v>10.67</v>
      </c>
      <c r="E351" s="1336">
        <v>7.27</v>
      </c>
    </row>
    <row r="352" spans="2:5">
      <c r="B352" s="1337">
        <v>39594</v>
      </c>
      <c r="C352" s="1336">
        <v>8.7899999999999991</v>
      </c>
      <c r="D352" s="1336">
        <v>10.67</v>
      </c>
      <c r="E352" s="1336">
        <v>7.27</v>
      </c>
    </row>
    <row r="353" spans="2:5">
      <c r="B353" s="1337">
        <v>39595</v>
      </c>
      <c r="C353" s="1336">
        <v>8.7799999999999994</v>
      </c>
      <c r="D353" s="1336">
        <v>10.67</v>
      </c>
      <c r="E353" s="1336">
        <v>7.27</v>
      </c>
    </row>
    <row r="354" spans="2:5">
      <c r="B354" s="1337">
        <v>39596</v>
      </c>
      <c r="C354" s="1336">
        <v>8.7799999999999994</v>
      </c>
      <c r="D354" s="1336">
        <v>10.5</v>
      </c>
      <c r="E354" s="1336">
        <v>7</v>
      </c>
    </row>
    <row r="355" spans="2:5">
      <c r="B355" s="1337">
        <v>39597</v>
      </c>
      <c r="C355" s="1336">
        <v>8.7899999999999991</v>
      </c>
      <c r="D355" s="1336">
        <v>10</v>
      </c>
      <c r="E355" s="1336">
        <v>7</v>
      </c>
    </row>
    <row r="356" spans="2:5">
      <c r="B356" s="1337">
        <v>39598</v>
      </c>
      <c r="C356" s="1336">
        <v>8.51</v>
      </c>
      <c r="D356" s="1336">
        <v>10.5</v>
      </c>
      <c r="E356" s="1336">
        <v>7.28</v>
      </c>
    </row>
    <row r="357" spans="2:5">
      <c r="B357" s="1337">
        <v>39601</v>
      </c>
      <c r="C357" s="1336">
        <v>8.14</v>
      </c>
      <c r="D357" s="1336">
        <v>10.5</v>
      </c>
      <c r="E357" s="1336">
        <v>7.18</v>
      </c>
    </row>
    <row r="358" spans="2:5">
      <c r="B358" s="1337">
        <v>39602</v>
      </c>
      <c r="C358" s="1336">
        <v>8.09</v>
      </c>
      <c r="D358" s="1336">
        <v>10.5</v>
      </c>
      <c r="E358" s="1336">
        <v>7.08</v>
      </c>
    </row>
    <row r="359" spans="2:5">
      <c r="B359" s="1337">
        <v>39603</v>
      </c>
      <c r="C359" s="1336">
        <v>7.73</v>
      </c>
      <c r="D359" s="1336">
        <v>10</v>
      </c>
      <c r="E359" s="1336">
        <v>7</v>
      </c>
    </row>
    <row r="360" spans="2:5">
      <c r="B360" s="1337">
        <v>39604</v>
      </c>
      <c r="C360" s="1336">
        <v>7.78</v>
      </c>
      <c r="D360" s="1336">
        <v>10.5</v>
      </c>
      <c r="E360" s="1336">
        <v>7</v>
      </c>
    </row>
    <row r="361" spans="2:5">
      <c r="B361" s="1337">
        <v>39605</v>
      </c>
      <c r="C361" s="1336">
        <v>7.73</v>
      </c>
      <c r="D361" s="1336">
        <v>8.8800000000000008</v>
      </c>
      <c r="E361" s="1336">
        <v>6.88</v>
      </c>
    </row>
    <row r="362" spans="2:5">
      <c r="B362" s="1337">
        <v>39608</v>
      </c>
      <c r="C362" s="1336">
        <v>7.7</v>
      </c>
      <c r="D362" s="1336">
        <v>10.5</v>
      </c>
      <c r="E362" s="1336">
        <v>7</v>
      </c>
    </row>
    <row r="363" spans="2:5">
      <c r="B363" s="1337">
        <v>39609</v>
      </c>
      <c r="C363" s="1336">
        <v>7.57</v>
      </c>
      <c r="D363" s="1336">
        <v>10.5</v>
      </c>
      <c r="E363" s="1336">
        <v>7</v>
      </c>
    </row>
    <row r="364" spans="2:5">
      <c r="B364" s="1337">
        <v>39610</v>
      </c>
      <c r="C364" s="1336">
        <v>7.53</v>
      </c>
      <c r="D364" s="1336">
        <v>10.5</v>
      </c>
      <c r="E364" s="1336">
        <v>7</v>
      </c>
    </row>
    <row r="365" spans="2:5">
      <c r="B365" s="1337">
        <v>39611</v>
      </c>
      <c r="C365" s="1336">
        <v>7.53</v>
      </c>
      <c r="D365" s="1336">
        <v>9.5500000000000007</v>
      </c>
      <c r="E365" s="1336">
        <v>6.92</v>
      </c>
    </row>
    <row r="366" spans="2:5">
      <c r="B366" s="1337">
        <v>39612</v>
      </c>
      <c r="C366" s="1336">
        <v>7.48</v>
      </c>
      <c r="D366" s="1336">
        <v>10.5</v>
      </c>
      <c r="E366" s="1336">
        <v>7</v>
      </c>
    </row>
    <row r="367" spans="2:5">
      <c r="B367" s="1337">
        <v>39615</v>
      </c>
      <c r="C367" s="1336">
        <v>7.44</v>
      </c>
      <c r="D367" s="1336">
        <v>10.5</v>
      </c>
      <c r="E367" s="1336">
        <v>7</v>
      </c>
    </row>
    <row r="368" spans="2:5">
      <c r="B368" s="1337">
        <v>39616</v>
      </c>
      <c r="C368" s="1336">
        <v>7.46</v>
      </c>
      <c r="D368" s="1336">
        <v>10</v>
      </c>
      <c r="E368" s="1336">
        <v>6.75</v>
      </c>
    </row>
    <row r="369" spans="2:5">
      <c r="B369" s="1337">
        <v>39617</v>
      </c>
      <c r="C369" s="1336">
        <v>7.49</v>
      </c>
      <c r="D369" s="1336">
        <v>10</v>
      </c>
      <c r="E369" s="1336">
        <v>7</v>
      </c>
    </row>
    <row r="370" spans="2:5">
      <c r="B370" s="1337">
        <v>39618</v>
      </c>
      <c r="C370" s="1336">
        <v>7.48</v>
      </c>
      <c r="D370" s="1336">
        <v>10</v>
      </c>
      <c r="E370" s="1336">
        <v>6.5</v>
      </c>
    </row>
    <row r="371" spans="2:5">
      <c r="B371" s="1337">
        <v>39619</v>
      </c>
      <c r="C371" s="1336">
        <v>7.55</v>
      </c>
      <c r="D371" s="1336">
        <v>10</v>
      </c>
      <c r="E371" s="1336">
        <v>6.75</v>
      </c>
    </row>
    <row r="372" spans="2:5">
      <c r="B372" s="1337">
        <v>39622</v>
      </c>
      <c r="C372" s="1336">
        <v>7.43</v>
      </c>
      <c r="D372" s="1336">
        <v>10</v>
      </c>
      <c r="E372" s="1336">
        <v>6.75</v>
      </c>
    </row>
    <row r="373" spans="2:5">
      <c r="B373" s="1337">
        <v>39623</v>
      </c>
      <c r="C373" s="1336">
        <v>7.48</v>
      </c>
      <c r="D373" s="1336">
        <v>9</v>
      </c>
      <c r="E373" s="1336">
        <v>6.25</v>
      </c>
    </row>
    <row r="374" spans="2:5">
      <c r="B374" s="1337">
        <v>39624</v>
      </c>
      <c r="C374" s="1336">
        <v>7.35</v>
      </c>
      <c r="D374" s="1336">
        <v>9</v>
      </c>
      <c r="E374" s="1336">
        <v>6.5</v>
      </c>
    </row>
    <row r="375" spans="2:5">
      <c r="B375" s="1337">
        <v>39625</v>
      </c>
      <c r="C375" s="1336">
        <v>7.3</v>
      </c>
      <c r="D375" s="1336">
        <v>9</v>
      </c>
      <c r="E375" s="1336">
        <v>6.25</v>
      </c>
    </row>
    <row r="376" spans="2:5">
      <c r="B376" s="1337">
        <v>39626</v>
      </c>
      <c r="C376" s="1336">
        <v>7.1</v>
      </c>
      <c r="D376" s="1336">
        <v>9</v>
      </c>
      <c r="E376" s="1336">
        <v>6.25</v>
      </c>
    </row>
    <row r="377" spans="2:5">
      <c r="B377" s="1337">
        <v>39629</v>
      </c>
      <c r="C377" s="1336">
        <v>7.1</v>
      </c>
      <c r="D377" s="1336">
        <v>9</v>
      </c>
      <c r="E377" s="1336">
        <v>6.25</v>
      </c>
    </row>
    <row r="378" spans="2:5">
      <c r="B378" s="1337">
        <v>39630</v>
      </c>
      <c r="C378" s="1336">
        <v>7.08</v>
      </c>
      <c r="D378" s="1336">
        <v>8.5</v>
      </c>
      <c r="E378" s="1336">
        <v>5.5</v>
      </c>
    </row>
    <row r="379" spans="2:5">
      <c r="B379" s="1337">
        <v>39631</v>
      </c>
      <c r="C379" s="1336">
        <v>7.1</v>
      </c>
      <c r="D379" s="1336">
        <v>9</v>
      </c>
      <c r="E379" s="1336">
        <v>6.5</v>
      </c>
    </row>
    <row r="380" spans="2:5">
      <c r="B380" s="1337">
        <v>39632</v>
      </c>
      <c r="C380" s="1336">
        <v>7</v>
      </c>
      <c r="D380" s="1336">
        <v>8.75</v>
      </c>
      <c r="E380" s="1336">
        <v>6</v>
      </c>
    </row>
    <row r="381" spans="2:5">
      <c r="B381" s="1337">
        <v>39633</v>
      </c>
      <c r="C381" s="1336">
        <v>7</v>
      </c>
      <c r="D381" s="1336">
        <v>8</v>
      </c>
      <c r="E381" s="1336">
        <v>5.5</v>
      </c>
    </row>
    <row r="382" spans="2:5">
      <c r="B382" s="1337">
        <v>39637</v>
      </c>
      <c r="C382" s="1336">
        <v>6.9</v>
      </c>
      <c r="D382" s="1336">
        <v>8.25</v>
      </c>
      <c r="E382" s="1336">
        <v>6</v>
      </c>
    </row>
    <row r="383" spans="2:5">
      <c r="B383" s="1337">
        <v>39638</v>
      </c>
      <c r="C383" s="1336">
        <v>6.93</v>
      </c>
      <c r="D383" s="1336">
        <v>8.25</v>
      </c>
      <c r="E383" s="1336">
        <v>6</v>
      </c>
    </row>
    <row r="384" spans="2:5">
      <c r="B384" s="1337">
        <v>39639</v>
      </c>
      <c r="C384" s="1336">
        <v>6.81</v>
      </c>
      <c r="D384" s="1336">
        <v>8.25</v>
      </c>
      <c r="E384" s="1336">
        <v>6</v>
      </c>
    </row>
    <row r="385" spans="2:5">
      <c r="B385" s="1337">
        <v>39640</v>
      </c>
      <c r="C385" s="1336">
        <v>6.86</v>
      </c>
      <c r="D385" s="1336">
        <v>8.25</v>
      </c>
      <c r="E385" s="1336">
        <v>6</v>
      </c>
    </row>
    <row r="386" spans="2:5">
      <c r="B386" s="1337">
        <v>39643</v>
      </c>
      <c r="C386" s="1336">
        <v>6.86</v>
      </c>
      <c r="D386" s="1336">
        <v>8.0500000000000007</v>
      </c>
      <c r="E386" s="1336">
        <v>6.25</v>
      </c>
    </row>
    <row r="387" spans="2:5">
      <c r="B387" s="1337">
        <v>39644</v>
      </c>
      <c r="C387" s="1336">
        <v>6.82</v>
      </c>
      <c r="D387" s="1336">
        <v>8.25</v>
      </c>
      <c r="E387" s="1336">
        <v>6</v>
      </c>
    </row>
    <row r="388" spans="2:5">
      <c r="B388" s="1337">
        <v>39645</v>
      </c>
      <c r="C388" s="1336">
        <v>6.8</v>
      </c>
      <c r="D388" s="1336">
        <v>8</v>
      </c>
      <c r="E388" s="1336">
        <v>5.5</v>
      </c>
    </row>
    <row r="389" spans="2:5">
      <c r="B389" s="1337">
        <v>39646</v>
      </c>
      <c r="C389" s="1336">
        <v>6.82</v>
      </c>
      <c r="D389" s="1336">
        <v>8.25</v>
      </c>
      <c r="E389" s="1336">
        <v>6</v>
      </c>
    </row>
    <row r="390" spans="2:5">
      <c r="B390" s="1337">
        <v>39647</v>
      </c>
      <c r="C390" s="1336">
        <v>6.84</v>
      </c>
      <c r="D390" s="1336">
        <v>8.25</v>
      </c>
      <c r="E390" s="1336">
        <v>6</v>
      </c>
    </row>
    <row r="391" spans="2:5">
      <c r="B391" s="1337">
        <v>39650</v>
      </c>
      <c r="C391" s="1336">
        <v>6.86</v>
      </c>
      <c r="D391" s="1336">
        <v>8.5</v>
      </c>
      <c r="E391" s="1336">
        <v>6.5</v>
      </c>
    </row>
    <row r="392" spans="2:5">
      <c r="B392" s="1337">
        <v>39651</v>
      </c>
      <c r="C392" s="1336">
        <v>6.84</v>
      </c>
      <c r="D392" s="1336">
        <v>8.5</v>
      </c>
      <c r="E392" s="1336">
        <v>6.5</v>
      </c>
    </row>
    <row r="393" spans="2:5">
      <c r="B393" s="1337">
        <v>39652</v>
      </c>
      <c r="C393" s="1336">
        <v>6.85</v>
      </c>
      <c r="D393" s="1336">
        <v>8.5</v>
      </c>
      <c r="E393" s="1336">
        <v>6.5</v>
      </c>
    </row>
    <row r="394" spans="2:5">
      <c r="B394" s="1337">
        <v>39653</v>
      </c>
      <c r="C394" s="1336">
        <v>6.83</v>
      </c>
      <c r="D394" s="1336">
        <v>8.5</v>
      </c>
      <c r="E394" s="1336">
        <v>6.5</v>
      </c>
    </row>
    <row r="395" spans="2:5">
      <c r="B395" s="1337">
        <v>39654</v>
      </c>
      <c r="C395" s="1336">
        <v>6.85</v>
      </c>
      <c r="D395" s="1336">
        <v>8.5</v>
      </c>
      <c r="E395" s="1336">
        <v>6.5</v>
      </c>
    </row>
    <row r="396" spans="2:5">
      <c r="B396" s="1337">
        <v>39657</v>
      </c>
      <c r="C396" s="1336">
        <v>6.85</v>
      </c>
      <c r="D396" s="1336">
        <v>9.15</v>
      </c>
      <c r="E396" s="1336">
        <v>6</v>
      </c>
    </row>
    <row r="397" spans="2:5">
      <c r="B397" s="1337">
        <v>39658</v>
      </c>
      <c r="C397" s="1336">
        <v>6.84</v>
      </c>
      <c r="D397" s="1336">
        <v>8.5</v>
      </c>
      <c r="E397" s="1336">
        <v>6</v>
      </c>
    </row>
    <row r="398" spans="2:5">
      <c r="B398" s="1337">
        <v>39659</v>
      </c>
      <c r="C398" s="1336">
        <v>6.85</v>
      </c>
      <c r="D398" s="1336"/>
      <c r="E398" s="1336"/>
    </row>
    <row r="399" spans="2:5">
      <c r="B399" s="1337">
        <v>39660</v>
      </c>
      <c r="C399" s="1336">
        <v>6.88</v>
      </c>
      <c r="D399" s="1336">
        <v>8.5</v>
      </c>
      <c r="E399" s="1336">
        <v>5.5</v>
      </c>
    </row>
    <row r="400" spans="2:5">
      <c r="B400" s="1337">
        <v>39661</v>
      </c>
      <c r="C400" s="1336">
        <v>6.84</v>
      </c>
      <c r="D400" s="1336">
        <v>8.5</v>
      </c>
      <c r="E400" s="1336">
        <v>5.5</v>
      </c>
    </row>
    <row r="401" spans="2:5">
      <c r="B401" s="1337">
        <v>39664</v>
      </c>
      <c r="C401" s="1336">
        <v>6.8</v>
      </c>
      <c r="D401" s="1336">
        <v>8.5</v>
      </c>
      <c r="E401" s="1336">
        <v>5.5</v>
      </c>
    </row>
    <row r="402" spans="2:5">
      <c r="B402" s="1337">
        <v>39665</v>
      </c>
      <c r="C402" s="1336">
        <v>6.75</v>
      </c>
      <c r="D402" s="1336">
        <v>8.5</v>
      </c>
      <c r="E402" s="1336">
        <v>5.5</v>
      </c>
    </row>
    <row r="403" spans="2:5">
      <c r="B403" s="1337">
        <v>39666</v>
      </c>
      <c r="C403" s="1336">
        <v>6.78</v>
      </c>
      <c r="D403" s="1336">
        <v>8.5</v>
      </c>
      <c r="E403" s="1336">
        <v>5.5</v>
      </c>
    </row>
    <row r="404" spans="2:5">
      <c r="B404" s="1337">
        <v>39667</v>
      </c>
      <c r="C404" s="1336">
        <v>6.78</v>
      </c>
      <c r="D404" s="1336">
        <v>8.5</v>
      </c>
      <c r="E404" s="1336">
        <v>5.5</v>
      </c>
    </row>
    <row r="405" spans="2:5">
      <c r="B405" s="1337">
        <v>39668</v>
      </c>
      <c r="C405" s="1336">
        <v>6.77</v>
      </c>
      <c r="D405" s="1336">
        <v>8.5</v>
      </c>
      <c r="E405" s="1336">
        <v>5.5</v>
      </c>
    </row>
    <row r="406" spans="2:5">
      <c r="B406" s="1337">
        <v>39671</v>
      </c>
      <c r="C406" s="1336">
        <v>6.77</v>
      </c>
      <c r="D406" s="1336">
        <v>8.5</v>
      </c>
      <c r="E406" s="1336">
        <v>5.5</v>
      </c>
    </row>
    <row r="407" spans="2:5">
      <c r="B407" s="1337">
        <v>39672</v>
      </c>
      <c r="C407" s="1336">
        <v>6.78</v>
      </c>
      <c r="D407" s="1336">
        <v>8.5</v>
      </c>
      <c r="E407" s="1336">
        <v>5.65</v>
      </c>
    </row>
    <row r="408" spans="2:5">
      <c r="B408" s="1337">
        <v>39673</v>
      </c>
      <c r="C408" s="1336">
        <v>6.78</v>
      </c>
      <c r="D408" s="1336">
        <v>8.5</v>
      </c>
      <c r="E408" s="1336">
        <v>5.65</v>
      </c>
    </row>
    <row r="409" spans="2:5">
      <c r="B409" s="1337">
        <v>39674</v>
      </c>
      <c r="C409" s="1336">
        <v>6.78</v>
      </c>
      <c r="D409" s="1336">
        <v>8.5</v>
      </c>
      <c r="E409" s="1336">
        <v>5.65</v>
      </c>
    </row>
    <row r="410" spans="2:5">
      <c r="B410" s="1337">
        <v>39675</v>
      </c>
      <c r="C410" s="1336">
        <v>6.78</v>
      </c>
      <c r="D410" s="1336">
        <v>8.5</v>
      </c>
      <c r="E410" s="1336">
        <v>5.5</v>
      </c>
    </row>
    <row r="411" spans="2:5">
      <c r="B411" s="1337">
        <v>39678</v>
      </c>
      <c r="C411" s="1336">
        <v>6.78</v>
      </c>
      <c r="D411" s="1336">
        <v>8.5</v>
      </c>
      <c r="E411" s="1336">
        <v>5.65</v>
      </c>
    </row>
    <row r="412" spans="2:5">
      <c r="B412" s="1337">
        <v>39679</v>
      </c>
      <c r="C412" s="1336">
        <v>6.78</v>
      </c>
      <c r="D412" s="1336">
        <v>8.5</v>
      </c>
      <c r="E412" s="1336">
        <v>5.65</v>
      </c>
    </row>
    <row r="413" spans="2:5">
      <c r="B413" s="1337">
        <v>39680</v>
      </c>
      <c r="C413" s="1336">
        <v>6.77</v>
      </c>
      <c r="D413" s="1336">
        <v>8.5</v>
      </c>
      <c r="E413" s="1336">
        <v>5.65</v>
      </c>
    </row>
    <row r="414" spans="2:5">
      <c r="B414" s="1337">
        <v>39681</v>
      </c>
      <c r="C414" s="1336">
        <v>6.76</v>
      </c>
      <c r="D414" s="1336">
        <v>8.5</v>
      </c>
      <c r="E414" s="1336">
        <v>5.65</v>
      </c>
    </row>
    <row r="415" spans="2:5">
      <c r="B415" s="1337">
        <v>39682</v>
      </c>
      <c r="C415" s="1336">
        <v>6.76</v>
      </c>
      <c r="D415" s="1336">
        <v>8.5</v>
      </c>
      <c r="E415" s="1336">
        <v>5.65</v>
      </c>
    </row>
    <row r="416" spans="2:5">
      <c r="B416" s="1337">
        <v>39685</v>
      </c>
      <c r="C416" s="1336">
        <v>6.77</v>
      </c>
      <c r="D416" s="1336">
        <v>8.5</v>
      </c>
      <c r="E416" s="1336">
        <v>5.65</v>
      </c>
    </row>
    <row r="417" spans="2:5">
      <c r="B417" s="1337">
        <v>39686</v>
      </c>
      <c r="C417" s="1336">
        <v>6.77</v>
      </c>
      <c r="D417" s="1336">
        <v>8.5</v>
      </c>
      <c r="E417" s="1336">
        <v>5.65</v>
      </c>
    </row>
    <row r="418" spans="2:5">
      <c r="B418" s="1337">
        <v>39687</v>
      </c>
      <c r="C418" s="1336">
        <v>6.78</v>
      </c>
      <c r="D418" s="1336">
        <v>8.5</v>
      </c>
      <c r="E418" s="1336">
        <v>5.65</v>
      </c>
    </row>
    <row r="419" spans="2:5">
      <c r="B419" s="1337">
        <v>39688</v>
      </c>
      <c r="C419" s="1336">
        <v>6.78</v>
      </c>
      <c r="D419" s="1336">
        <v>8.5</v>
      </c>
      <c r="E419" s="1336">
        <v>5.65</v>
      </c>
    </row>
    <row r="420" spans="2:5">
      <c r="B420" s="1337">
        <v>39689</v>
      </c>
      <c r="C420" s="1336">
        <v>6.72</v>
      </c>
      <c r="D420" s="1336">
        <v>8.5</v>
      </c>
      <c r="E420" s="1336">
        <v>5.65</v>
      </c>
    </row>
    <row r="421" spans="2:5">
      <c r="B421" s="1337">
        <v>39693</v>
      </c>
      <c r="C421" s="1336">
        <v>6.75</v>
      </c>
      <c r="D421" s="1336">
        <v>8.5</v>
      </c>
      <c r="E421" s="1336">
        <v>5.6</v>
      </c>
    </row>
    <row r="422" spans="2:5">
      <c r="B422" s="1337">
        <v>39694</v>
      </c>
      <c r="C422" s="1336">
        <v>6.76</v>
      </c>
      <c r="D422" s="1336">
        <v>7.65</v>
      </c>
      <c r="E422" s="1336">
        <v>5.8</v>
      </c>
    </row>
    <row r="423" spans="2:5">
      <c r="B423" s="1337">
        <v>39695</v>
      </c>
      <c r="C423" s="1336">
        <v>6.75</v>
      </c>
      <c r="D423" s="1336">
        <v>8.5</v>
      </c>
      <c r="E423" s="1336">
        <v>5.8</v>
      </c>
    </row>
    <row r="424" spans="2:5">
      <c r="B424" s="1337">
        <v>39696</v>
      </c>
      <c r="C424" s="1336">
        <v>6.76</v>
      </c>
      <c r="D424" s="1336">
        <v>8.5</v>
      </c>
      <c r="E424" s="1336">
        <v>5.5</v>
      </c>
    </row>
    <row r="425" spans="2:5">
      <c r="B425" s="1337">
        <v>39699</v>
      </c>
      <c r="C425" s="1336">
        <v>6.9</v>
      </c>
      <c r="D425" s="1336">
        <v>8.5</v>
      </c>
      <c r="E425" s="1336">
        <v>5.5</v>
      </c>
    </row>
    <row r="426" spans="2:5">
      <c r="B426" s="1337">
        <v>39700</v>
      </c>
      <c r="C426" s="1336">
        <v>6.9</v>
      </c>
      <c r="D426" s="1336">
        <v>8.5</v>
      </c>
      <c r="E426" s="1336">
        <v>5.7</v>
      </c>
    </row>
    <row r="427" spans="2:5">
      <c r="B427" s="1337">
        <v>39701</v>
      </c>
      <c r="C427" s="1336">
        <v>6.88</v>
      </c>
      <c r="D427" s="1336">
        <v>8.5</v>
      </c>
      <c r="E427" s="1336">
        <v>5.5</v>
      </c>
    </row>
    <row r="428" spans="2:5">
      <c r="B428" s="1337">
        <v>39702</v>
      </c>
      <c r="C428" s="1336">
        <v>6.89</v>
      </c>
      <c r="D428" s="1336">
        <v>8.5</v>
      </c>
      <c r="E428" s="1336">
        <v>5.7</v>
      </c>
    </row>
    <row r="429" spans="2:5">
      <c r="B429" s="1337">
        <v>39703</v>
      </c>
      <c r="C429" s="1336">
        <v>6.9</v>
      </c>
      <c r="D429" s="1336"/>
      <c r="E429" s="1336"/>
    </row>
    <row r="430" spans="2:5">
      <c r="B430" s="1337">
        <v>39706</v>
      </c>
      <c r="C430" s="1336">
        <v>6.89</v>
      </c>
      <c r="D430" s="1336">
        <v>9.3800000000000008</v>
      </c>
      <c r="E430" s="1336">
        <v>6.13</v>
      </c>
    </row>
    <row r="431" spans="2:5">
      <c r="B431" s="1337">
        <v>39707</v>
      </c>
      <c r="C431" s="1336">
        <v>6.9</v>
      </c>
      <c r="D431" s="1336">
        <v>9.5</v>
      </c>
      <c r="E431" s="1336">
        <v>5.5</v>
      </c>
    </row>
    <row r="432" spans="2:5">
      <c r="B432" s="1337">
        <v>39708</v>
      </c>
      <c r="C432" s="1336">
        <v>7.19</v>
      </c>
      <c r="D432" s="1336">
        <v>9</v>
      </c>
      <c r="E432" s="1336">
        <v>5.75</v>
      </c>
    </row>
    <row r="433" spans="2:5">
      <c r="B433" s="1337">
        <v>39709</v>
      </c>
      <c r="C433" s="1336">
        <v>7.18</v>
      </c>
      <c r="D433" s="1336"/>
      <c r="E433" s="1336"/>
    </row>
    <row r="434" spans="2:5">
      <c r="B434" s="1337">
        <v>39710</v>
      </c>
      <c r="C434" s="1336">
        <v>7.05</v>
      </c>
      <c r="D434" s="1336">
        <v>9.5</v>
      </c>
      <c r="E434" s="1336">
        <v>5.5</v>
      </c>
    </row>
    <row r="435" spans="2:5">
      <c r="B435" s="1337">
        <v>39713</v>
      </c>
      <c r="C435" s="1336">
        <v>6.99</v>
      </c>
      <c r="D435" s="1336">
        <v>9</v>
      </c>
      <c r="E435" s="1336">
        <v>5.75</v>
      </c>
    </row>
    <row r="436" spans="2:5">
      <c r="B436" s="1337">
        <v>39714</v>
      </c>
      <c r="C436" s="1336">
        <v>7</v>
      </c>
      <c r="D436" s="1336">
        <v>9</v>
      </c>
      <c r="E436" s="1336">
        <v>5.75</v>
      </c>
    </row>
    <row r="437" spans="2:5">
      <c r="B437" s="1337">
        <v>39715</v>
      </c>
      <c r="C437" s="1336">
        <v>6.95</v>
      </c>
      <c r="D437" s="1336">
        <v>8.5</v>
      </c>
      <c r="E437" s="1336">
        <v>5.5</v>
      </c>
    </row>
    <row r="438" spans="2:5">
      <c r="B438" s="1337">
        <v>39716</v>
      </c>
      <c r="C438" s="1336">
        <v>6.97</v>
      </c>
      <c r="D438" s="1336">
        <v>9</v>
      </c>
      <c r="E438" s="1336">
        <v>5.75</v>
      </c>
    </row>
    <row r="439" spans="2:5">
      <c r="B439" s="1337">
        <v>39717</v>
      </c>
      <c r="C439" s="1336">
        <v>7</v>
      </c>
      <c r="D439" s="1336">
        <v>9.5</v>
      </c>
      <c r="E439" s="1336">
        <v>6</v>
      </c>
    </row>
    <row r="440" spans="2:5">
      <c r="B440" s="1337">
        <v>39720</v>
      </c>
      <c r="C440" s="1336">
        <v>7</v>
      </c>
      <c r="D440" s="1336">
        <v>9</v>
      </c>
      <c r="E440" s="1336">
        <v>5.75</v>
      </c>
    </row>
    <row r="441" spans="2:5">
      <c r="B441" s="1337">
        <v>39721</v>
      </c>
      <c r="C441" s="1336">
        <v>6.97</v>
      </c>
      <c r="D441" s="1336">
        <v>9</v>
      </c>
      <c r="E441" s="1336">
        <v>5.75</v>
      </c>
    </row>
    <row r="442" spans="2:5">
      <c r="B442" s="1337">
        <v>39722</v>
      </c>
      <c r="C442" s="1332">
        <v>6.99</v>
      </c>
      <c r="D442" s="1332">
        <v>9</v>
      </c>
      <c r="E442" s="1332">
        <v>5.75</v>
      </c>
    </row>
    <row r="443" spans="2:5">
      <c r="B443" s="1331">
        <v>39723</v>
      </c>
      <c r="C443" s="1332">
        <v>7</v>
      </c>
      <c r="D443" s="1332">
        <v>9</v>
      </c>
      <c r="E443" s="1332">
        <v>5.75</v>
      </c>
    </row>
    <row r="444" spans="2:5">
      <c r="B444" s="1331">
        <v>39724</v>
      </c>
      <c r="C444" s="1332">
        <v>6.99</v>
      </c>
      <c r="D444" s="1332">
        <v>9</v>
      </c>
      <c r="E444" s="1332">
        <v>5.75</v>
      </c>
    </row>
    <row r="445" spans="2:5">
      <c r="B445" s="1331">
        <v>39727</v>
      </c>
      <c r="C445" s="1332">
        <v>6.99</v>
      </c>
      <c r="D445" s="1332">
        <v>9</v>
      </c>
      <c r="E445" s="1332">
        <v>5.75</v>
      </c>
    </row>
    <row r="446" spans="2:5">
      <c r="B446" s="1331">
        <v>39728</v>
      </c>
      <c r="C446" s="1332">
        <v>6.98</v>
      </c>
      <c r="D446" s="1332"/>
      <c r="E446" s="1332"/>
    </row>
    <row r="447" spans="2:5">
      <c r="B447" s="1331">
        <v>39729</v>
      </c>
      <c r="C447" s="1332">
        <v>6.99</v>
      </c>
      <c r="D447" s="1332">
        <v>9</v>
      </c>
      <c r="E447" s="1332">
        <v>5.75</v>
      </c>
    </row>
    <row r="448" spans="2:5">
      <c r="B448" s="1331">
        <v>39730</v>
      </c>
      <c r="C448" s="1332">
        <v>6.98</v>
      </c>
      <c r="D448" s="1332">
        <v>8.5</v>
      </c>
      <c r="E448" s="1332">
        <v>6</v>
      </c>
    </row>
    <row r="449" spans="2:5">
      <c r="B449" s="1331">
        <v>39731</v>
      </c>
      <c r="C449" s="1332">
        <v>6.98</v>
      </c>
      <c r="D449" s="1332">
        <v>8.5</v>
      </c>
      <c r="E449" s="1332">
        <v>6</v>
      </c>
    </row>
    <row r="450" spans="2:5">
      <c r="B450" s="1331">
        <v>39734</v>
      </c>
      <c r="C450" s="1332">
        <v>6.98</v>
      </c>
      <c r="D450" s="1332">
        <v>9</v>
      </c>
      <c r="E450" s="1332">
        <v>5.75</v>
      </c>
    </row>
    <row r="451" spans="2:5">
      <c r="B451" s="1331">
        <v>39735</v>
      </c>
      <c r="C451" s="1332">
        <v>6.98</v>
      </c>
      <c r="D451" s="1332">
        <v>9.5</v>
      </c>
      <c r="E451" s="1332">
        <v>5.5</v>
      </c>
    </row>
    <row r="452" spans="2:5">
      <c r="B452" s="1331">
        <v>39736</v>
      </c>
      <c r="C452" s="1332">
        <v>6.98</v>
      </c>
      <c r="D452" s="1332">
        <v>9</v>
      </c>
      <c r="E452" s="1332">
        <v>5.75</v>
      </c>
    </row>
    <row r="453" spans="2:5">
      <c r="B453" s="1331">
        <v>39737</v>
      </c>
      <c r="C453" s="1332">
        <v>6.99</v>
      </c>
      <c r="D453" s="1332">
        <v>9</v>
      </c>
      <c r="E453" s="1332">
        <v>5.75</v>
      </c>
    </row>
    <row r="454" spans="2:5">
      <c r="B454" s="1331">
        <v>39738</v>
      </c>
      <c r="C454" s="1332">
        <v>7</v>
      </c>
      <c r="D454" s="1332">
        <v>9</v>
      </c>
      <c r="E454" s="1332">
        <v>5.75</v>
      </c>
    </row>
    <row r="455" spans="2:5">
      <c r="B455" s="1331">
        <v>39741</v>
      </c>
      <c r="C455" s="1332">
        <v>7</v>
      </c>
      <c r="D455" s="1332">
        <v>9</v>
      </c>
      <c r="E455" s="1332">
        <v>5.75</v>
      </c>
    </row>
    <row r="456" spans="2:5">
      <c r="B456" s="1331">
        <v>39742</v>
      </c>
      <c r="C456" s="1332">
        <v>7.48</v>
      </c>
      <c r="D456" s="1332">
        <v>9</v>
      </c>
      <c r="E456" s="1332">
        <v>6</v>
      </c>
    </row>
    <row r="457" spans="2:5">
      <c r="B457" s="1331">
        <v>39743</v>
      </c>
      <c r="C457" s="1332">
        <v>7.7</v>
      </c>
      <c r="D457" s="1332">
        <v>9</v>
      </c>
      <c r="E457" s="1332">
        <v>6</v>
      </c>
    </row>
    <row r="458" spans="2:5">
      <c r="B458" s="1331">
        <v>39744</v>
      </c>
      <c r="C458" s="1332">
        <v>8.01</v>
      </c>
      <c r="D458" s="1332">
        <v>9.25</v>
      </c>
      <c r="E458" s="1332">
        <v>6.25</v>
      </c>
    </row>
    <row r="459" spans="2:5">
      <c r="B459" s="1331">
        <v>39745</v>
      </c>
      <c r="C459" s="1332">
        <v>8.84</v>
      </c>
      <c r="D459" s="1332">
        <v>9.3800000000000008</v>
      </c>
      <c r="E459" s="1332">
        <v>6.88</v>
      </c>
    </row>
    <row r="460" spans="2:5">
      <c r="B460" s="1331">
        <v>39749</v>
      </c>
      <c r="C460" s="1332">
        <v>8.92</v>
      </c>
      <c r="D460" s="1332">
        <v>9.3800000000000008</v>
      </c>
      <c r="E460" s="1332">
        <v>6.88</v>
      </c>
    </row>
    <row r="461" spans="2:5">
      <c r="B461" s="1331">
        <v>39750</v>
      </c>
      <c r="C461" s="1332">
        <v>8.9700000000000006</v>
      </c>
      <c r="D461" s="1332">
        <v>9.3800000000000008</v>
      </c>
      <c r="E461" s="1332">
        <v>6.88</v>
      </c>
    </row>
    <row r="462" spans="2:5">
      <c r="B462" s="1331">
        <v>39751</v>
      </c>
      <c r="C462" s="1332">
        <v>8.73</v>
      </c>
      <c r="D462" s="1332">
        <v>9.3800000000000008</v>
      </c>
      <c r="E462" s="1332">
        <v>6.88</v>
      </c>
    </row>
    <row r="463" spans="2:5">
      <c r="B463" s="1337">
        <v>39752</v>
      </c>
      <c r="C463" s="1336">
        <v>8.89</v>
      </c>
      <c r="D463" s="1336">
        <v>9.3800000000000008</v>
      </c>
      <c r="E463" s="1336">
        <v>6.88</v>
      </c>
    </row>
    <row r="465" spans="2:2">
      <c r="B465" s="1290"/>
    </row>
  </sheetData>
  <mergeCells count="4">
    <mergeCell ref="E3:E4"/>
    <mergeCell ref="C3:C4"/>
    <mergeCell ref="D3:D4"/>
    <mergeCell ref="B3:B4"/>
  </mergeCells>
  <phoneticPr fontId="11" type="noConversion"/>
  <hyperlinks>
    <hyperlink ref="G24" location="'Содержание '!B72" display="к содержанию"/>
  </hyperlinks>
  <pageMargins left="0.75" right="0.75" top="1" bottom="1" header="0.5" footer="0.5"/>
  <headerFooter alignWithMargins="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1"/>
  <dimension ref="A2:J55"/>
  <sheetViews>
    <sheetView topLeftCell="A25" workbookViewId="0">
      <selection activeCell="D11" sqref="D11"/>
    </sheetView>
  </sheetViews>
  <sheetFormatPr defaultRowHeight="12.75"/>
  <cols>
    <col min="1" max="1" width="9.140625" style="1083"/>
    <col min="2" max="10" width="17.7109375" style="1083" customWidth="1"/>
    <col min="11" max="16384" width="9.140625" style="1083"/>
  </cols>
  <sheetData>
    <row r="2" spans="1:10">
      <c r="A2" s="1083" t="s">
        <v>1238</v>
      </c>
      <c r="B2" s="1082" t="s">
        <v>1022</v>
      </c>
    </row>
    <row r="4" spans="1:10">
      <c r="B4" s="1082" t="s">
        <v>1023</v>
      </c>
    </row>
    <row r="5" spans="1:10">
      <c r="B5" s="1084"/>
      <c r="C5" s="1085" t="s">
        <v>1024</v>
      </c>
      <c r="D5" s="1085" t="s">
        <v>1025</v>
      </c>
      <c r="E5" s="1085" t="s">
        <v>1026</v>
      </c>
      <c r="F5" s="1085" t="s">
        <v>1027</v>
      </c>
      <c r="G5" s="1085" t="s">
        <v>1028</v>
      </c>
      <c r="H5" s="1085" t="s">
        <v>1029</v>
      </c>
      <c r="I5" s="1085" t="s">
        <v>1030</v>
      </c>
      <c r="J5" s="1085" t="s">
        <v>1031</v>
      </c>
    </row>
    <row r="6" spans="1:10">
      <c r="B6" s="1338">
        <v>38991</v>
      </c>
      <c r="C6" s="1339">
        <v>301553.25</v>
      </c>
      <c r="D6" s="1339">
        <v>23149.803543750004</v>
      </c>
      <c r="E6" s="1339">
        <v>563.27425000000005</v>
      </c>
      <c r="F6" s="1339">
        <v>0</v>
      </c>
      <c r="G6" s="1339"/>
      <c r="H6" s="1340">
        <v>0</v>
      </c>
      <c r="I6" s="1339">
        <v>0</v>
      </c>
      <c r="J6" s="1339">
        <v>0</v>
      </c>
    </row>
    <row r="7" spans="1:10">
      <c r="B7" s="1338">
        <v>39022</v>
      </c>
      <c r="C7" s="1339">
        <v>608612.5</v>
      </c>
      <c r="D7" s="1339">
        <v>55661.777100000007</v>
      </c>
      <c r="E7" s="1339">
        <v>2220.7986000000001</v>
      </c>
      <c r="F7" s="1339">
        <v>0</v>
      </c>
      <c r="G7" s="1339">
        <v>11880</v>
      </c>
      <c r="H7" s="1340">
        <v>383.74200000000008</v>
      </c>
      <c r="I7" s="1339">
        <v>0</v>
      </c>
      <c r="J7" s="1339">
        <v>0</v>
      </c>
    </row>
    <row r="8" spans="1:10">
      <c r="B8" s="1338">
        <v>39052</v>
      </c>
      <c r="C8" s="1339">
        <v>507130</v>
      </c>
      <c r="D8" s="1339">
        <v>57957.585016666664</v>
      </c>
      <c r="E8" s="1339">
        <v>591.86749999999995</v>
      </c>
      <c r="F8" s="1339">
        <v>0</v>
      </c>
      <c r="G8" s="1339"/>
      <c r="H8" s="1340">
        <v>16374.186666666666</v>
      </c>
      <c r="I8" s="1339">
        <v>0</v>
      </c>
      <c r="J8" s="1339">
        <v>0</v>
      </c>
    </row>
    <row r="9" spans="1:10">
      <c r="B9" s="1338">
        <v>39083</v>
      </c>
      <c r="C9" s="1339">
        <v>777044</v>
      </c>
      <c r="D9" s="1339">
        <v>85862.240684999997</v>
      </c>
      <c r="E9" s="1339">
        <v>393.25200000000007</v>
      </c>
      <c r="F9" s="1339">
        <v>0</v>
      </c>
      <c r="G9" s="1339"/>
      <c r="H9" s="1340">
        <v>3144.375</v>
      </c>
      <c r="I9" s="1339">
        <v>0</v>
      </c>
      <c r="J9" s="1339">
        <v>0</v>
      </c>
    </row>
    <row r="10" spans="1:10">
      <c r="B10" s="1338">
        <v>39114</v>
      </c>
      <c r="C10" s="1339">
        <v>868465</v>
      </c>
      <c r="D10" s="1339">
        <v>101854.02136</v>
      </c>
      <c r="E10" s="1339">
        <v>1467.3779999999999</v>
      </c>
      <c r="F10" s="1339">
        <v>0</v>
      </c>
      <c r="G10" s="1339"/>
      <c r="H10" s="1340">
        <v>4168.3941000000004</v>
      </c>
      <c r="I10" s="1339">
        <v>0</v>
      </c>
      <c r="J10" s="1339">
        <v>0</v>
      </c>
    </row>
    <row r="11" spans="1:10">
      <c r="B11" s="1338">
        <v>39142</v>
      </c>
      <c r="C11" s="1339">
        <v>1407066</v>
      </c>
      <c r="D11" s="1339">
        <v>226799.03413049996</v>
      </c>
      <c r="E11" s="1339">
        <v>213.10964999999999</v>
      </c>
      <c r="F11" s="1339">
        <v>0</v>
      </c>
      <c r="G11" s="1339">
        <v>23430</v>
      </c>
      <c r="H11" s="1340">
        <v>3596.2348999999995</v>
      </c>
      <c r="I11" s="1339">
        <v>0</v>
      </c>
      <c r="J11" s="1339">
        <v>0</v>
      </c>
    </row>
    <row r="12" spans="1:10">
      <c r="B12" s="1338">
        <v>39173</v>
      </c>
      <c r="C12" s="1339">
        <v>495255</v>
      </c>
      <c r="D12" s="1339">
        <v>203209.30668499999</v>
      </c>
      <c r="E12" s="1339">
        <v>1764.0127</v>
      </c>
      <c r="F12" s="1339">
        <v>0</v>
      </c>
      <c r="G12" s="1339">
        <v>18680</v>
      </c>
      <c r="H12" s="1340">
        <v>794.93050000000005</v>
      </c>
      <c r="I12" s="1339">
        <v>0</v>
      </c>
      <c r="J12" s="1339">
        <v>0</v>
      </c>
    </row>
    <row r="13" spans="1:10">
      <c r="B13" s="1338">
        <v>39203</v>
      </c>
      <c r="C13" s="1339">
        <v>693688</v>
      </c>
      <c r="D13" s="1339">
        <v>200474.61949440002</v>
      </c>
      <c r="E13" s="1339">
        <v>3936.0767600000004</v>
      </c>
      <c r="F13" s="1339">
        <v>0</v>
      </c>
      <c r="G13" s="1339">
        <v>4410</v>
      </c>
      <c r="H13" s="1340">
        <v>328.09328640000007</v>
      </c>
      <c r="I13" s="1339">
        <v>0</v>
      </c>
      <c r="J13" s="1339">
        <v>0</v>
      </c>
    </row>
    <row r="14" spans="1:10">
      <c r="B14" s="1338">
        <v>39234</v>
      </c>
      <c r="C14" s="1339">
        <v>451346</v>
      </c>
      <c r="D14" s="1339">
        <v>208623.24206250004</v>
      </c>
      <c r="E14" s="1339">
        <v>24657.006400000006</v>
      </c>
      <c r="F14" s="1339">
        <v>0</v>
      </c>
      <c r="G14" s="1339">
        <v>10430</v>
      </c>
      <c r="H14" s="1340">
        <v>13177.026249000002</v>
      </c>
      <c r="I14" s="1339">
        <v>0</v>
      </c>
      <c r="J14" s="1339">
        <v>0</v>
      </c>
    </row>
    <row r="15" spans="1:10">
      <c r="B15" s="1338">
        <v>39264</v>
      </c>
      <c r="C15" s="1339">
        <v>255624</v>
      </c>
      <c r="D15" s="1339">
        <v>137892.60030000002</v>
      </c>
      <c r="E15" s="1339">
        <v>4245.4195</v>
      </c>
      <c r="F15" s="1339">
        <v>0</v>
      </c>
      <c r="G15" s="1339">
        <v>7700</v>
      </c>
      <c r="H15" s="1340">
        <v>21266.199455999998</v>
      </c>
      <c r="I15" s="1339">
        <v>0</v>
      </c>
      <c r="J15" s="1339">
        <v>0</v>
      </c>
    </row>
    <row r="16" spans="1:10">
      <c r="B16" s="1338">
        <v>39295</v>
      </c>
      <c r="C16" s="1339">
        <v>185329</v>
      </c>
      <c r="D16" s="1339">
        <v>192242.8479168</v>
      </c>
      <c r="E16" s="1339">
        <v>578.27324666666664</v>
      </c>
      <c r="F16" s="1339">
        <v>243.62</v>
      </c>
      <c r="G16" s="1339">
        <v>2940</v>
      </c>
      <c r="H16" s="1340">
        <v>8086.4661503999996</v>
      </c>
      <c r="I16" s="1339">
        <v>0</v>
      </c>
      <c r="J16" s="1339">
        <v>0</v>
      </c>
    </row>
    <row r="17" spans="2:10">
      <c r="B17" s="1338">
        <v>39326</v>
      </c>
      <c r="C17" s="1339">
        <v>174217.4</v>
      </c>
      <c r="D17" s="1339">
        <v>92175.216060000006</v>
      </c>
      <c r="E17" s="1339">
        <v>3712.1595000000002</v>
      </c>
      <c r="F17" s="1339">
        <v>0</v>
      </c>
      <c r="G17" s="1339">
        <v>250</v>
      </c>
      <c r="H17" s="1340">
        <v>14712.013532999999</v>
      </c>
      <c r="I17" s="1339">
        <v>0</v>
      </c>
      <c r="J17" s="1339">
        <v>0</v>
      </c>
    </row>
    <row r="18" spans="2:10">
      <c r="B18" s="1338">
        <v>39356</v>
      </c>
      <c r="C18" s="1339">
        <v>208805.00099999999</v>
      </c>
      <c r="D18" s="1339">
        <v>79307.326368499998</v>
      </c>
      <c r="E18" s="1339">
        <v>4123.5528749999994</v>
      </c>
      <c r="F18" s="1339">
        <v>0</v>
      </c>
      <c r="G18" s="1339">
        <v>8300</v>
      </c>
      <c r="H18" s="1340">
        <v>10542.6421775</v>
      </c>
      <c r="I18" s="1339">
        <v>0</v>
      </c>
      <c r="J18" s="1339">
        <v>0</v>
      </c>
    </row>
    <row r="19" spans="2:10">
      <c r="B19" s="1338">
        <v>39387</v>
      </c>
      <c r="C19" s="1339">
        <v>232070</v>
      </c>
      <c r="D19" s="1339">
        <v>110068.1538</v>
      </c>
      <c r="E19" s="1339">
        <v>4314.8382000000001</v>
      </c>
      <c r="F19" s="1339">
        <v>0</v>
      </c>
      <c r="G19" s="1339">
        <v>12910</v>
      </c>
      <c r="H19" s="1340">
        <v>6038.2382520000001</v>
      </c>
      <c r="I19" s="1339">
        <v>0</v>
      </c>
      <c r="J19" s="1339">
        <v>0</v>
      </c>
    </row>
    <row r="20" spans="2:10">
      <c r="B20" s="1338">
        <v>39417</v>
      </c>
      <c r="C20" s="1339">
        <v>200473</v>
      </c>
      <c r="D20" s="1339">
        <v>112770.82134566667</v>
      </c>
      <c r="E20" s="1339">
        <v>879.98208333333321</v>
      </c>
      <c r="F20" s="1339">
        <v>196.70666666666665</v>
      </c>
      <c r="G20" s="1339">
        <v>3000</v>
      </c>
      <c r="H20" s="1340">
        <v>29889.534793000003</v>
      </c>
      <c r="I20" s="1339">
        <v>0</v>
      </c>
      <c r="J20" s="1339">
        <v>0</v>
      </c>
    </row>
    <row r="21" spans="2:10">
      <c r="B21" s="1338">
        <v>39448</v>
      </c>
      <c r="C21" s="1340">
        <v>139090</v>
      </c>
      <c r="D21" s="1339">
        <v>193566.46401000003</v>
      </c>
      <c r="E21" s="1339">
        <v>8443.6536599999981</v>
      </c>
      <c r="F21" s="1339">
        <v>0</v>
      </c>
      <c r="G21" s="1340">
        <v>7496</v>
      </c>
      <c r="H21" s="1340">
        <v>11915.476364099999</v>
      </c>
      <c r="I21" s="1339">
        <v>0</v>
      </c>
      <c r="J21" s="1339">
        <v>0</v>
      </c>
    </row>
    <row r="22" spans="2:10">
      <c r="B22" s="1338">
        <v>39479</v>
      </c>
      <c r="C22" s="1339">
        <v>274300</v>
      </c>
      <c r="D22" s="1339">
        <v>117819.713</v>
      </c>
      <c r="E22" s="1339">
        <v>992.02319999999997</v>
      </c>
      <c r="F22" s="1339">
        <v>485.79300000000001</v>
      </c>
      <c r="G22" s="1339">
        <v>2100</v>
      </c>
      <c r="H22" s="1340">
        <v>29966.402999999998</v>
      </c>
      <c r="I22" s="1339">
        <v>0</v>
      </c>
      <c r="J22" s="1339">
        <v>0</v>
      </c>
    </row>
    <row r="23" spans="2:10">
      <c r="B23" s="1338">
        <v>39508</v>
      </c>
      <c r="C23" s="1339">
        <v>466510</v>
      </c>
      <c r="D23" s="1339">
        <v>106064.79772</v>
      </c>
      <c r="E23" s="1339">
        <v>186.81549999999999</v>
      </c>
      <c r="F23" s="1339">
        <v>0</v>
      </c>
      <c r="G23" s="1339">
        <v>1497.07</v>
      </c>
      <c r="H23" s="1340">
        <v>3015.94625</v>
      </c>
      <c r="I23" s="1339">
        <v>0</v>
      </c>
      <c r="J23" s="1339">
        <v>0</v>
      </c>
    </row>
    <row r="24" spans="2:10">
      <c r="B24" s="1338">
        <v>39539</v>
      </c>
      <c r="C24" s="1339">
        <v>370155</v>
      </c>
      <c r="D24" s="1339">
        <v>118819.314425</v>
      </c>
      <c r="E24" s="1339">
        <v>2545.9681750000004</v>
      </c>
      <c r="F24" s="1339">
        <v>8634.9205000000002</v>
      </c>
      <c r="G24" s="1339">
        <v>29522</v>
      </c>
      <c r="H24" s="1340">
        <v>31454.651724999996</v>
      </c>
      <c r="I24" s="1339">
        <v>0</v>
      </c>
      <c r="J24" s="1339">
        <v>0</v>
      </c>
    </row>
    <row r="25" spans="2:10">
      <c r="B25" s="1338">
        <v>39569</v>
      </c>
      <c r="C25" s="1339">
        <v>590337.85</v>
      </c>
      <c r="D25" s="1339">
        <v>105013.32911799999</v>
      </c>
      <c r="E25" s="1339">
        <v>3470.7734375</v>
      </c>
      <c r="F25" s="1339">
        <v>0</v>
      </c>
      <c r="G25" s="1339">
        <v>27164</v>
      </c>
      <c r="H25" s="1340">
        <v>25196.98775</v>
      </c>
      <c r="I25" s="1339">
        <v>0</v>
      </c>
      <c r="J25" s="1339">
        <v>0</v>
      </c>
    </row>
    <row r="26" spans="2:10">
      <c r="B26" s="1338">
        <v>39600</v>
      </c>
      <c r="C26" s="1339">
        <v>1073116</v>
      </c>
      <c r="D26" s="1339">
        <v>102766.71201250001</v>
      </c>
      <c r="E26" s="1339">
        <v>5247.1125000000011</v>
      </c>
      <c r="F26" s="1339">
        <v>101.995</v>
      </c>
      <c r="G26" s="1339">
        <v>23406</v>
      </c>
      <c r="H26" s="1340">
        <v>15208.514999999999</v>
      </c>
      <c r="I26" s="1339">
        <v>0</v>
      </c>
      <c r="J26" s="1339">
        <v>0</v>
      </c>
    </row>
    <row r="27" spans="2:10">
      <c r="B27" s="1338">
        <v>39630</v>
      </c>
      <c r="C27" s="1339">
        <v>859110</v>
      </c>
      <c r="D27" s="1339">
        <v>148477.12089600004</v>
      </c>
      <c r="E27" s="1339">
        <v>7961.6880000000001</v>
      </c>
      <c r="F27" s="1339">
        <v>3607.1</v>
      </c>
      <c r="G27" s="1339">
        <v>1000</v>
      </c>
      <c r="H27" s="1340">
        <v>0</v>
      </c>
      <c r="I27" s="1339">
        <v>0</v>
      </c>
      <c r="J27" s="1339">
        <v>0</v>
      </c>
    </row>
    <row r="28" spans="2:10" ht="13.5" customHeight="1">
      <c r="B28" s="1338">
        <v>39661</v>
      </c>
      <c r="C28" s="1339">
        <v>1066740</v>
      </c>
      <c r="D28" s="1339">
        <v>145049.52469999998</v>
      </c>
      <c r="E28" s="1339">
        <v>4984.0471499999985</v>
      </c>
      <c r="F28" s="1339">
        <v>11434.8195</v>
      </c>
      <c r="G28" s="1339">
        <v>8450</v>
      </c>
      <c r="H28" s="1340">
        <v>0</v>
      </c>
      <c r="I28" s="1339">
        <v>0</v>
      </c>
      <c r="J28" s="1339">
        <v>0</v>
      </c>
    </row>
    <row r="29" spans="2:10">
      <c r="B29" s="1338">
        <v>39692</v>
      </c>
      <c r="C29" s="1339">
        <v>1025510</v>
      </c>
      <c r="D29" s="1339">
        <v>229745.75041000001</v>
      </c>
      <c r="E29" s="1339">
        <v>3680.2649999999999</v>
      </c>
      <c r="F29" s="1339">
        <v>378.6</v>
      </c>
      <c r="G29" s="1339">
        <v>3800.08</v>
      </c>
      <c r="H29" s="1340">
        <v>2393.15</v>
      </c>
      <c r="I29" s="1339">
        <v>0</v>
      </c>
      <c r="J29" s="1339">
        <v>0</v>
      </c>
    </row>
    <row r="31" spans="2:10">
      <c r="B31" s="1082" t="s">
        <v>1022</v>
      </c>
    </row>
    <row r="53" spans="2:2">
      <c r="B53" s="1086" t="s">
        <v>1620</v>
      </c>
    </row>
    <row r="55" spans="2:2">
      <c r="B55" s="164" t="s">
        <v>1682</v>
      </c>
    </row>
  </sheetData>
  <phoneticPr fontId="11" type="noConversion"/>
  <hyperlinks>
    <hyperlink ref="B55" location="'Содержание '!B73" display="к содержанию"/>
  </hyperlinks>
  <pageMargins left="0.75" right="0.75" top="1" bottom="1" header="0.5" footer="0.5"/>
  <headerFooter alignWithMargins="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2"/>
  <dimension ref="A1:J55"/>
  <sheetViews>
    <sheetView topLeftCell="A16" workbookViewId="0">
      <selection activeCell="E9" sqref="E9"/>
    </sheetView>
  </sheetViews>
  <sheetFormatPr defaultRowHeight="12.75"/>
  <cols>
    <col min="1" max="16384" width="9.140625" style="1081"/>
  </cols>
  <sheetData>
    <row r="1" spans="1:10">
      <c r="A1" s="1290"/>
      <c r="B1" s="1290"/>
      <c r="C1" s="1290"/>
      <c r="D1" s="1290"/>
      <c r="E1" s="1290"/>
      <c r="F1" s="1290"/>
      <c r="G1" s="1290"/>
      <c r="H1" s="1290"/>
      <c r="I1" s="1290"/>
      <c r="J1" s="1290"/>
    </row>
    <row r="2" spans="1:10">
      <c r="A2" s="1290" t="s">
        <v>1238</v>
      </c>
      <c r="B2" s="1329" t="s">
        <v>1032</v>
      </c>
      <c r="C2" s="1083"/>
      <c r="D2" s="1083"/>
      <c r="E2" s="1083"/>
      <c r="F2" s="1083"/>
      <c r="G2" s="1083"/>
      <c r="H2" s="1083"/>
      <c r="I2" s="1083"/>
      <c r="J2" s="1083"/>
    </row>
    <row r="3" spans="1:10">
      <c r="A3" s="1290"/>
      <c r="B3" s="1084"/>
      <c r="C3" s="1085" t="s">
        <v>1024</v>
      </c>
      <c r="D3" s="1085" t="s">
        <v>1025</v>
      </c>
      <c r="E3" s="1085" t="s">
        <v>1026</v>
      </c>
      <c r="F3" s="1085" t="s">
        <v>1027</v>
      </c>
      <c r="G3" s="1085" t="s">
        <v>1028</v>
      </c>
      <c r="H3" s="1085" t="s">
        <v>1029</v>
      </c>
      <c r="I3" s="1085" t="s">
        <v>1030</v>
      </c>
      <c r="J3" s="1085" t="s">
        <v>1031</v>
      </c>
    </row>
    <row r="4" spans="1:10">
      <c r="A4" s="1290"/>
      <c r="B4" s="1338">
        <v>38991</v>
      </c>
      <c r="C4" s="1340"/>
      <c r="D4" s="1339">
        <v>1461313.6368975004</v>
      </c>
      <c r="E4" s="1339">
        <v>323574.01946099999</v>
      </c>
      <c r="F4" s="1339">
        <v>4644.0074799999993</v>
      </c>
      <c r="G4" s="1339"/>
      <c r="H4" s="1339">
        <v>42625.892192625011</v>
      </c>
      <c r="I4" s="1339">
        <v>12.231097999999999</v>
      </c>
      <c r="J4" s="1339">
        <v>0</v>
      </c>
    </row>
    <row r="5" spans="1:10">
      <c r="A5" s="1290"/>
      <c r="B5" s="1338">
        <v>39022</v>
      </c>
      <c r="C5" s="1339">
        <v>5370</v>
      </c>
      <c r="D5" s="1339">
        <v>1554026.5464300003</v>
      </c>
      <c r="E5" s="1339">
        <v>318279.92024400004</v>
      </c>
      <c r="F5" s="1339">
        <v>25500.635999999999</v>
      </c>
      <c r="G5" s="1339"/>
      <c r="H5" s="1339">
        <v>20851.486268640005</v>
      </c>
      <c r="I5" s="1339">
        <v>49.411946331999999</v>
      </c>
      <c r="J5" s="1339">
        <v>0</v>
      </c>
    </row>
    <row r="6" spans="1:10">
      <c r="A6" s="1290"/>
      <c r="B6" s="1338">
        <v>39052</v>
      </c>
      <c r="C6" s="1340">
        <v>29465</v>
      </c>
      <c r="D6" s="1339">
        <v>2053661.3652166666</v>
      </c>
      <c r="E6" s="1339">
        <v>321993.50691999996</v>
      </c>
      <c r="F6" s="1339">
        <v>6085.8333333333339</v>
      </c>
      <c r="G6" s="1339"/>
      <c r="H6" s="1339">
        <v>19524.810443333332</v>
      </c>
      <c r="I6" s="1339">
        <v>8.6243549999999995</v>
      </c>
      <c r="J6" s="1339">
        <v>0</v>
      </c>
    </row>
    <row r="7" spans="1:10">
      <c r="A7" s="1290"/>
      <c r="B7" s="1338">
        <v>39083</v>
      </c>
      <c r="C7" s="1340">
        <v>580</v>
      </c>
      <c r="D7" s="1339">
        <v>1287831.3551999999</v>
      </c>
      <c r="E7" s="1339">
        <v>310680.71370500006</v>
      </c>
      <c r="F7" s="1339">
        <v>395.02969999999999</v>
      </c>
      <c r="G7" s="1339"/>
      <c r="H7" s="1339">
        <v>1362.6463499999998</v>
      </c>
      <c r="I7" s="1339">
        <v>1404.0734950000001</v>
      </c>
      <c r="J7" s="1339">
        <v>0</v>
      </c>
    </row>
    <row r="8" spans="1:10">
      <c r="A8" s="1290"/>
      <c r="B8" s="1338">
        <v>39114</v>
      </c>
      <c r="C8" s="1340">
        <v>3448</v>
      </c>
      <c r="D8" s="1339">
        <v>1701306.6438160001</v>
      </c>
      <c r="E8" s="1339">
        <v>757041.50566000002</v>
      </c>
      <c r="F8" s="1339">
        <v>55041.676599999999</v>
      </c>
      <c r="G8" s="1339"/>
      <c r="H8" s="1339">
        <v>39959.590271900008</v>
      </c>
      <c r="I8" s="1339">
        <v>2522.1244151400001</v>
      </c>
      <c r="J8" s="1339">
        <v>0</v>
      </c>
    </row>
    <row r="9" spans="1:10">
      <c r="A9" s="1290"/>
      <c r="B9" s="1338">
        <v>39142</v>
      </c>
      <c r="C9" s="1339">
        <v>4212</v>
      </c>
      <c r="D9" s="1339">
        <v>2452799.9847592996</v>
      </c>
      <c r="E9" s="1339">
        <v>712409.16689999995</v>
      </c>
      <c r="F9" s="1339">
        <v>8591.8889999999974</v>
      </c>
      <c r="G9" s="1339">
        <v>17335.061999999998</v>
      </c>
      <c r="H9" s="1339">
        <v>12769.432757817</v>
      </c>
      <c r="I9" s="1339">
        <v>4667.7570569999998</v>
      </c>
      <c r="J9" s="1339">
        <v>0</v>
      </c>
    </row>
    <row r="10" spans="1:10">
      <c r="A10" s="1290"/>
      <c r="B10" s="1338">
        <v>39173</v>
      </c>
      <c r="C10" s="1340">
        <v>3724</v>
      </c>
      <c r="D10" s="1339">
        <v>1939505.554763</v>
      </c>
      <c r="E10" s="1339">
        <v>386104.462</v>
      </c>
      <c r="F10" s="1339">
        <v>1251.4257</v>
      </c>
      <c r="G10" s="1339">
        <v>2</v>
      </c>
      <c r="H10" s="1339">
        <v>13885.518218040001</v>
      </c>
      <c r="I10" s="1339">
        <v>2336.9046749999998</v>
      </c>
      <c r="J10" s="1339">
        <v>0</v>
      </c>
    </row>
    <row r="11" spans="1:10">
      <c r="A11" s="1290"/>
      <c r="B11" s="1338">
        <v>39203</v>
      </c>
      <c r="C11" s="1339">
        <v>3005</v>
      </c>
      <c r="D11" s="1339">
        <v>1683927.3669120001</v>
      </c>
      <c r="E11" s="1339">
        <v>235481.48484000002</v>
      </c>
      <c r="F11" s="1339">
        <v>77302.257696000001</v>
      </c>
      <c r="G11" s="1339"/>
      <c r="H11" s="1339">
        <v>24369.397046784001</v>
      </c>
      <c r="I11" s="1339">
        <v>3570.2818578000001</v>
      </c>
      <c r="J11" s="1339">
        <v>0</v>
      </c>
    </row>
    <row r="12" spans="1:10">
      <c r="A12" s="1290"/>
      <c r="B12" s="1338">
        <v>39234</v>
      </c>
      <c r="C12" s="1339">
        <v>3040.8</v>
      </c>
      <c r="D12" s="1339">
        <v>1165267.275345</v>
      </c>
      <c r="E12" s="1339">
        <v>262917.59384000005</v>
      </c>
      <c r="F12" s="1339">
        <v>4378.2429249999996</v>
      </c>
      <c r="G12" s="1339"/>
      <c r="H12" s="1339">
        <v>6813.1500713999994</v>
      </c>
      <c r="I12" s="1339">
        <v>15918.484848000004</v>
      </c>
      <c r="J12" s="1339">
        <v>0</v>
      </c>
    </row>
    <row r="13" spans="1:10">
      <c r="A13" s="1290"/>
      <c r="B13" s="1338">
        <v>39264</v>
      </c>
      <c r="C13" s="1340">
        <v>2.2000000000000002</v>
      </c>
      <c r="D13" s="1339">
        <v>1365131.5598400002</v>
      </c>
      <c r="E13" s="1339">
        <v>649148.04150000005</v>
      </c>
      <c r="F13" s="1339">
        <v>6768.0998</v>
      </c>
      <c r="G13" s="1339"/>
      <c r="H13" s="1339">
        <v>55213.924057080003</v>
      </c>
      <c r="I13" s="1339">
        <v>4032.9813825000001</v>
      </c>
      <c r="J13" s="1339">
        <v>0</v>
      </c>
    </row>
    <row r="14" spans="1:10">
      <c r="A14" s="1290"/>
      <c r="B14" s="1338">
        <v>39295</v>
      </c>
      <c r="C14" s="1339">
        <v>18922.212</v>
      </c>
      <c r="D14" s="1339">
        <v>2240863.7876405763</v>
      </c>
      <c r="E14" s="1339">
        <v>686835.54470999993</v>
      </c>
      <c r="F14" s="1339">
        <v>68920.098000000013</v>
      </c>
      <c r="G14" s="1339">
        <v>300</v>
      </c>
      <c r="H14" s="1339">
        <v>11496.199863984</v>
      </c>
      <c r="I14" s="1339">
        <v>3946.0345870333326</v>
      </c>
      <c r="J14" s="1339">
        <v>0</v>
      </c>
    </row>
    <row r="15" spans="1:10">
      <c r="A15" s="1290"/>
      <c r="B15" s="1338">
        <v>39326</v>
      </c>
      <c r="C15" s="1340">
        <v>18070</v>
      </c>
      <c r="D15" s="1339">
        <v>2487651.792045</v>
      </c>
      <c r="E15" s="1339">
        <v>268524.73584999994</v>
      </c>
      <c r="F15" s="1339">
        <v>18666.354299999999</v>
      </c>
      <c r="G15" s="1340">
        <v>6.5</v>
      </c>
      <c r="H15" s="1339">
        <v>3838.0866900000001</v>
      </c>
      <c r="I15" s="1339">
        <v>666.15465000000006</v>
      </c>
      <c r="J15" s="1339">
        <v>0</v>
      </c>
    </row>
    <row r="16" spans="1:10">
      <c r="A16" s="1290"/>
      <c r="B16" s="1338">
        <v>39356</v>
      </c>
      <c r="C16" s="1340">
        <v>138.83000000000001</v>
      </c>
      <c r="D16" s="1339">
        <v>3139851.2741750004</v>
      </c>
      <c r="E16" s="1339">
        <v>296038.51949999994</v>
      </c>
      <c r="F16" s="1339">
        <v>7672.0239750000001</v>
      </c>
      <c r="G16" s="1340">
        <v>3150</v>
      </c>
      <c r="H16" s="1339">
        <v>4693.9499577500001</v>
      </c>
      <c r="I16" s="1339">
        <v>0</v>
      </c>
      <c r="J16" s="1339">
        <v>0</v>
      </c>
    </row>
    <row r="17" spans="1:10">
      <c r="A17" s="1290"/>
      <c r="B17" s="1338">
        <v>39387</v>
      </c>
      <c r="C17" s="1339">
        <v>8653.2999999999993</v>
      </c>
      <c r="D17" s="1339">
        <v>4117190.2418459998</v>
      </c>
      <c r="E17" s="1339">
        <v>816942.69920000003</v>
      </c>
      <c r="F17" s="1339">
        <v>26638.576499999999</v>
      </c>
      <c r="G17" s="1339">
        <v>7240.2</v>
      </c>
      <c r="H17" s="1339">
        <v>4752.2791440000001</v>
      </c>
      <c r="I17" s="1339">
        <v>1549.1063280000001</v>
      </c>
      <c r="J17" s="1339">
        <v>0</v>
      </c>
    </row>
    <row r="18" spans="1:10">
      <c r="A18" s="1290"/>
      <c r="B18" s="1338">
        <v>39417</v>
      </c>
      <c r="C18" s="1339">
        <v>5670</v>
      </c>
      <c r="D18" s="1339">
        <v>2760959.7168203336</v>
      </c>
      <c r="E18" s="1339">
        <v>915234.16559166659</v>
      </c>
      <c r="F18" s="1339">
        <v>9677.9680000000008</v>
      </c>
      <c r="G18" s="1339"/>
      <c r="H18" s="1339">
        <v>9105.2394568933323</v>
      </c>
      <c r="I18" s="1339">
        <v>0</v>
      </c>
      <c r="J18" s="1339">
        <v>0</v>
      </c>
    </row>
    <row r="19" spans="1:10">
      <c r="A19" s="1290"/>
      <c r="B19" s="1338">
        <v>39448</v>
      </c>
      <c r="C19" s="1339">
        <v>1537.55</v>
      </c>
      <c r="D19" s="1339">
        <v>4085910.0358941001</v>
      </c>
      <c r="E19" s="1339">
        <v>1597319.7728799996</v>
      </c>
      <c r="F19" s="1339">
        <v>18539.204460000001</v>
      </c>
      <c r="G19" s="1339">
        <v>0</v>
      </c>
      <c r="H19" s="1339">
        <v>9507.7625373950013</v>
      </c>
      <c r="I19" s="1339">
        <v>0</v>
      </c>
      <c r="J19" s="1339">
        <v>0</v>
      </c>
    </row>
    <row r="20" spans="1:10">
      <c r="A20" s="1290"/>
      <c r="B20" s="1338">
        <v>39479</v>
      </c>
      <c r="C20" s="1339">
        <v>15432.5</v>
      </c>
      <c r="D20" s="1339">
        <v>5008364.3624099996</v>
      </c>
      <c r="E20" s="1339">
        <v>1480541.4818999998</v>
      </c>
      <c r="F20" s="1339">
        <v>19061.290570000001</v>
      </c>
      <c r="G20" s="1339"/>
      <c r="H20" s="1339">
        <v>5643.3404072800004</v>
      </c>
      <c r="I20" s="1339">
        <v>0</v>
      </c>
      <c r="J20" s="1339">
        <v>0</v>
      </c>
    </row>
    <row r="21" spans="1:10">
      <c r="A21" s="1290"/>
      <c r="B21" s="1338">
        <v>39508</v>
      </c>
      <c r="C21" s="1339">
        <v>15000.85</v>
      </c>
      <c r="D21" s="1339">
        <v>4215173.3382519996</v>
      </c>
      <c r="E21" s="1339">
        <v>1398145.8835499999</v>
      </c>
      <c r="F21" s="1339">
        <v>17747.255062500004</v>
      </c>
      <c r="G21" s="1339"/>
      <c r="H21" s="1339">
        <v>7223.3107002214992</v>
      </c>
      <c r="I21" s="1339">
        <v>744.27295199999992</v>
      </c>
      <c r="J21" s="1339">
        <v>0</v>
      </c>
    </row>
    <row r="22" spans="1:10">
      <c r="A22" s="1290"/>
      <c r="B22" s="1338">
        <v>39539</v>
      </c>
      <c r="C22" s="1339">
        <v>5526.18</v>
      </c>
      <c r="D22" s="1339">
        <v>4649846.4752832502</v>
      </c>
      <c r="E22" s="1339">
        <v>1817535.7105196251</v>
      </c>
      <c r="F22" s="1339">
        <v>47084.775496250004</v>
      </c>
      <c r="G22" s="1339">
        <v>0</v>
      </c>
      <c r="H22" s="1339">
        <v>6429.7825741524994</v>
      </c>
      <c r="I22" s="1339">
        <v>13.109836125000001</v>
      </c>
      <c r="J22" s="1339">
        <v>0</v>
      </c>
    </row>
    <row r="23" spans="1:10">
      <c r="A23" s="1290"/>
      <c r="B23" s="1338">
        <v>39569</v>
      </c>
      <c r="C23" s="1339">
        <v>36387.4</v>
      </c>
      <c r="D23" s="1339">
        <v>3858152.1550220004</v>
      </c>
      <c r="E23" s="1339">
        <v>1399640.98125</v>
      </c>
      <c r="F23" s="1339">
        <v>36533.045899999997</v>
      </c>
      <c r="G23" s="1339"/>
      <c r="H23" s="1339">
        <v>11369.38722375</v>
      </c>
      <c r="I23" s="1339">
        <v>0</v>
      </c>
      <c r="J23" s="1339">
        <v>0</v>
      </c>
    </row>
    <row r="24" spans="1:10">
      <c r="A24" s="1290"/>
      <c r="B24" s="1338">
        <v>39600</v>
      </c>
      <c r="C24" s="1339">
        <v>64117.95</v>
      </c>
      <c r="D24" s="1339">
        <v>3264813.8221494998</v>
      </c>
      <c r="E24" s="1339">
        <v>1282356.8156250003</v>
      </c>
      <c r="F24" s="1339">
        <v>47591.274980000002</v>
      </c>
      <c r="G24" s="1339">
        <v>0</v>
      </c>
      <c r="H24" s="1339">
        <v>8626.0331311000009</v>
      </c>
      <c r="I24" s="1339">
        <v>0</v>
      </c>
      <c r="J24" s="1339">
        <v>0</v>
      </c>
    </row>
    <row r="25" spans="1:10">
      <c r="A25" s="1290"/>
      <c r="B25" s="1338">
        <v>39630</v>
      </c>
      <c r="C25" s="1339">
        <v>40021.300000000003</v>
      </c>
      <c r="D25" s="1339">
        <v>5226067.9107520012</v>
      </c>
      <c r="E25" s="1339">
        <v>1940623.5371999999</v>
      </c>
      <c r="F25" s="1339">
        <v>50557.113599999997</v>
      </c>
      <c r="G25" s="1339">
        <v>0</v>
      </c>
      <c r="H25" s="1339">
        <v>52897.517657920012</v>
      </c>
      <c r="I25" s="1339">
        <v>217.82609675999998</v>
      </c>
      <c r="J25" s="1339">
        <v>0</v>
      </c>
    </row>
    <row r="26" spans="1:10">
      <c r="A26" s="1290"/>
      <c r="B26" s="1338">
        <v>39661</v>
      </c>
      <c r="C26" s="1339">
        <v>112179</v>
      </c>
      <c r="D26" s="1339">
        <v>7035805.8971639993</v>
      </c>
      <c r="E26" s="1339">
        <v>3211620.3025169992</v>
      </c>
      <c r="F26" s="1339">
        <v>63597.176249999997</v>
      </c>
      <c r="G26" s="1339">
        <v>14235.062</v>
      </c>
      <c r="H26" s="1339">
        <v>43927.331644614998</v>
      </c>
      <c r="I26" s="1339">
        <v>2698.9424999999997</v>
      </c>
      <c r="J26" s="1339">
        <v>0</v>
      </c>
    </row>
    <row r="27" spans="1:10">
      <c r="A27" s="1290"/>
      <c r="B27" s="1338">
        <v>39692</v>
      </c>
      <c r="C27" s="1339">
        <v>124234.7</v>
      </c>
      <c r="D27" s="1339">
        <v>6196711.3285249993</v>
      </c>
      <c r="E27" s="1339">
        <v>1585093.575</v>
      </c>
      <c r="F27" s="1339">
        <v>20027.939999999999</v>
      </c>
      <c r="G27" s="1339">
        <v>0</v>
      </c>
      <c r="H27" s="1339">
        <v>50172.630261574996</v>
      </c>
      <c r="I27" s="1339">
        <v>859.875</v>
      </c>
      <c r="J27" s="1339">
        <v>0</v>
      </c>
    </row>
    <row r="29" spans="1:10">
      <c r="A29" s="1290"/>
      <c r="B29" s="1329" t="s">
        <v>1032</v>
      </c>
      <c r="C29" s="1083"/>
      <c r="D29" s="1083"/>
      <c r="E29" s="1083"/>
      <c r="F29" s="1083"/>
      <c r="G29" s="1083"/>
      <c r="H29" s="1083"/>
      <c r="I29" s="1083"/>
      <c r="J29" s="1083"/>
    </row>
    <row r="30" spans="1:10">
      <c r="A30" s="1290"/>
      <c r="B30" s="1329"/>
      <c r="C30" s="1083"/>
      <c r="D30" s="1083"/>
      <c r="E30" s="1083"/>
      <c r="F30" s="1083"/>
      <c r="G30" s="1083"/>
      <c r="H30" s="1083"/>
      <c r="I30" s="1083"/>
      <c r="J30" s="1083"/>
    </row>
    <row r="53" spans="2:2">
      <c r="B53" s="1341" t="s">
        <v>1033</v>
      </c>
    </row>
    <row r="55" spans="2:2">
      <c r="B55" s="164" t="s">
        <v>1682</v>
      </c>
    </row>
  </sheetData>
  <phoneticPr fontId="64" type="noConversion"/>
  <hyperlinks>
    <hyperlink ref="B55" location="'Содержание '!B74" display="к содержанию"/>
  </hyperlinks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2:M34"/>
  <sheetViews>
    <sheetView zoomScaleNormal="100" workbookViewId="0">
      <selection activeCell="AH34" sqref="AH34"/>
    </sheetView>
  </sheetViews>
  <sheetFormatPr defaultRowHeight="12.75"/>
  <cols>
    <col min="1" max="1" width="8.85546875" style="9" bestFit="1" customWidth="1"/>
    <col min="2" max="16384" width="9.140625" style="9"/>
  </cols>
  <sheetData>
    <row r="2" spans="1:13" s="86" customFormat="1">
      <c r="A2" s="86" t="s">
        <v>1238</v>
      </c>
      <c r="B2" s="170" t="s">
        <v>213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13" ht="63.75">
      <c r="B3" s="1" t="s">
        <v>214</v>
      </c>
      <c r="C3" s="1" t="s">
        <v>215</v>
      </c>
      <c r="D3" s="1" t="s">
        <v>216</v>
      </c>
      <c r="E3" s="1" t="s">
        <v>217</v>
      </c>
      <c r="F3" s="1" t="s">
        <v>218</v>
      </c>
      <c r="G3" s="1" t="s">
        <v>219</v>
      </c>
      <c r="H3" s="1" t="s">
        <v>225</v>
      </c>
      <c r="I3" s="1" t="s">
        <v>220</v>
      </c>
      <c r="J3" s="1" t="s">
        <v>221</v>
      </c>
      <c r="K3" s="1" t="s">
        <v>222</v>
      </c>
      <c r="L3" s="47" t="s">
        <v>223</v>
      </c>
      <c r="M3" s="1" t="s">
        <v>224</v>
      </c>
    </row>
    <row r="4" spans="1:13">
      <c r="A4" s="11"/>
      <c r="B4" s="47">
        <v>2004</v>
      </c>
      <c r="C4" s="2">
        <v>4.9320000000000004</v>
      </c>
      <c r="D4" s="2">
        <v>3.1859999999999999</v>
      </c>
      <c r="E4" s="2">
        <v>7.5019999999999998</v>
      </c>
      <c r="F4" s="2">
        <v>3.637</v>
      </c>
      <c r="G4" s="2">
        <v>2.085</v>
      </c>
      <c r="H4" s="2">
        <v>2.758</v>
      </c>
      <c r="I4" s="2">
        <v>6.9470000000000001</v>
      </c>
      <c r="J4" s="2">
        <v>2.7440000000000002</v>
      </c>
      <c r="K4" s="2">
        <v>10.1</v>
      </c>
      <c r="L4" s="2">
        <v>7.8849999999999998</v>
      </c>
      <c r="M4" s="2">
        <v>7.2</v>
      </c>
    </row>
    <row r="5" spans="1:13">
      <c r="B5" s="47">
        <v>2005</v>
      </c>
      <c r="C5" s="2">
        <v>4.4530000000000003</v>
      </c>
      <c r="D5" s="2">
        <v>2.556</v>
      </c>
      <c r="E5" s="2">
        <v>7.133</v>
      </c>
      <c r="F5" s="2">
        <v>2.9390000000000001</v>
      </c>
      <c r="G5" s="2">
        <v>1.6080000000000001</v>
      </c>
      <c r="H5" s="2">
        <v>2.0579999999999998</v>
      </c>
      <c r="I5" s="2">
        <v>6.0750000000000002</v>
      </c>
      <c r="J5" s="2">
        <v>1.9339999999999999</v>
      </c>
      <c r="K5" s="2">
        <v>10.4</v>
      </c>
      <c r="L5" s="2">
        <v>9.1300000000000008</v>
      </c>
      <c r="M5" s="2">
        <v>6.4</v>
      </c>
    </row>
    <row r="6" spans="1:13">
      <c r="B6" s="47">
        <v>2006</v>
      </c>
      <c r="C6" s="2">
        <v>5.0869999999999997</v>
      </c>
      <c r="D6" s="2">
        <v>2.992</v>
      </c>
      <c r="E6" s="2">
        <v>7.9189999999999996</v>
      </c>
      <c r="F6" s="2">
        <v>2.7789999999999999</v>
      </c>
      <c r="G6" s="2">
        <v>2.7570000000000001</v>
      </c>
      <c r="H6" s="2">
        <v>2.8380000000000001</v>
      </c>
      <c r="I6" s="2">
        <v>6.6870000000000003</v>
      </c>
      <c r="J6" s="2">
        <v>2.4239999999999999</v>
      </c>
      <c r="K6" s="2">
        <v>11.6</v>
      </c>
      <c r="L6" s="2">
        <v>9.8149999999999995</v>
      </c>
      <c r="M6" s="2">
        <v>7.4</v>
      </c>
    </row>
    <row r="7" spans="1:13">
      <c r="B7" s="47">
        <v>2007</v>
      </c>
      <c r="C7" s="2">
        <v>4.9850000000000003</v>
      </c>
      <c r="D7" s="2">
        <v>2.6269999999999998</v>
      </c>
      <c r="E7" s="2">
        <v>8.0250000000000004</v>
      </c>
      <c r="F7" s="2">
        <v>2.028</v>
      </c>
      <c r="G7" s="2">
        <v>2.5950000000000002</v>
      </c>
      <c r="H7" s="2">
        <v>3.0259999999999998</v>
      </c>
      <c r="I7" s="2">
        <v>5.6989999999999998</v>
      </c>
      <c r="J7" s="2">
        <v>2.08</v>
      </c>
      <c r="K7" s="2">
        <v>11.9</v>
      </c>
      <c r="L7" s="2">
        <v>9.3369999999999997</v>
      </c>
      <c r="M7" s="2">
        <v>8.1</v>
      </c>
    </row>
    <row r="8" spans="1:13">
      <c r="B8" s="47" t="s">
        <v>1507</v>
      </c>
      <c r="C8" s="2">
        <v>3.7</v>
      </c>
      <c r="D8" s="2">
        <v>1.4</v>
      </c>
      <c r="E8" s="2">
        <v>6.6</v>
      </c>
      <c r="F8" s="2">
        <v>1.4</v>
      </c>
      <c r="G8" s="2">
        <v>1.2</v>
      </c>
      <c r="H8" s="2">
        <v>0.8</v>
      </c>
      <c r="I8" s="2">
        <v>4.2</v>
      </c>
      <c r="J8" s="2">
        <v>0.5</v>
      </c>
      <c r="K8" s="2">
        <v>9.7390000000000008</v>
      </c>
      <c r="L8" s="2">
        <v>7.8</v>
      </c>
      <c r="M8" s="2">
        <v>6.8</v>
      </c>
    </row>
    <row r="9" spans="1:13">
      <c r="B9" s="47" t="s">
        <v>1508</v>
      </c>
      <c r="C9" s="2">
        <v>2.2000000000000002</v>
      </c>
      <c r="D9" s="2">
        <v>-0.3</v>
      </c>
      <c r="E9" s="2">
        <v>5.0999999999999996</v>
      </c>
      <c r="F9" s="2">
        <v>-0.7</v>
      </c>
      <c r="G9" s="2">
        <v>-0.5</v>
      </c>
      <c r="H9" s="2">
        <v>-1.3</v>
      </c>
      <c r="I9" s="2">
        <v>2.5</v>
      </c>
      <c r="J9" s="2">
        <v>-0.2</v>
      </c>
      <c r="K9" s="2">
        <v>8.5</v>
      </c>
      <c r="L9" s="2">
        <v>6.3</v>
      </c>
      <c r="M9" s="2">
        <v>3.5</v>
      </c>
    </row>
    <row r="11" spans="1:13">
      <c r="B11" s="170" t="s">
        <v>213</v>
      </c>
    </row>
    <row r="32" spans="2:2">
      <c r="B32" s="87" t="s">
        <v>899</v>
      </c>
    </row>
    <row r="34" spans="2:2">
      <c r="B34" s="167" t="s">
        <v>1682</v>
      </c>
    </row>
  </sheetData>
  <phoneticPr fontId="4" type="noConversion"/>
  <hyperlinks>
    <hyperlink ref="B34" location="'Содержание '!B8" display="к содержанию"/>
  </hyperlinks>
  <pageMargins left="0.75" right="0.75" top="1" bottom="1" header="0.5" footer="0.5"/>
  <headerFooter alignWithMargins="0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3"/>
  <dimension ref="A2:K54"/>
  <sheetViews>
    <sheetView topLeftCell="A19" workbookViewId="0">
      <selection activeCell="L12" sqref="L12"/>
    </sheetView>
  </sheetViews>
  <sheetFormatPr defaultRowHeight="12.75"/>
  <cols>
    <col min="1" max="2" width="9.140625" style="1290"/>
    <col min="3" max="3" width="8.140625" style="1290" customWidth="1"/>
    <col min="4" max="4" width="9.42578125" style="1290" customWidth="1"/>
    <col min="5" max="5" width="8.140625" style="1290" customWidth="1"/>
    <col min="6" max="6" width="10.85546875" style="1290" customWidth="1"/>
    <col min="7" max="7" width="8.7109375" style="1290" customWidth="1"/>
    <col min="8" max="8" width="8.85546875" style="1290" customWidth="1"/>
    <col min="9" max="16384" width="9.140625" style="1290"/>
  </cols>
  <sheetData>
    <row r="2" spans="1:11">
      <c r="A2" s="1290" t="s">
        <v>1238</v>
      </c>
      <c r="B2" s="1329" t="s">
        <v>1034</v>
      </c>
      <c r="C2" s="1083"/>
      <c r="D2" s="1083"/>
      <c r="E2" s="1083"/>
    </row>
    <row r="3" spans="1:11">
      <c r="B3" s="1082"/>
      <c r="C3" s="1083"/>
      <c r="D3" s="1083"/>
      <c r="E3" s="1083"/>
    </row>
    <row r="4" spans="1:11">
      <c r="B4" s="1083" t="s">
        <v>1035</v>
      </c>
      <c r="C4" s="1083"/>
      <c r="D4" s="1083"/>
      <c r="E4" s="1083"/>
    </row>
    <row r="5" spans="1:11">
      <c r="B5" s="1084"/>
      <c r="C5" s="1085" t="s">
        <v>1036</v>
      </c>
      <c r="D5" s="1085" t="s">
        <v>1037</v>
      </c>
      <c r="E5" s="1085" t="s">
        <v>1038</v>
      </c>
      <c r="F5" s="1085" t="s">
        <v>1039</v>
      </c>
      <c r="G5" s="1085" t="s">
        <v>1040</v>
      </c>
      <c r="H5" s="1085" t="s">
        <v>1041</v>
      </c>
    </row>
    <row r="6" spans="1:11">
      <c r="B6" s="1338">
        <v>38991</v>
      </c>
      <c r="C6" s="1342">
        <v>4.2958059193658089E-2</v>
      </c>
      <c r="D6" s="1342">
        <v>5.5818886131789355E-2</v>
      </c>
      <c r="E6" s="1342">
        <v>4.1514285714285712E-2</v>
      </c>
      <c r="F6" s="1342">
        <v>0</v>
      </c>
      <c r="G6" s="1342">
        <v>5.3524207025912915E-2</v>
      </c>
      <c r="H6" s="1342">
        <v>3.2187129586433896E-2</v>
      </c>
      <c r="I6" s="1295"/>
      <c r="J6" s="1295"/>
      <c r="K6" s="1295"/>
    </row>
    <row r="7" spans="1:11">
      <c r="B7" s="1338">
        <v>39022</v>
      </c>
      <c r="C7" s="1342">
        <v>4.3272504502471817E-2</v>
      </c>
      <c r="D7" s="1342">
        <v>5.6406892616683788E-2</v>
      </c>
      <c r="E7" s="1342">
        <v>3.687777777777778E-2</v>
      </c>
      <c r="F7" s="1342">
        <v>1E-3</v>
      </c>
      <c r="G7" s="1342">
        <v>5.3823516285983593E-2</v>
      </c>
      <c r="H7" s="1342">
        <v>3.2687170612088777E-2</v>
      </c>
      <c r="I7" s="1295"/>
      <c r="J7" s="1295"/>
      <c r="K7" s="1295"/>
    </row>
    <row r="8" spans="1:11">
      <c r="B8" s="1338">
        <v>39052</v>
      </c>
      <c r="C8" s="1342">
        <v>4.5666945977557667E-2</v>
      </c>
      <c r="D8" s="1342">
        <v>6.5396112311015123E-2</v>
      </c>
      <c r="E8" s="1342">
        <v>2.9557142857142855E-2</v>
      </c>
      <c r="F8" s="1342">
        <v>2.2337790599015781E-2</v>
      </c>
      <c r="G8" s="1342">
        <v>5.3089266067375303E-2</v>
      </c>
      <c r="H8" s="1342">
        <v>3.3772178735449583E-2</v>
      </c>
      <c r="I8" s="1295"/>
      <c r="J8" s="1295"/>
      <c r="K8" s="1295"/>
    </row>
    <row r="9" spans="1:11">
      <c r="B9" s="1338">
        <v>39083</v>
      </c>
      <c r="C9" s="1342">
        <v>4.4262994888320355E-2</v>
      </c>
      <c r="D9" s="1342">
        <v>5.851334124856182E-2</v>
      </c>
      <c r="E9" s="1342">
        <v>2.6875E-2</v>
      </c>
      <c r="F9" s="1342">
        <v>5.4172413793103447E-2</v>
      </c>
      <c r="G9" s="1342">
        <v>5.2594699698595176E-2</v>
      </c>
      <c r="H9" s="1342">
        <v>3.5141528792842741E-2</v>
      </c>
      <c r="I9" s="1295"/>
      <c r="J9" s="1295"/>
      <c r="K9" s="1295"/>
    </row>
    <row r="10" spans="1:11">
      <c r="B10" s="1338">
        <v>39114</v>
      </c>
      <c r="C10" s="1342">
        <v>4.4574789427322924E-2</v>
      </c>
      <c r="D10" s="1342">
        <v>5.828836277125788E-2</v>
      </c>
      <c r="E10" s="1342">
        <v>0.04</v>
      </c>
      <c r="F10" s="1342">
        <v>4.3422273781902557E-3</v>
      </c>
      <c r="G10" s="1342">
        <v>5.334244040014658E-2</v>
      </c>
      <c r="H10" s="1342">
        <v>3.5310947282522216E-2</v>
      </c>
      <c r="I10" s="1295"/>
      <c r="J10" s="1295"/>
      <c r="K10" s="1295"/>
    </row>
    <row r="11" spans="1:11">
      <c r="B11" s="1338">
        <v>39142</v>
      </c>
      <c r="C11" s="1342">
        <v>4.4915674213699311E-2</v>
      </c>
      <c r="D11" s="1342">
        <v>5.6513967883180243E-2</v>
      </c>
      <c r="E11" s="1342">
        <v>3.8100000000000002E-2</v>
      </c>
      <c r="F11" s="1342">
        <v>3.3085033866798168E-2</v>
      </c>
      <c r="G11" s="1342">
        <v>5.3120797639669669E-2</v>
      </c>
      <c r="H11" s="1342">
        <v>3.5642513294777606E-2</v>
      </c>
      <c r="I11" s="1295"/>
      <c r="J11" s="1295"/>
      <c r="K11" s="1295"/>
    </row>
    <row r="12" spans="1:11">
      <c r="B12" s="1338">
        <v>39173</v>
      </c>
      <c r="C12" s="1342">
        <v>4.8435682527946139E-2</v>
      </c>
      <c r="D12" s="1342">
        <v>5.8574208757841986E-2</v>
      </c>
      <c r="E12" s="1342">
        <v>0.04</v>
      </c>
      <c r="F12" s="1342">
        <v>1.0277187332259796E-2</v>
      </c>
      <c r="G12" s="1342">
        <v>5.3068757694309528E-2</v>
      </c>
      <c r="H12" s="1342">
        <v>3.7937700722569419E-2</v>
      </c>
      <c r="I12" s="1295"/>
      <c r="J12" s="1295"/>
      <c r="K12" s="1295"/>
    </row>
    <row r="13" spans="1:11">
      <c r="B13" s="1338">
        <v>39203</v>
      </c>
      <c r="C13" s="1342">
        <v>4.4168414176806128E-2</v>
      </c>
      <c r="D13" s="1342">
        <v>6.1209067054939573E-2</v>
      </c>
      <c r="E13" s="1342">
        <v>4.0322314049586777E-2</v>
      </c>
      <c r="F13" s="1342">
        <v>1.0482529118136441E-3</v>
      </c>
      <c r="G13" s="1342">
        <v>5.3196301242178549E-2</v>
      </c>
      <c r="H13" s="1342">
        <v>3.8058931206714608E-2</v>
      </c>
      <c r="I13" s="1295"/>
      <c r="J13" s="1295"/>
      <c r="K13" s="1295"/>
    </row>
    <row r="14" spans="1:11">
      <c r="B14" s="1338">
        <v>39234</v>
      </c>
      <c r="C14" s="1342">
        <v>5.0830615709781368E-2</v>
      </c>
      <c r="D14" s="1342">
        <v>6.2186493210045206E-2</v>
      </c>
      <c r="E14" s="1342">
        <v>4.1891246684350139E-2</v>
      </c>
      <c r="F14" s="1342">
        <v>1.7490890555117075E-3</v>
      </c>
      <c r="G14" s="1342">
        <v>5.3100418743137208E-2</v>
      </c>
      <c r="H14" s="1342">
        <v>3.9208843066703566E-2</v>
      </c>
      <c r="I14" s="1295"/>
      <c r="J14" s="1295"/>
      <c r="K14" s="1295"/>
    </row>
    <row r="15" spans="1:11">
      <c r="B15" s="1338">
        <v>39264</v>
      </c>
      <c r="C15" s="1342">
        <v>5.0477155519436129E-2</v>
      </c>
      <c r="D15" s="1342">
        <v>6.2109130371150255E-2</v>
      </c>
      <c r="E15" s="1342">
        <v>4.4120078740157477E-2</v>
      </c>
      <c r="F15" s="1342">
        <v>7.0000000000000007E-2</v>
      </c>
      <c r="G15" s="1342">
        <v>5.4229630202584825E-2</v>
      </c>
      <c r="H15" s="1342">
        <v>4.0602850819449372E-2</v>
      </c>
      <c r="I15" s="1295"/>
      <c r="J15" s="1295"/>
      <c r="K15" s="1295"/>
    </row>
    <row r="16" spans="1:11">
      <c r="B16" s="1338">
        <v>39295</v>
      </c>
      <c r="C16" s="1342">
        <v>8.484673047607412E-2</v>
      </c>
      <c r="D16" s="1342">
        <v>6.8065719677611561E-2</v>
      </c>
      <c r="E16" s="1342">
        <v>5.1705882352941178E-2</v>
      </c>
      <c r="F16" s="1342">
        <v>5.0320702286294185E-2</v>
      </c>
      <c r="G16" s="1342">
        <v>5.2894751457735971E-2</v>
      </c>
      <c r="H16" s="1342">
        <v>4.0338927627987776E-2</v>
      </c>
      <c r="I16" s="1295"/>
      <c r="J16" s="1295"/>
      <c r="K16" s="1295"/>
    </row>
    <row r="17" spans="2:11">
      <c r="B17" s="1338">
        <v>39326</v>
      </c>
      <c r="C17" s="1342">
        <v>8.4740304836318975E-2</v>
      </c>
      <c r="D17" s="1342">
        <v>7.3932633212954263E-2</v>
      </c>
      <c r="E17" s="1342">
        <v>4.5896347031963464E-2</v>
      </c>
      <c r="F17" s="1342">
        <v>8.6984764749813301E-2</v>
      </c>
      <c r="G17" s="1342">
        <v>5.0132314459812956E-2</v>
      </c>
      <c r="H17" s="1342">
        <v>4.0550890372142809E-2</v>
      </c>
      <c r="I17" s="1295"/>
      <c r="J17" s="1295"/>
      <c r="K17" s="1295"/>
    </row>
    <row r="18" spans="2:11" s="1083" customFormat="1">
      <c r="B18" s="1338">
        <v>39356</v>
      </c>
      <c r="C18" s="1342">
        <v>7.1104953792381784E-2</v>
      </c>
      <c r="D18" s="1342">
        <v>7.184276449822613E-2</v>
      </c>
      <c r="E18" s="1342">
        <v>4.7364241164241164E-2</v>
      </c>
      <c r="F18" s="1342">
        <v>9.9262621661806799E-2</v>
      </c>
      <c r="G18" s="1342">
        <v>4.7833595505227214E-2</v>
      </c>
      <c r="H18" s="1342">
        <v>3.7605455809104599E-2</v>
      </c>
    </row>
    <row r="19" spans="2:11" s="1083" customFormat="1">
      <c r="B19" s="1338">
        <v>39387</v>
      </c>
      <c r="C19" s="1342">
        <v>6.3724389746101728E-2</v>
      </c>
      <c r="D19" s="1342">
        <v>6.5554514692398383E-2</v>
      </c>
      <c r="E19" s="1342">
        <v>4.4964417177914114E-2</v>
      </c>
      <c r="F19" s="1342">
        <v>6.8816073237487022E-2</v>
      </c>
      <c r="G19" s="1342">
        <v>4.5955532394165749E-2</v>
      </c>
      <c r="H19" s="1342">
        <v>3.989561981535919E-2</v>
      </c>
    </row>
    <row r="20" spans="2:11" s="1083" customFormat="1">
      <c r="B20" s="1338">
        <v>39417</v>
      </c>
      <c r="C20" s="1342">
        <v>6.9597145567225127E-2</v>
      </c>
      <c r="D20" s="1342">
        <v>8.3674572424558433E-2</v>
      </c>
      <c r="E20" s="1342">
        <v>0.04</v>
      </c>
      <c r="F20" s="1342">
        <v>6.1567460317460319E-2</v>
      </c>
      <c r="G20" s="1342">
        <v>4.3985934187276608E-2</v>
      </c>
      <c r="H20" s="1342">
        <v>3.8235278733919194E-2</v>
      </c>
    </row>
    <row r="21" spans="2:11" s="1083" customFormat="1">
      <c r="B21" s="1338">
        <v>39448</v>
      </c>
      <c r="C21" s="1342">
        <v>5.8408494672069641E-2</v>
      </c>
      <c r="D21" s="1342">
        <v>5.005476473713219E-2</v>
      </c>
      <c r="E21" s="1342">
        <v>3.9442348008385746E-2</v>
      </c>
      <c r="F21" s="1342">
        <v>8.044635296413126E-2</v>
      </c>
      <c r="G21" s="1342">
        <v>3.8154000219793163E-2</v>
      </c>
      <c r="H21" s="1342">
        <v>3.9624084622545325E-2</v>
      </c>
    </row>
    <row r="22" spans="2:11" s="1083" customFormat="1">
      <c r="B22" s="1338">
        <v>39479</v>
      </c>
      <c r="C22" s="1342">
        <v>5.8232272069464547E-2</v>
      </c>
      <c r="D22" s="1342">
        <v>6.3645276872964174E-2</v>
      </c>
      <c r="E22" s="1342">
        <v>4.0785714285714286E-2</v>
      </c>
      <c r="F22" s="1342">
        <v>4.705828460053442E-2</v>
      </c>
      <c r="G22" s="1342">
        <v>3.0435018958862158E-2</v>
      </c>
      <c r="H22" s="1342">
        <v>3.970932433564258E-2</v>
      </c>
    </row>
    <row r="23" spans="2:11" s="1083" customFormat="1">
      <c r="B23" s="1338">
        <v>39508</v>
      </c>
      <c r="C23" s="1342">
        <v>5.227873467808937E-2</v>
      </c>
      <c r="D23" s="1342">
        <v>5.2101293961512946E-2</v>
      </c>
      <c r="E23" s="1342">
        <v>4.2999999999999997E-2</v>
      </c>
      <c r="F23" s="1342">
        <v>3.3096085888466319E-2</v>
      </c>
      <c r="G23" s="1342">
        <v>2.9801960329590371E-2</v>
      </c>
      <c r="H23" s="1342">
        <v>4.0060835588917001E-2</v>
      </c>
    </row>
    <row r="24" spans="2:11" s="1083" customFormat="1">
      <c r="B24" s="1338">
        <v>39539</v>
      </c>
      <c r="C24" s="1342">
        <v>5.9723961348789149E-2</v>
      </c>
      <c r="D24" s="1342">
        <v>5.3577833894500555E-2</v>
      </c>
      <c r="E24" s="1342">
        <v>4.1764925373134323E-2</v>
      </c>
      <c r="F24" s="1342">
        <v>6.3370870655678965E-2</v>
      </c>
      <c r="G24" s="1342">
        <v>2.4821338574338277E-2</v>
      </c>
      <c r="H24" s="1342">
        <v>3.9162298803930434E-2</v>
      </c>
    </row>
    <row r="25" spans="2:11" s="1083" customFormat="1">
      <c r="B25" s="1338">
        <v>39569</v>
      </c>
      <c r="C25" s="1342">
        <v>5.5710772356390513E-2</v>
      </c>
      <c r="D25" s="1342">
        <v>3.4371912174273739E-2</v>
      </c>
      <c r="E25" s="1342">
        <v>4.2459459459459462E-2</v>
      </c>
      <c r="F25" s="1342">
        <v>3.0294188647718715E-2</v>
      </c>
      <c r="G25" s="1342">
        <v>2.191070134352259E-2</v>
      </c>
      <c r="H25" s="1342">
        <v>3.9485688434936467E-2</v>
      </c>
    </row>
    <row r="26" spans="2:11" s="1083" customFormat="1">
      <c r="B26" s="1338">
        <v>39600</v>
      </c>
      <c r="C26" s="1342">
        <v>5.5304550205103047E-2</v>
      </c>
      <c r="D26" s="1342">
        <v>4.5143890199047486E-2</v>
      </c>
      <c r="E26" s="1342">
        <v>4.0257142857142859E-2</v>
      </c>
      <c r="F26" s="1342">
        <v>3.6071713225391641E-2</v>
      </c>
      <c r="G26" s="1342">
        <v>2.1246020146392101E-2</v>
      </c>
      <c r="H26" s="1342">
        <v>3.9154160455940376E-2</v>
      </c>
    </row>
    <row r="27" spans="2:11" s="1083" customFormat="1">
      <c r="B27" s="1338">
        <v>39630</v>
      </c>
      <c r="C27" s="1342">
        <v>5.1939785608817478E-2</v>
      </c>
      <c r="D27" s="1342">
        <v>3.0846358716247069E-2</v>
      </c>
      <c r="E27" s="1342">
        <v>4.3971428571428571E-2</v>
      </c>
      <c r="F27" s="1342">
        <v>5.1207088975120746E-2</v>
      </c>
      <c r="G27" s="1342">
        <v>2.2067511501058092E-2</v>
      </c>
      <c r="H27" s="1342">
        <v>4.1235301471230931E-2</v>
      </c>
    </row>
    <row r="28" spans="2:11" s="1083" customFormat="1">
      <c r="B28" s="1338">
        <v>39661</v>
      </c>
      <c r="C28" s="1342">
        <v>4.956194533059273E-2</v>
      </c>
      <c r="D28" s="1342">
        <v>2.2861716035081914E-2</v>
      </c>
      <c r="E28" s="1342">
        <v>3.9423826714801442E-2</v>
      </c>
      <c r="F28" s="1342">
        <v>5.3501512165632328E-2</v>
      </c>
      <c r="G28" s="1342">
        <v>2.1526828214561391E-2</v>
      </c>
      <c r="H28" s="1342">
        <v>4.2282960331109051E-2</v>
      </c>
    </row>
    <row r="29" spans="2:11" s="1083" customFormat="1">
      <c r="B29" s="1338">
        <v>39692</v>
      </c>
      <c r="C29" s="1342">
        <v>5.0354189516923789E-2</v>
      </c>
      <c r="D29" s="1342">
        <v>3.1104181279857816E-2</v>
      </c>
      <c r="E29" s="1342">
        <v>4.3953738317757007E-2</v>
      </c>
      <c r="F29" s="1342">
        <v>5.8606194565608484E-2</v>
      </c>
      <c r="G29" s="1342">
        <v>2.5618084868199983E-2</v>
      </c>
      <c r="H29" s="1342">
        <v>4.1457921275211446E-2</v>
      </c>
    </row>
    <row r="30" spans="2:11" ht="11.25" customHeight="1"/>
    <row r="32" spans="2:11">
      <c r="B32" s="1329" t="s">
        <v>1034</v>
      </c>
    </row>
    <row r="51" spans="2:2" ht="13.5" customHeight="1"/>
    <row r="52" spans="2:2">
      <c r="B52" s="1296" t="s">
        <v>1620</v>
      </c>
    </row>
    <row r="54" spans="2:2">
      <c r="B54" s="164" t="s">
        <v>1682</v>
      </c>
    </row>
  </sheetData>
  <phoneticPr fontId="11" type="noConversion"/>
  <hyperlinks>
    <hyperlink ref="B54" location="'Содержание '!B75" display="к содержанию"/>
  </hyperlinks>
  <pageMargins left="0.75" right="0.75" top="1" bottom="1" header="0.5" footer="0.5"/>
  <headerFooter alignWithMargins="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4"/>
  <dimension ref="A2:AD31"/>
  <sheetViews>
    <sheetView workbookViewId="0">
      <selection activeCell="B31" sqref="B31"/>
    </sheetView>
  </sheetViews>
  <sheetFormatPr defaultRowHeight="12.75"/>
  <cols>
    <col min="1" max="1" width="9.140625" style="1089"/>
    <col min="2" max="2" width="36.28515625" style="1089" customWidth="1"/>
    <col min="3" max="3" width="12.5703125" style="1089" customWidth="1"/>
    <col min="4" max="4" width="12" style="1089" customWidth="1"/>
    <col min="5" max="5" width="11.42578125" style="1089" customWidth="1"/>
    <col min="6" max="6" width="12.28515625" style="1089" customWidth="1"/>
    <col min="7" max="7" width="11.28515625" style="1089" customWidth="1"/>
    <col min="8" max="8" width="12.5703125" style="1089" customWidth="1"/>
    <col min="9" max="10" width="11.5703125" style="1089" customWidth="1"/>
    <col min="11" max="11" width="11.7109375" style="1089" customWidth="1"/>
    <col min="12" max="12" width="11.5703125" style="1089" customWidth="1"/>
    <col min="13" max="19" width="9.140625" style="1089"/>
    <col min="20" max="20" width="9" style="1089" customWidth="1"/>
    <col min="21" max="25" width="9.85546875" style="1089" bestFit="1" customWidth="1"/>
    <col min="26" max="16384" width="9.140625" style="1089"/>
  </cols>
  <sheetData>
    <row r="2" spans="1:30">
      <c r="A2" s="1089" t="s">
        <v>1238</v>
      </c>
      <c r="B2" s="1343" t="s">
        <v>466</v>
      </c>
    </row>
    <row r="4" spans="1:30" s="1353" customFormat="1" ht="14.25" customHeight="1">
      <c r="B4" s="1354" t="s">
        <v>908</v>
      </c>
      <c r="C4" s="1355">
        <v>39083</v>
      </c>
      <c r="D4" s="1355">
        <v>39114</v>
      </c>
      <c r="E4" s="1355">
        <v>39142</v>
      </c>
      <c r="F4" s="1355">
        <v>39173</v>
      </c>
      <c r="G4" s="1355">
        <v>39203</v>
      </c>
      <c r="H4" s="1355">
        <v>39234</v>
      </c>
      <c r="I4" s="1355">
        <v>39264</v>
      </c>
      <c r="J4" s="1355">
        <v>39295</v>
      </c>
      <c r="K4" s="1355">
        <v>39326</v>
      </c>
      <c r="L4" s="1355">
        <v>39356</v>
      </c>
      <c r="M4" s="1356">
        <v>39387</v>
      </c>
      <c r="N4" s="1356">
        <v>39417</v>
      </c>
      <c r="O4" s="1356">
        <v>39448</v>
      </c>
      <c r="P4" s="1356">
        <v>39479</v>
      </c>
      <c r="Q4" s="1356">
        <v>39508</v>
      </c>
      <c r="R4" s="1356">
        <v>39539</v>
      </c>
      <c r="S4" s="1356">
        <v>39569</v>
      </c>
      <c r="T4" s="1356">
        <v>39600</v>
      </c>
      <c r="U4" s="1356">
        <v>39630</v>
      </c>
      <c r="V4" s="1356">
        <v>39661</v>
      </c>
      <c r="W4" s="1356">
        <v>39692</v>
      </c>
      <c r="X4" s="1356">
        <v>39722</v>
      </c>
      <c r="Y4" s="1356">
        <v>39753</v>
      </c>
    </row>
    <row r="5" spans="1:30" s="1346" customFormat="1">
      <c r="B5" s="1347" t="s">
        <v>467</v>
      </c>
      <c r="C5" s="1348"/>
      <c r="D5" s="1348"/>
      <c r="E5" s="1348"/>
      <c r="F5" s="1348"/>
      <c r="G5" s="1348"/>
      <c r="H5" s="1348"/>
      <c r="I5" s="1348"/>
      <c r="J5" s="1348"/>
      <c r="K5" s="1348"/>
      <c r="L5" s="1348"/>
      <c r="M5" s="1349"/>
      <c r="N5" s="1349"/>
      <c r="O5" s="1349"/>
      <c r="P5" s="1349"/>
      <c r="Q5" s="1349"/>
      <c r="R5" s="1350">
        <v>2512.6610500000002</v>
      </c>
      <c r="S5" s="1349"/>
      <c r="T5" s="1349"/>
      <c r="U5" s="1349"/>
      <c r="V5" s="1350">
        <v>199.67997500000001</v>
      </c>
      <c r="W5" s="1350"/>
      <c r="X5" s="1350"/>
      <c r="Y5" s="1350"/>
    </row>
    <row r="6" spans="1:30" s="1346" customFormat="1">
      <c r="B6" s="1347" t="s">
        <v>468</v>
      </c>
      <c r="C6" s="1348">
        <v>0</v>
      </c>
      <c r="D6" s="1348">
        <v>0</v>
      </c>
      <c r="E6" s="1348">
        <v>0</v>
      </c>
      <c r="F6" s="1348">
        <v>324.32524846000001</v>
      </c>
      <c r="G6" s="1348">
        <v>1896.97191109</v>
      </c>
      <c r="H6" s="1348">
        <v>0</v>
      </c>
      <c r="I6" s="1348">
        <v>1</v>
      </c>
      <c r="J6" s="1348">
        <v>7638.5013333200004</v>
      </c>
      <c r="K6" s="1348">
        <v>505.26983586</v>
      </c>
      <c r="L6" s="1348">
        <v>0</v>
      </c>
      <c r="M6" s="1350">
        <v>4015.27255827</v>
      </c>
      <c r="N6" s="1350">
        <v>3290.8368397000004</v>
      </c>
      <c r="O6" s="1350">
        <v>7695.06</v>
      </c>
      <c r="P6" s="1349"/>
      <c r="Q6" s="1349"/>
      <c r="R6" s="1349"/>
      <c r="S6" s="1349"/>
      <c r="T6" s="1350">
        <v>6.4287549999999998</v>
      </c>
      <c r="U6" s="1349"/>
      <c r="V6" s="1350"/>
      <c r="W6" s="1350"/>
      <c r="X6" s="1350"/>
      <c r="Y6" s="1350"/>
    </row>
    <row r="7" spans="1:30" s="1346" customFormat="1">
      <c r="B7" s="1347" t="s">
        <v>469</v>
      </c>
      <c r="C7" s="1351">
        <v>87173.593641419997</v>
      </c>
      <c r="D7" s="1351">
        <v>26005.083039159999</v>
      </c>
      <c r="E7" s="1351">
        <v>26536.46929184</v>
      </c>
      <c r="F7" s="1351">
        <v>46348.729750580002</v>
      </c>
      <c r="G7" s="1351">
        <v>42441.480424410001</v>
      </c>
      <c r="H7" s="1351">
        <v>58499.174107140003</v>
      </c>
      <c r="I7" s="1351">
        <v>358494.90689917997</v>
      </c>
      <c r="J7" s="1351">
        <v>63611.150796649999</v>
      </c>
      <c r="K7" s="1351">
        <v>37981.246975039998</v>
      </c>
      <c r="L7" s="1351">
        <v>25218.072817389999</v>
      </c>
      <c r="M7" s="1350">
        <v>52141.159400710007</v>
      </c>
      <c r="N7" s="1350">
        <v>30249.785963582999</v>
      </c>
      <c r="O7" s="1350">
        <v>47518.499248389999</v>
      </c>
      <c r="P7" s="1350">
        <v>26407.816146899993</v>
      </c>
      <c r="Q7" s="1350">
        <v>29728.921321840011</v>
      </c>
      <c r="R7" s="1350">
        <v>29770.871593300002</v>
      </c>
      <c r="S7" s="1350">
        <v>14239.935414669999</v>
      </c>
      <c r="T7" s="1350">
        <v>60862.468654890006</v>
      </c>
      <c r="U7" s="1350">
        <v>54252.700398079985</v>
      </c>
      <c r="V7" s="1350">
        <v>20451.862870429999</v>
      </c>
      <c r="W7" s="1350">
        <v>75779.183031870009</v>
      </c>
      <c r="X7" s="1350">
        <v>37866.895363439988</v>
      </c>
      <c r="Y7" s="1351">
        <v>18065.979142569999</v>
      </c>
      <c r="Z7" s="1352"/>
      <c r="AA7" s="1352"/>
      <c r="AB7" s="1352"/>
      <c r="AC7" s="1352"/>
      <c r="AD7" s="1352"/>
    </row>
    <row r="8" spans="1:30" s="1346" customFormat="1">
      <c r="B8" s="1347" t="s">
        <v>470</v>
      </c>
      <c r="C8" s="1348">
        <v>30977.344038300002</v>
      </c>
      <c r="D8" s="1348">
        <v>30407.98042457</v>
      </c>
      <c r="E8" s="1348">
        <v>40254.660929780002</v>
      </c>
      <c r="F8" s="1348">
        <v>65763.139357280001</v>
      </c>
      <c r="G8" s="1348">
        <v>28272.55196099</v>
      </c>
      <c r="H8" s="1348">
        <v>34892.531338809997</v>
      </c>
      <c r="I8" s="1348">
        <v>72679.284523730006</v>
      </c>
      <c r="J8" s="1348">
        <v>25218.79718473</v>
      </c>
      <c r="K8" s="1348">
        <v>15869.525957440001</v>
      </c>
      <c r="L8" s="1348">
        <v>81877.525379140003</v>
      </c>
      <c r="M8" s="1350">
        <v>35750.876099330002</v>
      </c>
      <c r="N8" s="1350">
        <v>37335.518139860003</v>
      </c>
      <c r="O8" s="1350">
        <v>32658.340111149999</v>
      </c>
      <c r="P8" s="1350">
        <v>12411.930538529989</v>
      </c>
      <c r="Q8" s="1350">
        <v>22900.479160819988</v>
      </c>
      <c r="R8" s="1350">
        <v>11478.502075909995</v>
      </c>
      <c r="S8" s="1350">
        <v>22726.815318249999</v>
      </c>
      <c r="T8" s="1350">
        <v>31325.951813990003</v>
      </c>
      <c r="U8" s="1350">
        <v>44289.933507209993</v>
      </c>
      <c r="V8" s="1350">
        <v>63947.466832929989</v>
      </c>
      <c r="W8" s="1350">
        <v>19715.243638270003</v>
      </c>
      <c r="X8" s="1350">
        <v>79058.541952290019</v>
      </c>
      <c r="Y8" s="1351">
        <v>44362.957668450101</v>
      </c>
      <c r="Z8" s="1352"/>
      <c r="AA8" s="1352"/>
      <c r="AB8" s="1352"/>
      <c r="AC8" s="1352"/>
      <c r="AD8" s="1352"/>
    </row>
    <row r="10" spans="1:30">
      <c r="B10" s="1343" t="s">
        <v>466</v>
      </c>
    </row>
    <row r="29" spans="2:2">
      <c r="B29" s="1088" t="s">
        <v>471</v>
      </c>
    </row>
    <row r="31" spans="2:2">
      <c r="B31" s="164" t="s">
        <v>1682</v>
      </c>
    </row>
  </sheetData>
  <phoneticPr fontId="64" type="noConversion"/>
  <hyperlinks>
    <hyperlink ref="B31" location="'Содержание '!B76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5"/>
  <dimension ref="A2:Y30"/>
  <sheetViews>
    <sheetView workbookViewId="0">
      <selection activeCell="B30" sqref="B30"/>
    </sheetView>
  </sheetViews>
  <sheetFormatPr defaultRowHeight="12.75"/>
  <cols>
    <col min="1" max="1" width="9.140625" style="1089"/>
    <col min="2" max="2" width="33" style="1089" customWidth="1"/>
    <col min="3" max="3" width="14" style="1089" bestFit="1" customWidth="1"/>
    <col min="4" max="5" width="13.140625" style="1089" bestFit="1" customWidth="1"/>
    <col min="6" max="6" width="14" style="1089" bestFit="1" customWidth="1"/>
    <col min="7" max="10" width="13.140625" style="1089" bestFit="1" customWidth="1"/>
    <col min="11" max="11" width="14" style="1089" bestFit="1" customWidth="1"/>
    <col min="12" max="13" width="13.140625" style="1089" bestFit="1" customWidth="1"/>
    <col min="14" max="14" width="12.140625" style="1089" bestFit="1" customWidth="1"/>
    <col min="15" max="25" width="13.140625" style="1089" bestFit="1" customWidth="1"/>
    <col min="26" max="16384" width="9.140625" style="1089"/>
  </cols>
  <sheetData>
    <row r="2" spans="1:25">
      <c r="A2" s="1089" t="s">
        <v>1238</v>
      </c>
      <c r="B2" s="1343" t="s">
        <v>2191</v>
      </c>
      <c r="C2" s="1087"/>
    </row>
    <row r="4" spans="1:25" s="1353" customFormat="1" ht="13.5" customHeight="1">
      <c r="B4" s="1360" t="s">
        <v>908</v>
      </c>
      <c r="C4" s="1355">
        <v>39083</v>
      </c>
      <c r="D4" s="1355">
        <v>39114</v>
      </c>
      <c r="E4" s="1355">
        <v>39142</v>
      </c>
      <c r="F4" s="1355">
        <v>39173</v>
      </c>
      <c r="G4" s="1355">
        <v>39203</v>
      </c>
      <c r="H4" s="1355">
        <v>39234</v>
      </c>
      <c r="I4" s="1355">
        <v>39264</v>
      </c>
      <c r="J4" s="1355">
        <v>39295</v>
      </c>
      <c r="K4" s="1355">
        <v>39326</v>
      </c>
      <c r="L4" s="1355">
        <v>39356</v>
      </c>
      <c r="M4" s="1356">
        <v>39387</v>
      </c>
      <c r="N4" s="1356">
        <v>39417</v>
      </c>
      <c r="O4" s="1356">
        <v>39448</v>
      </c>
      <c r="P4" s="1356">
        <v>39479</v>
      </c>
      <c r="Q4" s="1356">
        <v>39508</v>
      </c>
      <c r="R4" s="1356">
        <v>39539</v>
      </c>
      <c r="S4" s="1356">
        <v>39569</v>
      </c>
      <c r="T4" s="1356">
        <v>39600</v>
      </c>
      <c r="U4" s="1356">
        <v>39630</v>
      </c>
      <c r="V4" s="1356">
        <v>39661</v>
      </c>
      <c r="W4" s="1356">
        <v>39692</v>
      </c>
      <c r="X4" s="1356">
        <v>39722</v>
      </c>
      <c r="Y4" s="1356">
        <v>39753</v>
      </c>
    </row>
    <row r="5" spans="1:25" s="1357" customFormat="1">
      <c r="B5" s="1359" t="s">
        <v>472</v>
      </c>
      <c r="C5" s="1358">
        <v>7339.3106005199998</v>
      </c>
      <c r="D5" s="1358">
        <v>7355.3122636400003</v>
      </c>
      <c r="E5" s="1358">
        <v>19977.638541460001</v>
      </c>
      <c r="F5" s="1358">
        <v>2281.2975662899998</v>
      </c>
      <c r="G5" s="1358">
        <v>7554.31066904</v>
      </c>
      <c r="H5" s="1358">
        <v>10965.11958465</v>
      </c>
      <c r="I5" s="1358">
        <v>15913.3173606</v>
      </c>
      <c r="J5" s="1358">
        <v>11505.25946173</v>
      </c>
      <c r="K5" s="1358">
        <v>720.09855395</v>
      </c>
      <c r="L5" s="1358">
        <v>1730.9513493100001</v>
      </c>
      <c r="M5" s="1358">
        <v>8483.1332918999997</v>
      </c>
      <c r="N5" s="1358">
        <v>7057.2095372800004</v>
      </c>
      <c r="O5" s="1358">
        <v>11786.87244682</v>
      </c>
      <c r="P5" s="1358">
        <v>27797.55039832</v>
      </c>
      <c r="Q5" s="1358">
        <v>24081.029331400001</v>
      </c>
      <c r="R5" s="1358">
        <v>13914.663108250001</v>
      </c>
      <c r="S5" s="1358">
        <v>7685.9380347799997</v>
      </c>
      <c r="T5" s="1358">
        <v>9885.3873884599998</v>
      </c>
      <c r="U5" s="1358">
        <v>10351.51650935</v>
      </c>
      <c r="V5" s="1358">
        <v>9932.8759386700003</v>
      </c>
      <c r="W5" s="1358">
        <v>33387.655871670002</v>
      </c>
      <c r="X5" s="1358">
        <v>38228.61939439</v>
      </c>
      <c r="Y5" s="1358">
        <v>58547.377762149998</v>
      </c>
    </row>
    <row r="6" spans="1:25" s="1357" customFormat="1">
      <c r="B6" s="1359" t="s">
        <v>473</v>
      </c>
      <c r="C6" s="1358">
        <v>5.8794546099999998</v>
      </c>
      <c r="D6" s="1358">
        <v>8.7487724999999994</v>
      </c>
      <c r="E6" s="1358">
        <v>1.4503272</v>
      </c>
      <c r="F6" s="1358">
        <v>5.8224164700000003</v>
      </c>
      <c r="G6" s="1358">
        <v>2.8431169999999999</v>
      </c>
      <c r="H6" s="1358">
        <v>6.67876432</v>
      </c>
      <c r="I6" s="1358">
        <v>0</v>
      </c>
      <c r="J6" s="1358">
        <v>0</v>
      </c>
      <c r="K6" s="1358">
        <v>0</v>
      </c>
      <c r="L6" s="1358">
        <v>0</v>
      </c>
      <c r="M6" s="1358">
        <v>0</v>
      </c>
      <c r="N6" s="1358">
        <v>0</v>
      </c>
      <c r="O6" s="1358">
        <v>0</v>
      </c>
      <c r="P6" s="1358">
        <v>0</v>
      </c>
      <c r="Q6" s="1358">
        <v>0</v>
      </c>
      <c r="R6" s="1358">
        <v>0</v>
      </c>
      <c r="S6" s="1358">
        <v>0</v>
      </c>
      <c r="T6" s="1358">
        <v>0</v>
      </c>
      <c r="U6" s="1358">
        <v>0</v>
      </c>
      <c r="V6" s="1358">
        <v>0</v>
      </c>
      <c r="W6" s="1358">
        <v>0</v>
      </c>
      <c r="X6" s="1358">
        <v>0</v>
      </c>
      <c r="Y6" s="1358">
        <v>0</v>
      </c>
    </row>
    <row r="7" spans="1:25" s="1357" customFormat="1">
      <c r="B7" s="1359" t="s">
        <v>474</v>
      </c>
      <c r="C7" s="1358">
        <v>211601.12575054</v>
      </c>
      <c r="D7" s="1358">
        <v>23807.7941479</v>
      </c>
      <c r="E7" s="1358">
        <v>65346.327856160002</v>
      </c>
      <c r="F7" s="1358">
        <v>108965.45070251</v>
      </c>
      <c r="G7" s="1358">
        <v>58740.065811380002</v>
      </c>
      <c r="H7" s="1358">
        <v>54609.969033649999</v>
      </c>
      <c r="I7" s="1358">
        <v>65251.054075339998</v>
      </c>
      <c r="J7" s="1358">
        <v>79838.616711020004</v>
      </c>
      <c r="K7" s="1358">
        <v>185199.73236786001</v>
      </c>
      <c r="L7" s="1358">
        <v>50504.020625700003</v>
      </c>
      <c r="M7" s="1358">
        <v>7871.9350034999998</v>
      </c>
      <c r="N7" s="1358">
        <v>198.94110000000001</v>
      </c>
      <c r="O7" s="1358">
        <v>23016.256966450001</v>
      </c>
      <c r="P7" s="1358">
        <v>8223.2704599999997</v>
      </c>
      <c r="Q7" s="1358">
        <v>1361.3303450000001</v>
      </c>
      <c r="R7" s="1358">
        <v>15386.3147692</v>
      </c>
      <c r="S7" s="1358">
        <v>45946.849439999998</v>
      </c>
      <c r="T7" s="1358">
        <v>397.47992199999999</v>
      </c>
      <c r="U7" s="1358">
        <v>13271.318128999999</v>
      </c>
      <c r="V7" s="1358">
        <v>6546.0522719999999</v>
      </c>
      <c r="W7" s="1358">
        <v>6038.3860599999998</v>
      </c>
      <c r="X7" s="1358">
        <v>18452.613685</v>
      </c>
      <c r="Y7" s="1358">
        <v>1908.5682859999999</v>
      </c>
    </row>
    <row r="9" spans="1:25">
      <c r="B9" s="1343" t="s">
        <v>2191</v>
      </c>
    </row>
    <row r="28" spans="2:2">
      <c r="B28" s="1097" t="s">
        <v>1663</v>
      </c>
    </row>
    <row r="30" spans="2:2">
      <c r="B30" s="164" t="s">
        <v>1682</v>
      </c>
    </row>
  </sheetData>
  <phoneticPr fontId="64" type="noConversion"/>
  <hyperlinks>
    <hyperlink ref="B30" location="'Содержание '!B77" display="к содержанию"/>
  </hyperlinks>
  <pageMargins left="0.75" right="0.75" top="1" bottom="1" header="0.5" footer="0.5"/>
  <headerFooter alignWithMargins="0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6"/>
  <dimension ref="A2:AB28"/>
  <sheetViews>
    <sheetView workbookViewId="0">
      <selection activeCell="B28" sqref="B28"/>
    </sheetView>
  </sheetViews>
  <sheetFormatPr defaultRowHeight="12.75"/>
  <cols>
    <col min="1" max="1" width="9.140625" style="1089"/>
    <col min="2" max="2" width="28.7109375" style="1089" customWidth="1"/>
    <col min="3" max="3" width="10.140625" style="1089" hidden="1" customWidth="1"/>
    <col min="4" max="4" width="10.7109375" style="1089" hidden="1" customWidth="1"/>
    <col min="5" max="5" width="10" style="1089" hidden="1" customWidth="1"/>
    <col min="6" max="6" width="10.5703125" style="1089" customWidth="1"/>
    <col min="7" max="7" width="13" style="1089" customWidth="1"/>
    <col min="8" max="8" width="13.28515625" style="1089" customWidth="1"/>
    <col min="9" max="9" width="12.42578125" style="1089" customWidth="1"/>
    <col min="10" max="10" width="12.140625" style="1089" customWidth="1"/>
    <col min="11" max="11" width="12.5703125" style="1089" customWidth="1"/>
    <col min="12" max="12" width="12.7109375" style="1089" customWidth="1"/>
    <col min="13" max="13" width="13.140625" style="1089" customWidth="1"/>
    <col min="14" max="14" width="10.85546875" style="1089" customWidth="1"/>
    <col min="15" max="15" width="11" style="1089" bestFit="1" customWidth="1"/>
    <col min="16" max="16" width="11.140625" style="1089" customWidth="1"/>
    <col min="17" max="25" width="9.5703125" style="1089" bestFit="1" customWidth="1"/>
    <col min="26" max="27" width="10.85546875" style="1089" bestFit="1" customWidth="1"/>
    <col min="28" max="28" width="12.28515625" style="1089" customWidth="1"/>
    <col min="29" max="16384" width="9.140625" style="1089"/>
  </cols>
  <sheetData>
    <row r="2" spans="1:28">
      <c r="A2" s="1089" t="s">
        <v>1238</v>
      </c>
      <c r="B2" s="1343" t="s">
        <v>475</v>
      </c>
    </row>
    <row r="3" spans="1:28">
      <c r="F3" s="1087"/>
    </row>
    <row r="4" spans="1:28" s="1353" customFormat="1">
      <c r="B4" s="1354" t="s">
        <v>908</v>
      </c>
      <c r="F4" s="1355">
        <v>39083</v>
      </c>
      <c r="G4" s="1355">
        <v>39114</v>
      </c>
      <c r="H4" s="1355">
        <v>39142</v>
      </c>
      <c r="I4" s="1355">
        <v>39173</v>
      </c>
      <c r="J4" s="1355">
        <v>39203</v>
      </c>
      <c r="K4" s="1355">
        <v>39234</v>
      </c>
      <c r="L4" s="1355">
        <v>39264</v>
      </c>
      <c r="M4" s="1355">
        <v>39295</v>
      </c>
      <c r="N4" s="1355">
        <v>39326</v>
      </c>
      <c r="O4" s="1355">
        <v>39356</v>
      </c>
      <c r="P4" s="1356">
        <v>39387</v>
      </c>
      <c r="Q4" s="1356">
        <v>39417</v>
      </c>
      <c r="R4" s="1356">
        <v>39448</v>
      </c>
      <c r="S4" s="1356">
        <v>39479</v>
      </c>
      <c r="T4" s="1356">
        <v>39508</v>
      </c>
      <c r="U4" s="1356">
        <v>39539</v>
      </c>
      <c r="V4" s="1356">
        <v>39569</v>
      </c>
      <c r="W4" s="1356">
        <v>39600</v>
      </c>
      <c r="X4" s="1356">
        <v>39630</v>
      </c>
      <c r="Y4" s="1356">
        <v>39661</v>
      </c>
      <c r="Z4" s="1356">
        <v>39692</v>
      </c>
      <c r="AA4" s="1356">
        <v>39722</v>
      </c>
      <c r="AB4" s="1356">
        <v>39753</v>
      </c>
    </row>
    <row r="5" spans="1:28" ht="15.75" customHeight="1">
      <c r="B5" s="1090" t="s">
        <v>476</v>
      </c>
      <c r="C5" s="1090"/>
      <c r="D5" s="1090"/>
      <c r="E5" s="1090"/>
      <c r="F5" s="1361">
        <v>1.2987885081552222</v>
      </c>
      <c r="G5" s="1361">
        <v>1.1374016756045304</v>
      </c>
      <c r="H5" s="1361">
        <v>1.3692883594592153</v>
      </c>
      <c r="I5" s="1361">
        <v>1.404467355972447</v>
      </c>
      <c r="J5" s="1361">
        <v>1.4788524114007573</v>
      </c>
      <c r="K5" s="1361">
        <v>1.8953920056636664</v>
      </c>
      <c r="L5" s="1361">
        <v>2.2791053472124685</v>
      </c>
      <c r="M5" s="1361">
        <v>2.0123001211578915</v>
      </c>
      <c r="N5" s="1361">
        <v>1.7520200789216762</v>
      </c>
      <c r="O5" s="1361">
        <v>1.4853020451580883</v>
      </c>
      <c r="P5" s="1361">
        <v>2.4450030359555521</v>
      </c>
      <c r="Q5" s="1361">
        <v>2.2420890313560933</v>
      </c>
      <c r="R5" s="1361">
        <v>1.9047181314832451</v>
      </c>
      <c r="S5" s="1361">
        <v>2.0154501286754929</v>
      </c>
      <c r="T5" s="1361">
        <v>2.3012177843907029</v>
      </c>
      <c r="U5" s="1361">
        <v>1.7864618523337132</v>
      </c>
      <c r="V5" s="1361">
        <v>1.8426298633263334</v>
      </c>
      <c r="W5" s="1361">
        <v>1.8878936594674398</v>
      </c>
      <c r="X5" s="1361">
        <v>1.7957928609607055</v>
      </c>
      <c r="Y5" s="1361">
        <v>1.5534395211706216</v>
      </c>
      <c r="Z5" s="1361">
        <v>1.6033970296871536</v>
      </c>
      <c r="AA5" s="1361">
        <v>1.8527073466821828</v>
      </c>
      <c r="AB5" s="1361">
        <v>2.2547437062750824</v>
      </c>
    </row>
    <row r="6" spans="1:28">
      <c r="B6" s="1090" t="s">
        <v>477</v>
      </c>
      <c r="C6" s="1090"/>
      <c r="D6" s="1090"/>
      <c r="E6" s="1090"/>
      <c r="F6" s="1362">
        <v>0.87210597531845646</v>
      </c>
      <c r="G6" s="1362">
        <v>0.82348538183519515</v>
      </c>
      <c r="H6" s="1362">
        <v>0.89585146446757524</v>
      </c>
      <c r="I6" s="1362">
        <v>0.7995455435348886</v>
      </c>
      <c r="J6" s="1362">
        <v>0.74061491357785314</v>
      </c>
      <c r="K6" s="1362">
        <v>0.77382667442107356</v>
      </c>
      <c r="L6" s="1362">
        <v>0.73570798417024275</v>
      </c>
      <c r="M6" s="1362">
        <v>0.79289394329559637</v>
      </c>
      <c r="N6" s="1362">
        <v>0.73256800689228529</v>
      </c>
      <c r="O6" s="1362">
        <v>0.71766968857487312</v>
      </c>
      <c r="P6" s="1362">
        <v>0.89371140452237618</v>
      </c>
      <c r="Q6" s="1362">
        <v>0.71979977490421321</v>
      </c>
      <c r="R6" s="1362">
        <v>0.81019918985521899</v>
      </c>
      <c r="S6" s="1362">
        <v>0.80738312808915647</v>
      </c>
      <c r="T6" s="1362">
        <v>0.74537207864160493</v>
      </c>
      <c r="U6" s="1362">
        <v>0.922649317964363</v>
      </c>
      <c r="V6" s="1362">
        <v>1.1094248246031326</v>
      </c>
      <c r="W6" s="1362">
        <v>0.89395823321877599</v>
      </c>
      <c r="X6" s="1362">
        <v>0.9530474729510594</v>
      </c>
      <c r="Y6" s="1362">
        <v>1.0006230438860846</v>
      </c>
      <c r="Z6" s="1362">
        <v>1.08825943715153</v>
      </c>
      <c r="AA6" s="1362">
        <v>1.4037685325617091</v>
      </c>
      <c r="AB6" s="1362">
        <v>1.4955864240636736</v>
      </c>
    </row>
    <row r="8" spans="1:28">
      <c r="B8" s="1343" t="s">
        <v>475</v>
      </c>
    </row>
    <row r="26" spans="2:2">
      <c r="B26" s="1097" t="s">
        <v>440</v>
      </c>
    </row>
    <row r="28" spans="2:2">
      <c r="B28" s="164" t="s">
        <v>1682</v>
      </c>
    </row>
  </sheetData>
  <phoneticPr fontId="64" type="noConversion"/>
  <hyperlinks>
    <hyperlink ref="B28" location="'Содержание '!B78" display="к содержанию"/>
  </hyperlinks>
  <pageMargins left="0.75" right="0.75" top="1" bottom="1" header="0.5" footer="0.5"/>
  <headerFooter alignWithMargins="0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7"/>
  <dimension ref="A2:F464"/>
  <sheetViews>
    <sheetView workbookViewId="0">
      <selection activeCell="F23" sqref="F23"/>
    </sheetView>
  </sheetViews>
  <sheetFormatPr defaultRowHeight="12.75"/>
  <cols>
    <col min="1" max="1" width="9.140625" style="1089"/>
    <col min="2" max="2" width="11" style="1363" customWidth="1"/>
    <col min="3" max="3" width="11.85546875" style="1364" customWidth="1"/>
    <col min="4" max="4" width="11" style="1365" customWidth="1"/>
    <col min="5" max="16384" width="9.140625" style="1089"/>
  </cols>
  <sheetData>
    <row r="2" spans="1:6">
      <c r="A2" s="1089" t="s">
        <v>1238</v>
      </c>
      <c r="B2" s="1368" t="s">
        <v>441</v>
      </c>
      <c r="C2" s="1366"/>
      <c r="D2" s="1367"/>
      <c r="F2" s="1368" t="s">
        <v>441</v>
      </c>
    </row>
    <row r="3" spans="1:6">
      <c r="B3" s="1493" t="s">
        <v>442</v>
      </c>
      <c r="C3" s="1494" t="s">
        <v>443</v>
      </c>
      <c r="D3" s="1496" t="s">
        <v>444</v>
      </c>
    </row>
    <row r="4" spans="1:6">
      <c r="B4" s="1493"/>
      <c r="C4" s="1495"/>
      <c r="D4" s="1496"/>
    </row>
    <row r="5" spans="1:6">
      <c r="B5" s="1369"/>
      <c r="C5" s="1370" t="s">
        <v>445</v>
      </c>
      <c r="D5" s="1371" t="s">
        <v>446</v>
      </c>
    </row>
    <row r="6" spans="1:6">
      <c r="B6" s="1372">
        <v>39085</v>
      </c>
      <c r="C6" s="1373">
        <v>2349.9849883494835</v>
      </c>
      <c r="D6" s="1374">
        <v>7.2009402331152605</v>
      </c>
    </row>
    <row r="7" spans="1:6">
      <c r="B7" s="1372">
        <v>39086</v>
      </c>
      <c r="C7" s="1373">
        <v>2315.3520376747138</v>
      </c>
      <c r="D7" s="1374">
        <v>7.1968028330370748</v>
      </c>
    </row>
    <row r="8" spans="1:6">
      <c r="B8" s="1372">
        <v>39087</v>
      </c>
      <c r="C8" s="1373">
        <v>2361.271662120871</v>
      </c>
      <c r="D8" s="1374">
        <v>7.1864338090219082</v>
      </c>
    </row>
    <row r="9" spans="1:6">
      <c r="B9" s="1372">
        <v>39090</v>
      </c>
      <c r="C9" s="1373">
        <v>2325.320420219794</v>
      </c>
      <c r="D9" s="1374">
        <v>7.2089705342998744</v>
      </c>
    </row>
    <row r="10" spans="1:6">
      <c r="B10" s="1372">
        <v>39091</v>
      </c>
      <c r="C10" s="1373">
        <v>2369.3650592095964</v>
      </c>
      <c r="D10" s="1374">
        <v>7.2056416397879186</v>
      </c>
    </row>
    <row r="11" spans="1:6">
      <c r="B11" s="1372">
        <v>39092</v>
      </c>
      <c r="C11" s="1373">
        <v>2335.1602842406128</v>
      </c>
      <c r="D11" s="1374">
        <v>7.4144220882480516</v>
      </c>
    </row>
    <row r="12" spans="1:6">
      <c r="B12" s="1372">
        <v>39093</v>
      </c>
      <c r="C12" s="1373">
        <v>2343.7176591254643</v>
      </c>
      <c r="D12" s="1374">
        <v>7.2096952092933098</v>
      </c>
    </row>
    <row r="13" spans="1:6">
      <c r="B13" s="1372">
        <v>39094</v>
      </c>
      <c r="C13" s="1373">
        <v>2359.8664012009599</v>
      </c>
      <c r="D13" s="1374">
        <v>7.1838778272722115</v>
      </c>
    </row>
    <row r="14" spans="1:6">
      <c r="B14" s="1372">
        <v>39097</v>
      </c>
      <c r="C14" s="1373">
        <v>2276.2294106474201</v>
      </c>
      <c r="D14" s="1374">
        <v>7.4311058628147242</v>
      </c>
    </row>
    <row r="15" spans="1:6">
      <c r="B15" s="1372">
        <v>39098</v>
      </c>
      <c r="C15" s="1373">
        <v>2284.8536616349265</v>
      </c>
      <c r="D15" s="1374">
        <v>7.2337777930504776</v>
      </c>
    </row>
    <row r="16" spans="1:6">
      <c r="B16" s="1372">
        <v>39099</v>
      </c>
      <c r="C16" s="1373">
        <v>2541.7993989290253</v>
      </c>
      <c r="D16" s="1374">
        <v>7.2328429620396983</v>
      </c>
    </row>
    <row r="17" spans="2:6">
      <c r="B17" s="1372">
        <v>39100</v>
      </c>
      <c r="C17" s="1373">
        <v>2430.8508665298159</v>
      </c>
      <c r="D17" s="1374">
        <v>7.2449699074780272</v>
      </c>
    </row>
    <row r="18" spans="2:6">
      <c r="B18" s="1372">
        <v>39101</v>
      </c>
      <c r="C18" s="1373">
        <v>2436.0090860896066</v>
      </c>
      <c r="D18" s="1374">
        <v>7.2322022570653788</v>
      </c>
    </row>
    <row r="19" spans="2:6">
      <c r="B19" s="1372">
        <v>39104</v>
      </c>
      <c r="C19" s="1373">
        <v>2505.0307929966284</v>
      </c>
      <c r="D19" s="1374">
        <v>7.2277770326357738</v>
      </c>
    </row>
    <row r="20" spans="2:6">
      <c r="B20" s="1372">
        <v>39105</v>
      </c>
      <c r="C20" s="1373">
        <v>2480.1597151714709</v>
      </c>
      <c r="D20" s="1374">
        <v>7.239077075750644</v>
      </c>
    </row>
    <row r="21" spans="2:6">
      <c r="B21" s="1372">
        <v>39106</v>
      </c>
      <c r="C21" s="1373">
        <v>2538.1449144190155</v>
      </c>
      <c r="D21" s="1374">
        <v>7.2298812043874783</v>
      </c>
      <c r="F21" s="1088" t="s">
        <v>1663</v>
      </c>
    </row>
    <row r="22" spans="2:6">
      <c r="B22" s="1372">
        <v>39107</v>
      </c>
      <c r="C22" s="1373">
        <v>2499.8064339727312</v>
      </c>
      <c r="D22" s="1374">
        <v>7.840369912529721</v>
      </c>
    </row>
    <row r="23" spans="2:6">
      <c r="B23" s="1372">
        <v>39108</v>
      </c>
      <c r="C23" s="1373">
        <v>2440.8190022174899</v>
      </c>
      <c r="D23" s="1374">
        <v>7.8155778717315494</v>
      </c>
      <c r="F23" s="164" t="s">
        <v>1682</v>
      </c>
    </row>
    <row r="24" spans="2:6">
      <c r="B24" s="1372">
        <v>39111</v>
      </c>
      <c r="C24" s="1373">
        <v>2434.6372304574011</v>
      </c>
      <c r="D24" s="1374">
        <v>7.8534819429036062</v>
      </c>
    </row>
    <row r="25" spans="2:6">
      <c r="B25" s="1372">
        <v>39112</v>
      </c>
      <c r="C25" s="1373">
        <v>2406.0844341181632</v>
      </c>
      <c r="D25" s="1374">
        <v>7.6618104713408242</v>
      </c>
    </row>
    <row r="26" spans="2:6">
      <c r="B26" s="1372">
        <v>39113</v>
      </c>
      <c r="C26" s="1373">
        <v>2535.6256850792583</v>
      </c>
      <c r="D26" s="1374">
        <v>7.6772589055055462</v>
      </c>
    </row>
    <row r="27" spans="2:6">
      <c r="B27" s="1372">
        <v>39114</v>
      </c>
      <c r="C27" s="1373">
        <v>2501.1640309821764</v>
      </c>
      <c r="D27" s="1374">
        <v>7.8654336479183184</v>
      </c>
    </row>
    <row r="28" spans="2:6">
      <c r="B28" s="1372">
        <v>39115</v>
      </c>
      <c r="C28" s="1373">
        <v>2611.264853279939</v>
      </c>
      <c r="D28" s="1374">
        <v>7.858624112710344</v>
      </c>
    </row>
    <row r="29" spans="2:6">
      <c r="B29" s="1372">
        <v>39118</v>
      </c>
      <c r="C29" s="1373">
        <v>2590.1648855958465</v>
      </c>
      <c r="D29" s="1374">
        <v>7.852278969870885</v>
      </c>
    </row>
    <row r="30" spans="2:6">
      <c r="B30" s="1372">
        <v>39119</v>
      </c>
      <c r="C30" s="1373">
        <v>2630.5719908674341</v>
      </c>
      <c r="D30" s="1374">
        <v>7.8515671150279909</v>
      </c>
    </row>
    <row r="31" spans="2:6">
      <c r="B31" s="1372">
        <v>39120</v>
      </c>
      <c r="C31" s="1373">
        <v>2603.3418567043095</v>
      </c>
      <c r="D31" s="1374">
        <v>7.8564166875150221</v>
      </c>
    </row>
    <row r="32" spans="2:6">
      <c r="B32" s="1372">
        <v>39121</v>
      </c>
      <c r="C32" s="1373">
        <v>2613.986864634036</v>
      </c>
      <c r="D32" s="1374">
        <v>7.8487440924705609</v>
      </c>
    </row>
    <row r="33" spans="2:4">
      <c r="B33" s="1372">
        <v>39122</v>
      </c>
      <c r="C33" s="1373">
        <v>2656.3962952668699</v>
      </c>
      <c r="D33" s="1374">
        <v>7.8805165845786007</v>
      </c>
    </row>
    <row r="34" spans="2:4">
      <c r="B34" s="1372">
        <v>39125</v>
      </c>
      <c r="C34" s="1373">
        <v>2808.3800099675786</v>
      </c>
      <c r="D34" s="1374">
        <v>7.8500532911579324</v>
      </c>
    </row>
    <row r="35" spans="2:4">
      <c r="B35" s="1372">
        <v>39126</v>
      </c>
      <c r="C35" s="1373">
        <v>2676.6474434835086</v>
      </c>
      <c r="D35" s="1374">
        <v>7.8754306616516834</v>
      </c>
    </row>
    <row r="36" spans="2:4">
      <c r="B36" s="1372">
        <v>39127</v>
      </c>
      <c r="C36" s="1373">
        <v>2596.9525205772807</v>
      </c>
      <c r="D36" s="1374">
        <v>7.4804387197515698</v>
      </c>
    </row>
    <row r="37" spans="2:4">
      <c r="B37" s="1372">
        <v>39128</v>
      </c>
      <c r="C37" s="1373">
        <v>2634.3850758366716</v>
      </c>
      <c r="D37" s="1374">
        <v>7.8668574589668028</v>
      </c>
    </row>
    <row r="38" spans="2:4">
      <c r="B38" s="1372">
        <v>39129</v>
      </c>
      <c r="C38" s="1373">
        <v>2664.8016947737779</v>
      </c>
      <c r="D38" s="1374">
        <v>8.0129489499119355</v>
      </c>
    </row>
    <row r="39" spans="2:4">
      <c r="B39" s="1372">
        <v>39132</v>
      </c>
      <c r="C39" s="1373">
        <v>2663.3426558017163</v>
      </c>
      <c r="D39" s="1374">
        <v>7.8467169376280177</v>
      </c>
    </row>
    <row r="40" spans="2:4">
      <c r="B40" s="1372">
        <v>39133</v>
      </c>
      <c r="C40" s="1373">
        <v>2679.5504522588108</v>
      </c>
      <c r="D40" s="1374">
        <v>7.8752497741447325</v>
      </c>
    </row>
    <row r="41" spans="2:4">
      <c r="B41" s="1372">
        <v>39134</v>
      </c>
      <c r="C41" s="1373">
        <v>2638.4365989811736</v>
      </c>
      <c r="D41" s="1374">
        <v>7.8842316411724012</v>
      </c>
    </row>
    <row r="42" spans="2:4">
      <c r="B42" s="1372">
        <v>39135</v>
      </c>
      <c r="C42" s="1373">
        <v>2645.4544797682133</v>
      </c>
      <c r="D42" s="1374">
        <v>7.891148203331122</v>
      </c>
    </row>
    <row r="43" spans="2:4">
      <c r="B43" s="1372">
        <v>39136</v>
      </c>
      <c r="C43" s="1373">
        <v>2648.7332301729339</v>
      </c>
      <c r="D43" s="1374">
        <v>7.8861919937805558</v>
      </c>
    </row>
    <row r="44" spans="2:4">
      <c r="B44" s="1372">
        <v>39139</v>
      </c>
      <c r="C44" s="1373">
        <v>2573.8188994346192</v>
      </c>
      <c r="D44" s="1374">
        <v>7.8854021882235115</v>
      </c>
    </row>
    <row r="45" spans="2:4">
      <c r="B45" s="1372">
        <v>39140</v>
      </c>
      <c r="C45" s="1373">
        <v>2590.3179031259006</v>
      </c>
      <c r="D45" s="1374">
        <v>8.020752556554168</v>
      </c>
    </row>
    <row r="46" spans="2:4">
      <c r="B46" s="1372">
        <v>39141</v>
      </c>
      <c r="C46" s="1373">
        <v>2562.0484368336647</v>
      </c>
      <c r="D46" s="1374">
        <v>7.8680484082170654</v>
      </c>
    </row>
    <row r="47" spans="2:4">
      <c r="B47" s="1372">
        <v>39142</v>
      </c>
      <c r="C47" s="1373">
        <v>2601.3666035930764</v>
      </c>
      <c r="D47" s="1374">
        <v>7.8418733708447208</v>
      </c>
    </row>
    <row r="48" spans="2:4">
      <c r="B48" s="1372">
        <v>39143</v>
      </c>
      <c r="C48" s="1373">
        <v>2521.0138809143054</v>
      </c>
      <c r="D48" s="1374">
        <v>7.8754357526560126</v>
      </c>
    </row>
    <row r="49" spans="2:4">
      <c r="B49" s="1372">
        <v>39146</v>
      </c>
      <c r="C49" s="1373">
        <v>2539.5542676340683</v>
      </c>
      <c r="D49" s="1374">
        <v>7.8616564418013235</v>
      </c>
    </row>
    <row r="50" spans="2:4">
      <c r="B50" s="1372">
        <v>39147</v>
      </c>
      <c r="C50" s="1373">
        <v>2517.6046652223858</v>
      </c>
      <c r="D50" s="1374">
        <v>7.8796781549525186</v>
      </c>
    </row>
    <row r="51" spans="2:4">
      <c r="B51" s="1372">
        <v>39148</v>
      </c>
      <c r="C51" s="1373">
        <v>2539.6</v>
      </c>
      <c r="D51" s="1374">
        <v>7.8658117327568222</v>
      </c>
    </row>
    <row r="52" spans="2:4">
      <c r="B52" s="1372">
        <v>39152</v>
      </c>
      <c r="C52" s="1373">
        <v>2564.9913365116263</v>
      </c>
      <c r="D52" s="1374">
        <v>7.8749097739851948</v>
      </c>
    </row>
    <row r="53" spans="2:4">
      <c r="B53" s="1372">
        <v>39153</v>
      </c>
      <c r="C53" s="1373">
        <v>2602.0810235242775</v>
      </c>
      <c r="D53" s="1374">
        <v>7.8851276814042803</v>
      </c>
    </row>
    <row r="54" spans="2:4">
      <c r="B54" s="1372">
        <v>39154</v>
      </c>
      <c r="C54" s="1373">
        <v>2600.7332432706694</v>
      </c>
      <c r="D54" s="1374">
        <v>7.4809493425185503</v>
      </c>
    </row>
    <row r="55" spans="2:4">
      <c r="B55" s="1372">
        <v>39155</v>
      </c>
      <c r="C55" s="1373">
        <v>2577.3864823719919</v>
      </c>
      <c r="D55" s="1374">
        <v>7.8732244445738786</v>
      </c>
    </row>
    <row r="56" spans="2:4">
      <c r="B56" s="1372">
        <v>39156</v>
      </c>
      <c r="C56" s="1373">
        <v>2587.2515850093714</v>
      </c>
      <c r="D56" s="1374">
        <v>7.8796630498129128</v>
      </c>
    </row>
    <row r="57" spans="2:4">
      <c r="B57" s="1372">
        <v>39157</v>
      </c>
      <c r="C57" s="1373">
        <v>2533.3445322064504</v>
      </c>
      <c r="D57" s="1374">
        <v>7.8725131441342633</v>
      </c>
    </row>
    <row r="58" spans="2:4">
      <c r="B58" s="1372">
        <v>39160</v>
      </c>
      <c r="C58" s="1373">
        <v>2593.7534737396013</v>
      </c>
      <c r="D58" s="1374">
        <v>7.4925397431828245</v>
      </c>
    </row>
    <row r="59" spans="2:4">
      <c r="B59" s="1372">
        <v>39161</v>
      </c>
      <c r="C59" s="1373">
        <v>2553.6825289094077</v>
      </c>
      <c r="D59" s="1374">
        <v>7.8955984939752311</v>
      </c>
    </row>
    <row r="60" spans="2:4">
      <c r="B60" s="1372">
        <v>39162</v>
      </c>
      <c r="C60" s="1373">
        <v>2542.6670022126877</v>
      </c>
      <c r="D60" s="1374">
        <v>7.8863887977391522</v>
      </c>
    </row>
    <row r="61" spans="2:4">
      <c r="B61" s="1372">
        <v>39166</v>
      </c>
      <c r="C61" s="1373">
        <v>2549.0606079830332</v>
      </c>
      <c r="D61" s="1374">
        <v>7.8707303456885924</v>
      </c>
    </row>
    <row r="62" spans="2:4">
      <c r="B62" s="1372">
        <v>39167</v>
      </c>
      <c r="C62" s="1373">
        <v>2555.0239031043552</v>
      </c>
      <c r="D62" s="1374">
        <v>7.8840138924699765</v>
      </c>
    </row>
    <row r="63" spans="2:4">
      <c r="B63" s="1372">
        <v>39168</v>
      </c>
      <c r="C63" s="1373">
        <v>2542.4861161394574</v>
      </c>
      <c r="D63" s="1374">
        <v>7.8826485217762476</v>
      </c>
    </row>
    <row r="64" spans="2:4">
      <c r="B64" s="1372">
        <v>39169</v>
      </c>
      <c r="C64" s="1373">
        <v>2547.441381176583</v>
      </c>
      <c r="D64" s="1374">
        <v>7.8909638218645828</v>
      </c>
    </row>
    <row r="65" spans="2:4">
      <c r="B65" s="1372">
        <v>39170</v>
      </c>
      <c r="C65" s="1373">
        <v>2546.7433746267293</v>
      </c>
      <c r="D65" s="1374">
        <v>7.9215312698872609</v>
      </c>
    </row>
    <row r="66" spans="2:4">
      <c r="B66" s="1372">
        <v>39171</v>
      </c>
      <c r="C66" s="1373">
        <v>2646.9059100108352</v>
      </c>
      <c r="D66" s="1374">
        <v>7.4708327916765516</v>
      </c>
    </row>
    <row r="67" spans="2:4">
      <c r="B67" s="1372">
        <v>39174</v>
      </c>
      <c r="C67" s="1373">
        <v>2561.7693230388495</v>
      </c>
      <c r="D67" s="1374">
        <v>7.9066168915439716</v>
      </c>
    </row>
    <row r="68" spans="2:4">
      <c r="B68" s="1372">
        <v>39175</v>
      </c>
      <c r="C68" s="1373">
        <v>2547.5720445819102</v>
      </c>
      <c r="D68" s="1374">
        <v>7.8907789951389917</v>
      </c>
    </row>
    <row r="69" spans="2:4">
      <c r="B69" s="1372">
        <v>39176</v>
      </c>
      <c r="C69" s="1373">
        <v>2590.9042997737674</v>
      </c>
      <c r="D69" s="1374">
        <v>7.9010096893737503</v>
      </c>
    </row>
    <row r="70" spans="2:4">
      <c r="B70" s="1372">
        <v>39177</v>
      </c>
      <c r="C70" s="1373">
        <v>2562.5544449533027</v>
      </c>
      <c r="D70" s="1374">
        <v>7.5318315607132202</v>
      </c>
    </row>
    <row r="71" spans="2:4">
      <c r="B71" s="1372">
        <v>39178</v>
      </c>
      <c r="C71" s="1373">
        <v>2542.5876066981768</v>
      </c>
      <c r="D71" s="1374">
        <v>8.0646582859006166</v>
      </c>
    </row>
    <row r="72" spans="2:4">
      <c r="B72" s="1372">
        <v>39181</v>
      </c>
      <c r="C72" s="1373">
        <v>2504.5294931693693</v>
      </c>
      <c r="D72" s="1374">
        <v>7.9164862605165753</v>
      </c>
    </row>
    <row r="73" spans="2:4">
      <c r="B73" s="1372">
        <v>39182</v>
      </c>
      <c r="C73" s="1373">
        <v>2540.7115477503676</v>
      </c>
      <c r="D73" s="1374">
        <v>7.9347759787971039</v>
      </c>
    </row>
    <row r="74" spans="2:4">
      <c r="B74" s="1372">
        <v>39183</v>
      </c>
      <c r="C74" s="1373">
        <v>2577.7453442490878</v>
      </c>
      <c r="D74" s="1374">
        <v>7.9365647283851315</v>
      </c>
    </row>
    <row r="75" spans="2:4">
      <c r="B75" s="1372">
        <v>39184</v>
      </c>
      <c r="C75" s="1373">
        <v>2544.901620876793</v>
      </c>
      <c r="D75" s="1374">
        <v>7.5236245670024182</v>
      </c>
    </row>
    <row r="76" spans="2:4">
      <c r="B76" s="1372">
        <v>39185</v>
      </c>
      <c r="C76" s="1373">
        <v>2576.4093368602771</v>
      </c>
      <c r="D76" s="1374">
        <v>7.9377301977647807</v>
      </c>
    </row>
    <row r="77" spans="2:4">
      <c r="B77" s="1372">
        <v>39188</v>
      </c>
      <c r="C77" s="1373">
        <v>2559.0599995578091</v>
      </c>
      <c r="D77" s="1374">
        <v>7.9313168064291117</v>
      </c>
    </row>
    <row r="78" spans="2:4">
      <c r="B78" s="1372">
        <v>39189</v>
      </c>
      <c r="C78" s="1373">
        <v>2586.0675142403834</v>
      </c>
      <c r="D78" s="1374">
        <v>7.9345935620054986</v>
      </c>
    </row>
    <row r="79" spans="2:4">
      <c r="B79" s="1372">
        <v>39190</v>
      </c>
      <c r="C79" s="1373">
        <v>2589.668760963667</v>
      </c>
      <c r="D79" s="1374">
        <v>7.9422015228352905</v>
      </c>
    </row>
    <row r="80" spans="2:4">
      <c r="B80" s="1372">
        <v>39191</v>
      </c>
      <c r="C80" s="1373">
        <v>2584.4767880785662</v>
      </c>
      <c r="D80" s="1374">
        <v>7.9549956135715583</v>
      </c>
    </row>
    <row r="81" spans="2:4">
      <c r="B81" s="1372">
        <v>39192</v>
      </c>
      <c r="C81" s="1373">
        <v>2603.7015943025135</v>
      </c>
      <c r="D81" s="1374">
        <v>7.9490310572402079</v>
      </c>
    </row>
    <row r="82" spans="2:4">
      <c r="B82" s="1372">
        <v>39195</v>
      </c>
      <c r="C82" s="1373">
        <v>2557.9233723401067</v>
      </c>
      <c r="D82" s="1374">
        <v>7.9477767996430915</v>
      </c>
    </row>
    <row r="83" spans="2:4">
      <c r="B83" s="1372">
        <v>39196</v>
      </c>
      <c r="C83" s="1373">
        <v>2537.1746610003547</v>
      </c>
      <c r="D83" s="1374">
        <v>7.5778451590253981</v>
      </c>
    </row>
    <row r="84" spans="2:4">
      <c r="B84" s="1372">
        <v>39197</v>
      </c>
      <c r="C84" s="1373">
        <v>2566.3781439174768</v>
      </c>
      <c r="D84" s="1374">
        <v>7.5230301551044487</v>
      </c>
    </row>
    <row r="85" spans="2:4">
      <c r="B85" s="1372">
        <v>39198</v>
      </c>
      <c r="C85" s="1373">
        <v>2539.1181139510786</v>
      </c>
      <c r="D85" s="1374">
        <v>7.9322467348762915</v>
      </c>
    </row>
    <row r="86" spans="2:4">
      <c r="B86" s="1372">
        <v>39199</v>
      </c>
      <c r="C86" s="1373">
        <v>2584.5163376347164</v>
      </c>
      <c r="D86" s="1374">
        <v>7.9840931861246967</v>
      </c>
    </row>
    <row r="87" spans="2:4">
      <c r="B87" s="1372">
        <v>39202</v>
      </c>
      <c r="C87" s="1373">
        <v>2555.2569989439535</v>
      </c>
      <c r="D87" s="1374">
        <v>7.9672421952914796</v>
      </c>
    </row>
    <row r="88" spans="2:4">
      <c r="B88" s="1372">
        <v>39204</v>
      </c>
      <c r="C88" s="1373">
        <v>2529.0231734476711</v>
      </c>
      <c r="D88" s="1374">
        <v>7.7492058322795154</v>
      </c>
    </row>
    <row r="89" spans="2:4">
      <c r="B89" s="1372">
        <v>39205</v>
      </c>
      <c r="C89" s="1373">
        <v>2552.3389757702926</v>
      </c>
      <c r="D89" s="1374">
        <v>8.1832846323224082</v>
      </c>
    </row>
    <row r="90" spans="2:4">
      <c r="B90" s="1372">
        <v>39206</v>
      </c>
      <c r="C90" s="1373">
        <v>2616.5628778932869</v>
      </c>
      <c r="D90" s="1374">
        <v>8.1984335244569273</v>
      </c>
    </row>
    <row r="91" spans="2:4">
      <c r="B91" s="1372">
        <v>39209</v>
      </c>
      <c r="C91" s="1373">
        <v>2597.8862959934786</v>
      </c>
      <c r="D91" s="1374">
        <v>8.1912595708296898</v>
      </c>
    </row>
    <row r="92" spans="2:4">
      <c r="B92" s="1372">
        <v>39210</v>
      </c>
      <c r="C92" s="1373">
        <v>2623.5724369407999</v>
      </c>
      <c r="D92" s="1374">
        <v>8.1910069376099681</v>
      </c>
    </row>
    <row r="93" spans="2:4">
      <c r="B93" s="1372">
        <v>39212</v>
      </c>
      <c r="C93" s="1373">
        <v>2712.820360075299</v>
      </c>
      <c r="D93" s="1374">
        <v>7.5326679178676859</v>
      </c>
    </row>
    <row r="94" spans="2:4">
      <c r="B94" s="1372">
        <v>39213</v>
      </c>
      <c r="C94" s="1373">
        <v>2618.0740361105791</v>
      </c>
      <c r="D94" s="1374">
        <v>7.9075517913558935</v>
      </c>
    </row>
    <row r="95" spans="2:4">
      <c r="B95" s="1372">
        <v>39216</v>
      </c>
      <c r="C95" s="1373">
        <v>2603.8814025903989</v>
      </c>
      <c r="D95" s="1374">
        <v>7.911699827032459</v>
      </c>
    </row>
    <row r="96" spans="2:4">
      <c r="B96" s="1372">
        <v>39217</v>
      </c>
      <c r="C96" s="1373">
        <v>2583.9275572812044</v>
      </c>
      <c r="D96" s="1374">
        <v>7.9289173801081914</v>
      </c>
    </row>
    <row r="97" spans="2:4">
      <c r="B97" s="1372">
        <v>39218</v>
      </c>
      <c r="C97" s="1373">
        <v>2572.4452317239097</v>
      </c>
      <c r="D97" s="1374">
        <v>7.935751222147247</v>
      </c>
    </row>
    <row r="98" spans="2:4">
      <c r="B98" s="1372">
        <v>39219</v>
      </c>
      <c r="C98" s="1373">
        <v>2604.9285197215295</v>
      </c>
      <c r="D98" s="1374">
        <v>7.9178530128237057</v>
      </c>
    </row>
    <row r="99" spans="2:4">
      <c r="B99" s="1372">
        <v>39220</v>
      </c>
      <c r="C99" s="1373">
        <v>2626.9272818830373</v>
      </c>
      <c r="D99" s="1374">
        <v>7.9196583738379234</v>
      </c>
    </row>
    <row r="100" spans="2:4">
      <c r="B100" s="1372">
        <v>39223</v>
      </c>
      <c r="C100" s="1373">
        <v>2600.5883872308336</v>
      </c>
      <c r="D100" s="1374">
        <v>7.9217802711492924</v>
      </c>
    </row>
    <row r="101" spans="2:4">
      <c r="B101" s="1372">
        <v>39224</v>
      </c>
      <c r="C101" s="1373">
        <v>2626.6712985638046</v>
      </c>
      <c r="D101" s="1374">
        <v>7.5793579293036428</v>
      </c>
    </row>
    <row r="102" spans="2:4">
      <c r="B102" s="1372">
        <v>39225</v>
      </c>
      <c r="C102" s="1373">
        <v>2639.607598931907</v>
      </c>
      <c r="D102" s="1374">
        <v>7.926480311996098</v>
      </c>
    </row>
    <row r="103" spans="2:4">
      <c r="B103" s="1372">
        <v>39226</v>
      </c>
      <c r="C103" s="1373">
        <v>2600.0159595618993</v>
      </c>
      <c r="D103" s="1374">
        <v>7.9339261162908237</v>
      </c>
    </row>
    <row r="104" spans="2:4">
      <c r="B104" s="1372">
        <v>39227</v>
      </c>
      <c r="C104" s="1373">
        <v>2606.9737056118342</v>
      </c>
      <c r="D104" s="1374">
        <v>7.9389198834219687</v>
      </c>
    </row>
    <row r="105" spans="2:4">
      <c r="B105" s="1372">
        <v>39230</v>
      </c>
      <c r="C105" s="1373">
        <v>2579.5210438724866</v>
      </c>
      <c r="D105" s="1374">
        <v>7.8999757579892194</v>
      </c>
    </row>
    <row r="106" spans="2:4">
      <c r="B106" s="1372">
        <v>39231</v>
      </c>
      <c r="C106" s="1373">
        <v>2573.0796389816855</v>
      </c>
      <c r="D106" s="1374">
        <v>7.5260038351085301</v>
      </c>
    </row>
    <row r="107" spans="2:4">
      <c r="B107" s="1372">
        <v>39232</v>
      </c>
      <c r="C107" s="1373">
        <v>2544.8493876606599</v>
      </c>
      <c r="D107" s="1374">
        <v>7.984009938961</v>
      </c>
    </row>
    <row r="108" spans="2:4">
      <c r="B108" s="1372">
        <v>39233</v>
      </c>
      <c r="C108" s="1373">
        <v>2561.7256513548159</v>
      </c>
      <c r="D108" s="1374">
        <v>7.9910137314600505</v>
      </c>
    </row>
    <row r="109" spans="2:4">
      <c r="B109" s="1372">
        <v>39234</v>
      </c>
      <c r="C109" s="1373">
        <v>2588.2025155722281</v>
      </c>
      <c r="D109" s="1374">
        <v>7.9398962831128017</v>
      </c>
    </row>
    <row r="110" spans="2:4">
      <c r="B110" s="1372">
        <v>39237</v>
      </c>
      <c r="C110" s="1373">
        <v>2579.8003069849469</v>
      </c>
      <c r="D110" s="1374">
        <v>7.9525897586221861</v>
      </c>
    </row>
    <row r="111" spans="2:4">
      <c r="B111" s="1372">
        <v>39238</v>
      </c>
      <c r="C111" s="1373">
        <v>2564.263731655245</v>
      </c>
      <c r="D111" s="1374">
        <v>7.9579061978834797</v>
      </c>
    </row>
    <row r="112" spans="2:4">
      <c r="B112" s="1372">
        <v>39239</v>
      </c>
      <c r="C112" s="1373">
        <v>2596.1513885584554</v>
      </c>
      <c r="D112" s="1374">
        <v>7.9620320072433248</v>
      </c>
    </row>
    <row r="113" spans="2:4">
      <c r="B113" s="1372">
        <v>39240</v>
      </c>
      <c r="C113" s="1373">
        <v>2581.1795764056342</v>
      </c>
      <c r="D113" s="1374">
        <v>7.9988154969727443</v>
      </c>
    </row>
    <row r="114" spans="2:4">
      <c r="B114" s="1372">
        <v>39241</v>
      </c>
      <c r="C114" s="1373">
        <v>2602.2754723177563</v>
      </c>
      <c r="D114" s="1374">
        <v>7.9624181039990471</v>
      </c>
    </row>
    <row r="115" spans="2:4">
      <c r="B115" s="1372">
        <v>39244</v>
      </c>
      <c r="C115" s="1373">
        <v>2560.8801505338474</v>
      </c>
      <c r="D115" s="1374">
        <v>7.9738854499543876</v>
      </c>
    </row>
    <row r="116" spans="2:4">
      <c r="B116" s="1372">
        <v>39245</v>
      </c>
      <c r="C116" s="1373">
        <v>2551.7127360033278</v>
      </c>
      <c r="D116" s="1374">
        <v>7.9784313892599545</v>
      </c>
    </row>
    <row r="117" spans="2:4">
      <c r="B117" s="1372">
        <v>39246</v>
      </c>
      <c r="C117" s="1373">
        <v>2537.2884214852857</v>
      </c>
      <c r="D117" s="1374">
        <v>7.9813398406666458</v>
      </c>
    </row>
    <row r="118" spans="2:4">
      <c r="B118" s="1372">
        <v>39247</v>
      </c>
      <c r="C118" s="1373">
        <v>2552.3726030788675</v>
      </c>
      <c r="D118" s="1374">
        <v>7.9790360102630409</v>
      </c>
    </row>
    <row r="119" spans="2:4">
      <c r="B119" s="1372">
        <v>39248</v>
      </c>
      <c r="C119" s="1373">
        <v>2577.1470972151319</v>
      </c>
      <c r="D119" s="1374">
        <v>7.9870770783112111</v>
      </c>
    </row>
    <row r="120" spans="2:4">
      <c r="B120" s="1372">
        <v>39251</v>
      </c>
      <c r="C120" s="1373">
        <v>2623.0157291046758</v>
      </c>
      <c r="D120" s="1374">
        <v>7.9761374646634131</v>
      </c>
    </row>
    <row r="121" spans="2:4">
      <c r="B121" s="1372">
        <v>39252</v>
      </c>
      <c r="C121" s="1373">
        <v>2665.5958426038078</v>
      </c>
      <c r="D121" s="1374">
        <v>8.0231736738577197</v>
      </c>
    </row>
    <row r="122" spans="2:4">
      <c r="B122" s="1372">
        <v>39253</v>
      </c>
      <c r="C122" s="1373">
        <v>2619.7174853473143</v>
      </c>
      <c r="D122" s="1374">
        <v>8.0439778652238623</v>
      </c>
    </row>
    <row r="123" spans="2:4">
      <c r="B123" s="1372">
        <v>39254</v>
      </c>
      <c r="C123" s="1373">
        <v>2696.9695322672874</v>
      </c>
      <c r="D123" s="1374">
        <v>8.0102014068588634</v>
      </c>
    </row>
    <row r="124" spans="2:4">
      <c r="B124" s="1372">
        <v>39255</v>
      </c>
      <c r="C124" s="1373">
        <v>2708.7595951006542</v>
      </c>
      <c r="D124" s="1374">
        <v>8.0079062162088164</v>
      </c>
    </row>
    <row r="125" spans="2:4">
      <c r="B125" s="1372">
        <v>39258</v>
      </c>
      <c r="C125" s="1373">
        <v>2734.0281407428943</v>
      </c>
      <c r="D125" s="1374">
        <v>8.0215233843633271</v>
      </c>
    </row>
    <row r="126" spans="2:4">
      <c r="B126" s="1372">
        <v>39259</v>
      </c>
      <c r="C126" s="1373">
        <v>2695.2791682878783</v>
      </c>
      <c r="D126" s="1374">
        <v>8.0420767693256678</v>
      </c>
    </row>
    <row r="127" spans="2:4">
      <c r="B127" s="1372">
        <v>39260</v>
      </c>
      <c r="C127" s="1373">
        <v>2704.5844584781257</v>
      </c>
      <c r="D127" s="1374">
        <v>7.7031342793836721</v>
      </c>
    </row>
    <row r="128" spans="2:4">
      <c r="B128" s="1372">
        <v>39261</v>
      </c>
      <c r="C128" s="1373">
        <v>2703.1137482341801</v>
      </c>
      <c r="D128" s="1374">
        <v>8.032309019785778</v>
      </c>
    </row>
    <row r="129" spans="2:4">
      <c r="B129" s="1372">
        <v>39262</v>
      </c>
      <c r="C129" s="1373">
        <v>2699.8871639505378</v>
      </c>
      <c r="D129" s="1374">
        <v>8.1581702123487041</v>
      </c>
    </row>
    <row r="130" spans="2:4">
      <c r="B130" s="1372">
        <v>39265</v>
      </c>
      <c r="C130" s="1373">
        <v>2684.6549683812336</v>
      </c>
      <c r="D130" s="1374">
        <v>7.9650430396535743</v>
      </c>
    </row>
    <row r="131" spans="2:4">
      <c r="B131" s="1372">
        <v>39266</v>
      </c>
      <c r="C131" s="1373">
        <v>2678.4852207044823</v>
      </c>
      <c r="D131" s="1374">
        <v>8.023284323618185</v>
      </c>
    </row>
    <row r="132" spans="2:4">
      <c r="B132" s="1372">
        <v>39267</v>
      </c>
      <c r="C132" s="1373">
        <v>2718.0684609798059</v>
      </c>
      <c r="D132" s="1374">
        <v>8.0212740234055779</v>
      </c>
    </row>
    <row r="133" spans="2:4">
      <c r="B133" s="1372">
        <v>39268</v>
      </c>
      <c r="C133" s="1373">
        <v>2730.7062748455746</v>
      </c>
      <c r="D133" s="1374">
        <v>8.000018506003892</v>
      </c>
    </row>
    <row r="134" spans="2:4">
      <c r="B134" s="1372">
        <v>39269</v>
      </c>
      <c r="C134" s="1373">
        <v>2716.6884502682606</v>
      </c>
      <c r="D134" s="1374">
        <v>7.9981768134974152</v>
      </c>
    </row>
    <row r="135" spans="2:4">
      <c r="B135" s="1372">
        <v>39272</v>
      </c>
      <c r="C135" s="1373">
        <v>2717.6153207543057</v>
      </c>
      <c r="D135" s="1374">
        <v>8.0174582552179352</v>
      </c>
    </row>
    <row r="136" spans="2:4">
      <c r="B136" s="1372">
        <v>39273</v>
      </c>
      <c r="C136" s="1373">
        <v>2755.917455817616</v>
      </c>
      <c r="D136" s="1374">
        <v>8.0278210370906766</v>
      </c>
    </row>
    <row r="137" spans="2:4">
      <c r="B137" s="1372">
        <v>39274</v>
      </c>
      <c r="C137" s="1373">
        <v>2746.7811795895846</v>
      </c>
      <c r="D137" s="1374">
        <v>8.0337094161287315</v>
      </c>
    </row>
    <row r="138" spans="2:4">
      <c r="B138" s="1372">
        <v>39275</v>
      </c>
      <c r="C138" s="1373">
        <v>2754.6272146752021</v>
      </c>
      <c r="D138" s="1374">
        <v>8.1728758449082228</v>
      </c>
    </row>
    <row r="139" spans="2:4">
      <c r="B139" s="1372">
        <v>39276</v>
      </c>
      <c r="C139" s="1373">
        <v>2846.6256250210381</v>
      </c>
      <c r="D139" s="1374">
        <v>7.6567391765435033</v>
      </c>
    </row>
    <row r="140" spans="2:4">
      <c r="B140" s="1372">
        <v>39279</v>
      </c>
      <c r="C140" s="1373">
        <v>2818.41989324311</v>
      </c>
      <c r="D140" s="1374">
        <v>8.0283671032198569</v>
      </c>
    </row>
    <row r="141" spans="2:4">
      <c r="B141" s="1372">
        <v>39280</v>
      </c>
      <c r="C141" s="1373">
        <v>2876.1738266390298</v>
      </c>
      <c r="D141" s="1374">
        <v>8.0340662234051674</v>
      </c>
    </row>
    <row r="142" spans="2:4">
      <c r="B142" s="1372">
        <v>39281</v>
      </c>
      <c r="C142" s="1373">
        <v>2799.6916033682282</v>
      </c>
      <c r="D142" s="1374">
        <v>8.0426644008807067</v>
      </c>
    </row>
    <row r="143" spans="2:4">
      <c r="B143" s="1372">
        <v>39282</v>
      </c>
      <c r="C143" s="1373">
        <v>2855.7756655511712</v>
      </c>
      <c r="D143" s="1374">
        <v>7.8817500122537298</v>
      </c>
    </row>
    <row r="144" spans="2:4">
      <c r="B144" s="1372">
        <v>39283</v>
      </c>
      <c r="C144" s="1373">
        <v>2830.3285442779625</v>
      </c>
      <c r="D144" s="1374">
        <v>8.0470786358791901</v>
      </c>
    </row>
    <row r="145" spans="2:4">
      <c r="B145" s="1372">
        <v>39286</v>
      </c>
      <c r="C145" s="1373">
        <v>2759.4997614664221</v>
      </c>
      <c r="D145" s="1374">
        <v>8.0718967834855206</v>
      </c>
    </row>
    <row r="146" spans="2:4">
      <c r="B146" s="1372">
        <v>39287</v>
      </c>
      <c r="C146" s="1373">
        <v>2699.9388800945503</v>
      </c>
      <c r="D146" s="1374">
        <v>8.2529158537582692</v>
      </c>
    </row>
    <row r="147" spans="2:4">
      <c r="B147" s="1372">
        <v>39288</v>
      </c>
      <c r="C147" s="1373">
        <v>2776.0298917354789</v>
      </c>
      <c r="D147" s="1374">
        <v>8.0407639210088533</v>
      </c>
    </row>
    <row r="148" spans="2:4">
      <c r="B148" s="1372">
        <v>39289</v>
      </c>
      <c r="C148" s="1373">
        <v>2782.6804028515912</v>
      </c>
      <c r="D148" s="1374">
        <v>8.055687913365194</v>
      </c>
    </row>
    <row r="149" spans="2:4">
      <c r="B149" s="1372">
        <v>39290</v>
      </c>
      <c r="C149" s="1373">
        <v>2740.3881779788144</v>
      </c>
      <c r="D149" s="1374">
        <v>7.6709865167287949</v>
      </c>
    </row>
    <row r="150" spans="2:4">
      <c r="B150" s="1372">
        <v>39293</v>
      </c>
      <c r="C150" s="1373">
        <v>2686.7627766494584</v>
      </c>
      <c r="D150" s="1374">
        <v>8.0617818379066897</v>
      </c>
    </row>
    <row r="151" spans="2:4">
      <c r="B151" s="1372">
        <v>39294</v>
      </c>
      <c r="C151" s="1373">
        <v>2708.141003535537</v>
      </c>
      <c r="D151" s="1374">
        <v>8.0751062787570493</v>
      </c>
    </row>
    <row r="152" spans="2:4">
      <c r="B152" s="1372">
        <v>39295</v>
      </c>
      <c r="C152" s="1373">
        <v>2697.1724586468881</v>
      </c>
      <c r="D152" s="1374">
        <v>8.0602532200561008</v>
      </c>
    </row>
    <row r="153" spans="2:4">
      <c r="B153" s="1372">
        <v>39296</v>
      </c>
      <c r="C153" s="1373">
        <v>2674.4546419351332</v>
      </c>
      <c r="D153" s="1374">
        <v>8.0792324927448043</v>
      </c>
    </row>
    <row r="154" spans="2:4">
      <c r="B154" s="1372">
        <v>39297</v>
      </c>
      <c r="C154" s="1373">
        <v>2686.5410623391285</v>
      </c>
      <c r="D154" s="1374">
        <v>7.6500798331848863</v>
      </c>
    </row>
    <row r="155" spans="2:4">
      <c r="B155" s="1372">
        <v>39300</v>
      </c>
      <c r="C155" s="1373">
        <v>2669.7460485034203</v>
      </c>
      <c r="D155" s="1374">
        <v>7.6779940844003747</v>
      </c>
    </row>
    <row r="156" spans="2:4">
      <c r="B156" s="1372">
        <v>39301</v>
      </c>
      <c r="C156" s="1373">
        <v>2661.4735133870145</v>
      </c>
      <c r="D156" s="1374">
        <v>8.0669353547762945</v>
      </c>
    </row>
    <row r="157" spans="2:4">
      <c r="B157" s="1372">
        <v>39302</v>
      </c>
      <c r="C157" s="1373">
        <v>2612.5401564887529</v>
      </c>
      <c r="D157" s="1374">
        <v>8.0309183303143961</v>
      </c>
    </row>
    <row r="158" spans="2:4">
      <c r="B158" s="1372">
        <v>39303</v>
      </c>
      <c r="C158" s="1373">
        <v>2705.9761535861221</v>
      </c>
      <c r="D158" s="1374">
        <v>8.0418681814597104</v>
      </c>
    </row>
    <row r="159" spans="2:4">
      <c r="B159" s="1372">
        <v>39304</v>
      </c>
      <c r="C159" s="1373">
        <v>2635.2377874601066</v>
      </c>
      <c r="D159" s="1374">
        <v>8.0501576850436898</v>
      </c>
    </row>
    <row r="160" spans="2:4">
      <c r="B160" s="1372">
        <v>39307</v>
      </c>
      <c r="C160" s="1373">
        <v>2592.0349642032743</v>
      </c>
      <c r="D160" s="1374">
        <v>8.0578414728292636</v>
      </c>
    </row>
    <row r="161" spans="2:4">
      <c r="B161" s="1372">
        <v>39308</v>
      </c>
      <c r="C161" s="1373">
        <v>2572.2522448123336</v>
      </c>
      <c r="D161" s="1374">
        <v>8.0722395695238305</v>
      </c>
    </row>
    <row r="162" spans="2:4">
      <c r="B162" s="1372">
        <v>39309</v>
      </c>
      <c r="C162" s="1373">
        <v>2558.2460057649723</v>
      </c>
      <c r="D162" s="1374">
        <v>7.6990028420615308</v>
      </c>
    </row>
    <row r="163" spans="2:4">
      <c r="B163" s="1372">
        <v>39310</v>
      </c>
      <c r="C163" s="1373">
        <v>2506.147331011774</v>
      </c>
      <c r="D163" s="1374">
        <v>8.0524146897613669</v>
      </c>
    </row>
    <row r="164" spans="2:4">
      <c r="B164" s="1372">
        <v>39311</v>
      </c>
      <c r="C164" s="1373">
        <v>2419.4491827233915</v>
      </c>
      <c r="D164" s="1374">
        <v>8.0686179534579026</v>
      </c>
    </row>
    <row r="165" spans="2:4">
      <c r="B165" s="1372">
        <v>39314</v>
      </c>
      <c r="C165" s="1373">
        <v>2387.3419953461353</v>
      </c>
      <c r="D165" s="1374">
        <v>8.0787546194093238</v>
      </c>
    </row>
    <row r="166" spans="2:4">
      <c r="B166" s="1372">
        <v>39315</v>
      </c>
      <c r="C166" s="1373">
        <v>2419.3760642077327</v>
      </c>
      <c r="D166" s="1374">
        <v>8.0651431307325225</v>
      </c>
    </row>
    <row r="167" spans="2:4">
      <c r="B167" s="1372">
        <v>39316</v>
      </c>
      <c r="C167" s="1373">
        <v>2625.7312040993343</v>
      </c>
      <c r="D167" s="1374">
        <v>8.0646174810631734</v>
      </c>
    </row>
    <row r="168" spans="2:4">
      <c r="B168" s="1372">
        <v>39317</v>
      </c>
      <c r="C168" s="1373">
        <v>2666.6134526448736</v>
      </c>
      <c r="D168" s="1374">
        <v>7.6720123921337535</v>
      </c>
    </row>
    <row r="169" spans="2:4">
      <c r="B169" s="1372">
        <v>39318</v>
      </c>
      <c r="C169" s="1373">
        <v>2653.1144159417067</v>
      </c>
      <c r="D169" s="1374">
        <v>7.8971706151330423</v>
      </c>
    </row>
    <row r="170" spans="2:4">
      <c r="B170" s="1372">
        <v>39321</v>
      </c>
      <c r="C170" s="1373">
        <v>2630.060400756025</v>
      </c>
      <c r="D170" s="1374">
        <v>8.0666233741888416</v>
      </c>
    </row>
    <row r="171" spans="2:4">
      <c r="B171" s="1372">
        <v>39322</v>
      </c>
      <c r="C171" s="1373">
        <v>2623.1730209783891</v>
      </c>
      <c r="D171" s="1374">
        <v>7.6926085921289022</v>
      </c>
    </row>
    <row r="172" spans="2:4">
      <c r="B172" s="1372">
        <v>39323</v>
      </c>
      <c r="C172" s="1373">
        <v>2609.431449667994</v>
      </c>
      <c r="D172" s="1374">
        <v>7.680025731289386</v>
      </c>
    </row>
    <row r="173" spans="2:4">
      <c r="B173" s="1372">
        <v>39327</v>
      </c>
      <c r="C173" s="1373">
        <v>2587.7455604798492</v>
      </c>
      <c r="D173" s="1374">
        <v>7.6812863756189342</v>
      </c>
    </row>
    <row r="174" spans="2:4">
      <c r="B174" s="1372">
        <v>39328</v>
      </c>
      <c r="C174" s="1373">
        <v>2592.9278454146365</v>
      </c>
      <c r="D174" s="1374">
        <v>7.7565194987424757</v>
      </c>
    </row>
    <row r="175" spans="2:4">
      <c r="B175" s="1372">
        <v>39329</v>
      </c>
      <c r="C175" s="1373">
        <v>2606.7600386873928</v>
      </c>
      <c r="D175" s="1374">
        <v>7.7346057746614294</v>
      </c>
    </row>
    <row r="176" spans="2:4">
      <c r="B176" s="1372">
        <v>39330</v>
      </c>
      <c r="C176" s="1373">
        <v>2576.01155262777</v>
      </c>
      <c r="D176" s="1374">
        <v>7.7709130158831741</v>
      </c>
    </row>
    <row r="177" spans="2:4">
      <c r="B177" s="1372">
        <v>39331</v>
      </c>
      <c r="C177" s="1373">
        <v>2568.8651862005286</v>
      </c>
      <c r="D177" s="1374">
        <v>8.1433966541116796</v>
      </c>
    </row>
    <row r="178" spans="2:4">
      <c r="B178" s="1372">
        <v>39332</v>
      </c>
      <c r="C178" s="1373">
        <v>2533.7380042224859</v>
      </c>
      <c r="D178" s="1374">
        <v>8.1473803072004571</v>
      </c>
    </row>
    <row r="179" spans="2:4">
      <c r="B179" s="1372">
        <v>39335</v>
      </c>
      <c r="C179" s="1373">
        <v>2495.7573234543056</v>
      </c>
      <c r="D179" s="1374">
        <v>8.1365063722155906</v>
      </c>
    </row>
    <row r="180" spans="2:4">
      <c r="B180" s="1372">
        <v>39336</v>
      </c>
      <c r="C180" s="1373">
        <v>2482.9200825655867</v>
      </c>
      <c r="D180" s="1374">
        <v>8.1411021169528688</v>
      </c>
    </row>
    <row r="181" spans="2:4">
      <c r="B181" s="1372">
        <v>39337</v>
      </c>
      <c r="C181" s="1373">
        <v>2509.5201564945928</v>
      </c>
      <c r="D181" s="1374">
        <v>7.8507387645651905</v>
      </c>
    </row>
    <row r="182" spans="2:4">
      <c r="B182" s="1372">
        <v>39338</v>
      </c>
      <c r="C182" s="1373">
        <v>2472.5005164397985</v>
      </c>
      <c r="D182" s="1374">
        <v>7.7330377964726082</v>
      </c>
    </row>
    <row r="183" spans="2:4">
      <c r="B183" s="1372">
        <v>39339</v>
      </c>
      <c r="C183" s="1373">
        <v>2499.6158319861597</v>
      </c>
      <c r="D183" s="1374">
        <v>7.75485315687654</v>
      </c>
    </row>
    <row r="184" spans="2:4">
      <c r="B184" s="1372">
        <v>39342</v>
      </c>
      <c r="C184" s="1373">
        <v>2472.9024460602805</v>
      </c>
      <c r="D184" s="1374">
        <v>8.1267233001137029</v>
      </c>
    </row>
    <row r="185" spans="2:4">
      <c r="B185" s="1372">
        <v>39343</v>
      </c>
      <c r="C185" s="1373">
        <v>2445.0057134075969</v>
      </c>
      <c r="D185" s="1374">
        <v>7.7490459672647782</v>
      </c>
    </row>
    <row r="186" spans="2:4">
      <c r="B186" s="1372">
        <v>39344</v>
      </c>
      <c r="C186" s="1373">
        <v>2492.154344866236</v>
      </c>
      <c r="D186" s="1374">
        <v>8.1428569076793735</v>
      </c>
    </row>
    <row r="187" spans="2:4">
      <c r="B187" s="1372">
        <v>39345</v>
      </c>
      <c r="C187" s="1373">
        <v>2508.0739265902739</v>
      </c>
      <c r="D187" s="1374">
        <v>8.1687699608178566</v>
      </c>
    </row>
    <row r="188" spans="2:4">
      <c r="B188" s="1372">
        <v>39346</v>
      </c>
      <c r="C188" s="1373">
        <v>2485.4349761088397</v>
      </c>
      <c r="D188" s="1374">
        <v>8.16986086481608</v>
      </c>
    </row>
    <row r="189" spans="2:4">
      <c r="B189" s="1372">
        <v>39349</v>
      </c>
      <c r="C189" s="1373">
        <v>2437.6854003374342</v>
      </c>
      <c r="D189" s="1374">
        <v>7.7396218350366253</v>
      </c>
    </row>
    <row r="190" spans="2:4">
      <c r="B190" s="1372">
        <v>39350</v>
      </c>
      <c r="C190" s="1373">
        <v>2439.8381205533533</v>
      </c>
      <c r="D190" s="1374">
        <v>8.1585636249457583</v>
      </c>
    </row>
    <row r="191" spans="2:4">
      <c r="B191" s="1372">
        <v>39351</v>
      </c>
      <c r="C191" s="1373">
        <v>2421.365108639031</v>
      </c>
      <c r="D191" s="1374">
        <v>8.2199559991341644</v>
      </c>
    </row>
    <row r="192" spans="2:4">
      <c r="B192" s="1372">
        <v>39352</v>
      </c>
      <c r="C192" s="1373">
        <v>2419.7853994908478</v>
      </c>
      <c r="D192" s="1374">
        <v>7.9197615364975604</v>
      </c>
    </row>
    <row r="193" spans="2:4">
      <c r="B193" s="1372">
        <v>39353</v>
      </c>
      <c r="C193" s="1373">
        <v>2545.7852284289447</v>
      </c>
      <c r="D193" s="1374">
        <v>8.2288215191616665</v>
      </c>
    </row>
    <row r="194" spans="2:4">
      <c r="B194" s="1375">
        <v>39356</v>
      </c>
      <c r="C194" s="1376">
        <v>2560.7199999999998</v>
      </c>
      <c r="D194" s="1376">
        <v>8.2230339442435962</v>
      </c>
    </row>
    <row r="195" spans="2:4">
      <c r="B195" s="1375">
        <v>39357</v>
      </c>
      <c r="C195" s="1376">
        <v>2681.17</v>
      </c>
      <c r="D195" s="1376">
        <v>8.2417184342628005</v>
      </c>
    </row>
    <row r="196" spans="2:4">
      <c r="B196" s="1375">
        <v>39358</v>
      </c>
      <c r="C196" s="1376">
        <v>2612.81</v>
      </c>
      <c r="D196" s="1376">
        <v>8.2377532743523894</v>
      </c>
    </row>
    <row r="197" spans="2:4">
      <c r="B197" s="1375">
        <v>39359</v>
      </c>
      <c r="C197" s="1376">
        <v>2422.4699999999998</v>
      </c>
      <c r="D197" s="1376">
        <v>8.2496730405827066</v>
      </c>
    </row>
    <row r="198" spans="2:4">
      <c r="B198" s="1375">
        <v>39360</v>
      </c>
      <c r="C198" s="1376">
        <v>2443.75</v>
      </c>
      <c r="D198" s="1376">
        <v>8.2544386552543045</v>
      </c>
    </row>
    <row r="199" spans="2:4">
      <c r="B199" s="1375">
        <v>39363</v>
      </c>
      <c r="C199" s="1376">
        <v>2453.19</v>
      </c>
      <c r="D199" s="1376">
        <v>8.3273946722120193</v>
      </c>
    </row>
    <row r="200" spans="2:4">
      <c r="B200" s="1375">
        <v>39364</v>
      </c>
      <c r="C200" s="1376">
        <v>2446.88</v>
      </c>
      <c r="D200" s="1376">
        <v>8.2938649679353382</v>
      </c>
    </row>
    <row r="201" spans="2:4">
      <c r="B201" s="1375">
        <v>39365</v>
      </c>
      <c r="C201" s="1376">
        <v>2550.66</v>
      </c>
      <c r="D201" s="1376">
        <v>8.2914658537637678</v>
      </c>
    </row>
    <row r="202" spans="2:4">
      <c r="B202" s="1375">
        <v>39366</v>
      </c>
      <c r="C202" s="1376">
        <v>2546.62</v>
      </c>
      <c r="D202" s="1376">
        <v>8.2612515312640014</v>
      </c>
    </row>
    <row r="203" spans="2:4">
      <c r="B203" s="1375">
        <v>39367</v>
      </c>
      <c r="C203" s="1376">
        <v>2631.79</v>
      </c>
      <c r="D203" s="1376">
        <v>8.3139426627715665</v>
      </c>
    </row>
    <row r="204" spans="2:4">
      <c r="B204" s="1375">
        <v>39370</v>
      </c>
      <c r="C204" s="1376">
        <v>2665.42</v>
      </c>
      <c r="D204" s="1376">
        <v>8.2866273444707197</v>
      </c>
    </row>
    <row r="205" spans="2:4">
      <c r="B205" s="1375">
        <v>39371</v>
      </c>
      <c r="C205" s="1376">
        <v>2624.99</v>
      </c>
      <c r="D205" s="1376">
        <v>8.3471681293764597</v>
      </c>
    </row>
    <row r="206" spans="2:4">
      <c r="B206" s="1375">
        <v>39372</v>
      </c>
      <c r="C206" s="1376">
        <v>2625.35</v>
      </c>
      <c r="D206" s="1376">
        <v>8.3436047070637684</v>
      </c>
    </row>
    <row r="207" spans="2:4">
      <c r="B207" s="1375">
        <v>39373</v>
      </c>
      <c r="C207" s="1376">
        <v>2630.13</v>
      </c>
      <c r="D207" s="1376">
        <v>8.359749293588159</v>
      </c>
    </row>
    <row r="208" spans="2:4">
      <c r="B208" s="1375">
        <v>39374</v>
      </c>
      <c r="C208" s="1376">
        <v>2613.9499999999998</v>
      </c>
      <c r="D208" s="1376">
        <v>8.4117904362885696</v>
      </c>
    </row>
    <row r="209" spans="2:4">
      <c r="B209" s="1375">
        <v>39377</v>
      </c>
      <c r="C209" s="1376">
        <v>2539.61</v>
      </c>
      <c r="D209" s="1376">
        <v>7.9677651539022953</v>
      </c>
    </row>
    <row r="210" spans="2:4">
      <c r="B210" s="1375">
        <v>39378</v>
      </c>
      <c r="C210" s="1376">
        <v>2569.02</v>
      </c>
      <c r="D210" s="1376">
        <v>8.3786179781785375</v>
      </c>
    </row>
    <row r="211" spans="2:4">
      <c r="B211" s="1375">
        <v>39379</v>
      </c>
      <c r="C211" s="1376">
        <v>2535.52</v>
      </c>
      <c r="D211" s="1376">
        <v>8.4529144778827678</v>
      </c>
    </row>
    <row r="212" spans="2:4">
      <c r="B212" s="1375">
        <v>39383</v>
      </c>
      <c r="C212" s="1376">
        <v>2581.9899999999998</v>
      </c>
      <c r="D212" s="1376">
        <v>8.0290152435770423</v>
      </c>
    </row>
    <row r="213" spans="2:4">
      <c r="B213" s="1375">
        <v>39384</v>
      </c>
      <c r="C213" s="1376">
        <v>2613.37</v>
      </c>
      <c r="D213" s="1376">
        <v>8.4787669617251815</v>
      </c>
    </row>
    <row r="214" spans="2:4">
      <c r="B214" s="1375">
        <v>39385</v>
      </c>
      <c r="C214" s="1376">
        <v>2616.56</v>
      </c>
      <c r="D214" s="1376">
        <v>8.2665372100155565</v>
      </c>
    </row>
    <row r="215" spans="2:4">
      <c r="B215" s="1375">
        <v>39386</v>
      </c>
      <c r="C215" s="1376">
        <v>2640.83</v>
      </c>
      <c r="D215" s="1376">
        <v>8.9238808207963807</v>
      </c>
    </row>
    <row r="216" spans="2:4">
      <c r="B216" s="1375">
        <v>39387</v>
      </c>
      <c r="C216" s="1377">
        <v>2590.3200000000002</v>
      </c>
      <c r="D216" s="1378">
        <v>8.6281551895367237</v>
      </c>
    </row>
    <row r="217" spans="2:4">
      <c r="B217" s="1375">
        <v>39388</v>
      </c>
      <c r="C217" s="1377">
        <v>2556.2600000000002</v>
      </c>
      <c r="D217" s="1378">
        <v>8.6804166636564659</v>
      </c>
    </row>
    <row r="218" spans="2:4">
      <c r="B218" s="1375">
        <v>39391</v>
      </c>
      <c r="C218" s="1377">
        <v>2513.4899999999998</v>
      </c>
      <c r="D218" s="1378">
        <v>8.7015182124552837</v>
      </c>
    </row>
    <row r="219" spans="2:4">
      <c r="B219" s="1375">
        <v>39392</v>
      </c>
      <c r="C219" s="1377">
        <v>2513.77</v>
      </c>
      <c r="D219" s="1378">
        <v>8.7190516076451896</v>
      </c>
    </row>
    <row r="220" spans="2:4">
      <c r="B220" s="1375">
        <v>39393</v>
      </c>
      <c r="C220" s="1377">
        <v>2551.84</v>
      </c>
      <c r="D220" s="1378">
        <v>8.6771072366446322</v>
      </c>
    </row>
    <row r="221" spans="2:4">
      <c r="B221" s="1375">
        <v>39394</v>
      </c>
      <c r="C221" s="1377">
        <v>2535.31</v>
      </c>
      <c r="D221" s="1378">
        <v>8.3015804635834023</v>
      </c>
    </row>
    <row r="222" spans="2:4">
      <c r="B222" s="1375">
        <v>39395</v>
      </c>
      <c r="C222" s="1377">
        <v>2562.6999999999998</v>
      </c>
      <c r="D222" s="1378">
        <v>8.4071141425610563</v>
      </c>
    </row>
    <row r="223" spans="2:4">
      <c r="B223" s="1375">
        <v>39398</v>
      </c>
      <c r="C223" s="1377">
        <v>2566.5100000000002</v>
      </c>
      <c r="D223" s="1378">
        <v>8.7476597512224927</v>
      </c>
    </row>
    <row r="224" spans="2:4">
      <c r="B224" s="1375">
        <v>39399</v>
      </c>
      <c r="C224" s="1377">
        <v>2541.73</v>
      </c>
      <c r="D224" s="1378">
        <v>8.9671565045821104</v>
      </c>
    </row>
    <row r="225" spans="2:4">
      <c r="B225" s="1375">
        <v>39400</v>
      </c>
      <c r="C225" s="1377">
        <v>2523.11</v>
      </c>
      <c r="D225" s="1378">
        <v>8.8105175529438853</v>
      </c>
    </row>
    <row r="226" spans="2:4">
      <c r="B226" s="1375">
        <v>39401</v>
      </c>
      <c r="C226" s="1377">
        <v>2516.67</v>
      </c>
      <c r="D226" s="1378">
        <v>8.3497115298243774</v>
      </c>
    </row>
    <row r="227" spans="2:4">
      <c r="B227" s="1375">
        <v>39402</v>
      </c>
      <c r="C227" s="1377">
        <v>2508.8000000000002</v>
      </c>
      <c r="D227" s="1378">
        <v>8.7823300943822069</v>
      </c>
    </row>
    <row r="228" spans="2:4">
      <c r="B228" s="1375">
        <v>39405</v>
      </c>
      <c r="C228" s="1377">
        <v>2474.3200000000002</v>
      </c>
      <c r="D228" s="1378">
        <v>8.4106727325816024</v>
      </c>
    </row>
    <row r="229" spans="2:4">
      <c r="B229" s="1375">
        <v>39406</v>
      </c>
      <c r="C229" s="1377">
        <v>2428.8200000000002</v>
      </c>
      <c r="D229" s="1378">
        <v>8.4199897575008684</v>
      </c>
    </row>
    <row r="230" spans="2:4">
      <c r="B230" s="1375">
        <v>39407</v>
      </c>
      <c r="C230" s="1377">
        <v>2421.15</v>
      </c>
      <c r="D230" s="1378">
        <v>8.8274750244752518</v>
      </c>
    </row>
    <row r="231" spans="2:4">
      <c r="B231" s="1375">
        <v>39408</v>
      </c>
      <c r="C231" s="1377">
        <v>2393.67</v>
      </c>
      <c r="D231" s="1378">
        <v>8.8483464325050498</v>
      </c>
    </row>
    <row r="232" spans="2:4">
      <c r="B232" s="1375">
        <v>39409</v>
      </c>
      <c r="C232" s="1377">
        <v>2415.0500000000002</v>
      </c>
      <c r="D232" s="1378">
        <v>8.843404691579515</v>
      </c>
    </row>
    <row r="233" spans="2:4">
      <c r="B233" s="1375">
        <v>39412</v>
      </c>
      <c r="C233" s="1377">
        <v>2491.37</v>
      </c>
      <c r="D233" s="1378">
        <v>8.8313145114139235</v>
      </c>
    </row>
    <row r="234" spans="2:4">
      <c r="B234" s="1375">
        <v>39413</v>
      </c>
      <c r="C234" s="1377">
        <v>2503.84</v>
      </c>
      <c r="D234" s="1378">
        <v>8.8221045382507626</v>
      </c>
    </row>
    <row r="235" spans="2:4">
      <c r="B235" s="1375">
        <v>39414</v>
      </c>
      <c r="C235" s="1377">
        <v>2483.37</v>
      </c>
      <c r="D235" s="1378">
        <v>8.8270552992674176</v>
      </c>
    </row>
    <row r="236" spans="2:4">
      <c r="B236" s="1375">
        <v>39415</v>
      </c>
      <c r="C236" s="1377">
        <v>2502.4899999999998</v>
      </c>
      <c r="D236" s="1378">
        <v>8.8481451982986172</v>
      </c>
    </row>
    <row r="237" spans="2:4">
      <c r="B237" s="1375">
        <v>39416</v>
      </c>
      <c r="C237" s="1377">
        <v>2567.35</v>
      </c>
      <c r="D237" s="1378">
        <v>8.8892114614131721</v>
      </c>
    </row>
    <row r="238" spans="2:4">
      <c r="B238" s="1375">
        <v>39419</v>
      </c>
      <c r="C238" s="1377">
        <v>2559.02</v>
      </c>
      <c r="D238" s="1378">
        <v>8.8234953902443856</v>
      </c>
    </row>
    <row r="239" spans="2:4">
      <c r="B239" s="1375">
        <v>39420</v>
      </c>
      <c r="C239" s="1377">
        <v>2512.29</v>
      </c>
      <c r="D239" s="1378">
        <v>8.8756307131061085</v>
      </c>
    </row>
    <row r="240" spans="2:4">
      <c r="B240" s="1375">
        <v>39421</v>
      </c>
      <c r="C240" s="1377">
        <v>2478.65</v>
      </c>
      <c r="D240" s="1378">
        <v>8.8445543490205623</v>
      </c>
    </row>
    <row r="241" spans="2:4">
      <c r="B241" s="1375">
        <v>39422</v>
      </c>
      <c r="C241" s="1377">
        <v>2476.81</v>
      </c>
      <c r="D241" s="1378">
        <v>8.8262731230285496</v>
      </c>
    </row>
    <row r="242" spans="2:4">
      <c r="B242" s="1375">
        <v>39423</v>
      </c>
      <c r="C242" s="1377">
        <v>2517.71</v>
      </c>
      <c r="D242" s="1378">
        <v>8.8196893518773578</v>
      </c>
    </row>
    <row r="243" spans="2:4">
      <c r="B243" s="1375">
        <v>39426</v>
      </c>
      <c r="C243" s="1377">
        <v>2540.9299999999998</v>
      </c>
      <c r="D243" s="1378">
        <v>8.8199533565431523</v>
      </c>
    </row>
    <row r="244" spans="2:4">
      <c r="B244" s="1375">
        <v>39427</v>
      </c>
      <c r="C244" s="1377">
        <v>2546.9899999999998</v>
      </c>
      <c r="D244" s="1378">
        <v>8.8662771737542769</v>
      </c>
    </row>
    <row r="245" spans="2:4">
      <c r="B245" s="1375">
        <v>39428</v>
      </c>
      <c r="C245" s="1377">
        <v>2483.9699999999998</v>
      </c>
      <c r="D245" s="1378">
        <v>8.3067065567973266</v>
      </c>
    </row>
    <row r="246" spans="2:4">
      <c r="B246" s="1375">
        <v>39429</v>
      </c>
      <c r="C246" s="1377">
        <v>2528.34</v>
      </c>
      <c r="D246" s="1378">
        <v>8.8770375910681043</v>
      </c>
    </row>
    <row r="247" spans="2:4">
      <c r="B247" s="1375">
        <v>39430</v>
      </c>
      <c r="C247" s="1377">
        <v>2608.4</v>
      </c>
      <c r="D247" s="1378">
        <v>8.8700815974358314</v>
      </c>
    </row>
    <row r="248" spans="2:4">
      <c r="B248" s="1375">
        <v>39435</v>
      </c>
      <c r="C248" s="1377">
        <v>2604.2399999999998</v>
      </c>
      <c r="D248" s="1378">
        <v>8.8628174189300246</v>
      </c>
    </row>
    <row r="249" spans="2:4">
      <c r="B249" s="1375">
        <v>39437</v>
      </c>
      <c r="C249" s="1377">
        <v>2631.14</v>
      </c>
      <c r="D249" s="1378">
        <v>9.0831067750506413</v>
      </c>
    </row>
    <row r="250" spans="2:4">
      <c r="B250" s="1375">
        <v>39440</v>
      </c>
      <c r="C250" s="1377">
        <v>2632.27</v>
      </c>
      <c r="D250" s="1378">
        <v>8.9177923140413498</v>
      </c>
    </row>
    <row r="251" spans="2:4">
      <c r="B251" s="1375">
        <v>39441</v>
      </c>
      <c r="C251" s="1377">
        <v>2587.84</v>
      </c>
      <c r="D251" s="1378">
        <v>8.8738175207393244</v>
      </c>
    </row>
    <row r="252" spans="2:4">
      <c r="B252" s="1375">
        <v>39442</v>
      </c>
      <c r="C252" s="1377">
        <v>2608.21</v>
      </c>
      <c r="D252" s="1378">
        <v>9.405507505795164</v>
      </c>
    </row>
    <row r="253" spans="2:4">
      <c r="B253" s="1375">
        <v>39443</v>
      </c>
      <c r="C253" s="1377">
        <v>2529.98</v>
      </c>
      <c r="D253" s="1378">
        <v>10.293006694411332</v>
      </c>
    </row>
    <row r="254" spans="2:4">
      <c r="B254" s="1375">
        <v>39444</v>
      </c>
      <c r="C254" s="1377">
        <v>2596.08</v>
      </c>
      <c r="D254" s="1378">
        <v>8.3830588709540308</v>
      </c>
    </row>
    <row r="255" spans="2:4">
      <c r="B255" s="1375">
        <v>39445</v>
      </c>
      <c r="C255" s="1377">
        <v>2637.02</v>
      </c>
      <c r="D255" s="1378">
        <v>8.5660148146508241</v>
      </c>
    </row>
    <row r="256" spans="2:4">
      <c r="B256" s="1375">
        <v>39450</v>
      </c>
      <c r="C256" s="1377">
        <v>2640.15</v>
      </c>
      <c r="D256" s="1378">
        <v>9.0373912389160491</v>
      </c>
    </row>
    <row r="257" spans="2:4">
      <c r="B257" s="1375">
        <v>39451</v>
      </c>
      <c r="C257" s="1377">
        <v>2600.12</v>
      </c>
      <c r="D257" s="1378">
        <v>9.2393472889560346</v>
      </c>
    </row>
    <row r="258" spans="2:4">
      <c r="B258" s="1375">
        <v>39455</v>
      </c>
      <c r="C258" s="1377">
        <v>2587.9</v>
      </c>
      <c r="D258" s="1378">
        <v>9.3145373937710616</v>
      </c>
    </row>
    <row r="259" spans="2:4">
      <c r="B259" s="1375">
        <v>39456</v>
      </c>
      <c r="C259" s="1377">
        <v>2624.95</v>
      </c>
      <c r="D259" s="1378">
        <v>9.5370857594761382</v>
      </c>
    </row>
    <row r="260" spans="2:4">
      <c r="B260" s="1375">
        <v>39457</v>
      </c>
      <c r="C260" s="1377">
        <v>2640.19</v>
      </c>
      <c r="D260" s="1378">
        <v>9.4785260078191094</v>
      </c>
    </row>
    <row r="261" spans="2:4">
      <c r="B261" s="1375">
        <v>39458</v>
      </c>
      <c r="C261" s="1377">
        <v>2676.91</v>
      </c>
      <c r="D261" s="1378">
        <v>9.5044066207130342</v>
      </c>
    </row>
    <row r="262" spans="2:4">
      <c r="B262" s="1375">
        <v>39461</v>
      </c>
      <c r="C262" s="1377">
        <v>2680.48</v>
      </c>
      <c r="D262" s="1378">
        <v>9.47953036055209</v>
      </c>
    </row>
    <row r="263" spans="2:4">
      <c r="B263" s="1375">
        <v>39462</v>
      </c>
      <c r="C263" s="1377">
        <v>2740.6</v>
      </c>
      <c r="D263" s="1378">
        <v>9.1022245923617398</v>
      </c>
    </row>
    <row r="264" spans="2:4">
      <c r="B264" s="1375">
        <v>39463</v>
      </c>
      <c r="C264" s="1377">
        <v>2675.15</v>
      </c>
      <c r="D264" s="1378">
        <v>9.2417500177957468</v>
      </c>
    </row>
    <row r="265" spans="2:4">
      <c r="B265" s="1375">
        <v>39464</v>
      </c>
      <c r="C265" s="1377">
        <v>2650.86</v>
      </c>
      <c r="D265" s="1378">
        <v>9.1192532807308204</v>
      </c>
    </row>
    <row r="266" spans="2:4">
      <c r="B266" s="1375">
        <v>39465</v>
      </c>
      <c r="C266" s="1377">
        <v>2609.12</v>
      </c>
      <c r="D266" s="1378">
        <v>9.2323102065906326</v>
      </c>
    </row>
    <row r="267" spans="2:4">
      <c r="B267" s="1375">
        <v>39468</v>
      </c>
      <c r="C267" s="1377">
        <v>2607.29</v>
      </c>
      <c r="D267" s="1378">
        <v>9.2513180414670835</v>
      </c>
    </row>
    <row r="268" spans="2:4">
      <c r="B268" s="1375">
        <v>39469</v>
      </c>
      <c r="C268" s="1377">
        <v>2518.0100000000002</v>
      </c>
      <c r="D268" s="1378">
        <v>9.1904305066056615</v>
      </c>
    </row>
    <row r="269" spans="2:4">
      <c r="B269" s="1375">
        <v>39470</v>
      </c>
      <c r="C269" s="1377">
        <v>2582.2399999999998</v>
      </c>
      <c r="D269" s="1378">
        <v>9.200645397567996</v>
      </c>
    </row>
    <row r="270" spans="2:4">
      <c r="B270" s="1375">
        <v>39471</v>
      </c>
      <c r="C270" s="1377">
        <v>2591.71</v>
      </c>
      <c r="D270" s="1378">
        <v>9.2038700811183816</v>
      </c>
    </row>
    <row r="271" spans="2:4">
      <c r="B271" s="1375">
        <v>39472</v>
      </c>
      <c r="C271" s="1377">
        <v>2610.5100000000002</v>
      </c>
      <c r="D271" s="1378">
        <v>9.2669807213282986</v>
      </c>
    </row>
    <row r="272" spans="2:4">
      <c r="B272" s="1375">
        <v>39475</v>
      </c>
      <c r="C272" s="1377">
        <v>2596.34</v>
      </c>
      <c r="D272" s="1378">
        <v>9.0953988584674192</v>
      </c>
    </row>
    <row r="273" spans="2:4">
      <c r="B273" s="1375">
        <v>39476</v>
      </c>
      <c r="C273" s="1377">
        <v>2611.59</v>
      </c>
      <c r="D273" s="1378">
        <v>8.9421305764597179</v>
      </c>
    </row>
    <row r="274" spans="2:4">
      <c r="B274" s="1375">
        <v>39477</v>
      </c>
      <c r="C274" s="1377">
        <v>2599.54</v>
      </c>
      <c r="D274" s="1378">
        <v>9.0693945490501129</v>
      </c>
    </row>
    <row r="275" spans="2:4">
      <c r="B275" s="1375">
        <v>39478</v>
      </c>
      <c r="C275" s="1377">
        <v>2625.54</v>
      </c>
      <c r="D275" s="1378">
        <v>9.0548657531704038</v>
      </c>
    </row>
    <row r="276" spans="2:4">
      <c r="B276" s="1379">
        <v>39479</v>
      </c>
      <c r="C276" s="1377">
        <v>2627.62</v>
      </c>
      <c r="D276" s="1378">
        <v>8.964482888334512</v>
      </c>
    </row>
    <row r="277" spans="2:4">
      <c r="B277" s="1379">
        <v>39482</v>
      </c>
      <c r="C277" s="1377">
        <v>2635.19</v>
      </c>
      <c r="D277" s="1378">
        <v>9.0614889861740266</v>
      </c>
    </row>
    <row r="278" spans="2:4">
      <c r="B278" s="1379">
        <v>39483</v>
      </c>
      <c r="C278" s="1377">
        <v>2640.02</v>
      </c>
      <c r="D278" s="1378">
        <v>9.0699160149559255</v>
      </c>
    </row>
    <row r="279" spans="2:4">
      <c r="B279" s="1379">
        <v>39484</v>
      </c>
      <c r="C279" s="1377">
        <v>2545.5700000000002</v>
      </c>
      <c r="D279" s="1378">
        <v>8.9649136482720984</v>
      </c>
    </row>
    <row r="280" spans="2:4">
      <c r="B280" s="1379">
        <v>39485</v>
      </c>
      <c r="C280" s="1377">
        <v>2544.4299999999998</v>
      </c>
      <c r="D280" s="1378">
        <v>8.9769734942693358</v>
      </c>
    </row>
    <row r="281" spans="2:4">
      <c r="B281" s="1379">
        <v>39486</v>
      </c>
      <c r="C281" s="1377">
        <v>2577.73</v>
      </c>
      <c r="D281" s="1378">
        <v>8.9904170515282988</v>
      </c>
    </row>
    <row r="282" spans="2:4">
      <c r="B282" s="1379">
        <v>39489</v>
      </c>
      <c r="C282" s="1377">
        <v>2578.98</v>
      </c>
      <c r="D282" s="1378">
        <v>9.0015643270372703</v>
      </c>
    </row>
    <row r="283" spans="2:4">
      <c r="B283" s="1379">
        <v>39490</v>
      </c>
      <c r="C283" s="1377">
        <v>2625.55</v>
      </c>
      <c r="D283" s="1378">
        <v>9.112039189618315</v>
      </c>
    </row>
    <row r="284" spans="2:4">
      <c r="B284" s="1379">
        <v>39491</v>
      </c>
      <c r="C284" s="1377">
        <v>2625.96</v>
      </c>
      <c r="D284" s="1378">
        <v>9.1024968471429712</v>
      </c>
    </row>
    <row r="285" spans="2:4">
      <c r="B285" s="1379">
        <v>39492</v>
      </c>
      <c r="C285" s="1377">
        <v>2647.5</v>
      </c>
      <c r="D285" s="1378">
        <v>9.100412556341464</v>
      </c>
    </row>
    <row r="286" spans="2:4">
      <c r="B286" s="1379">
        <v>39493</v>
      </c>
      <c r="C286" s="1377">
        <v>2657.52</v>
      </c>
      <c r="D286" s="1378">
        <v>9.1222849560471442</v>
      </c>
    </row>
    <row r="287" spans="2:4">
      <c r="B287" s="1379">
        <v>39496</v>
      </c>
      <c r="C287" s="1377">
        <v>2710.64</v>
      </c>
      <c r="D287" s="1378">
        <v>9.1398127598755856</v>
      </c>
    </row>
    <row r="288" spans="2:4">
      <c r="B288" s="1379">
        <v>39497</v>
      </c>
      <c r="C288" s="1377">
        <v>2725.3</v>
      </c>
      <c r="D288" s="1378">
        <v>9.0292489223965546</v>
      </c>
    </row>
    <row r="289" spans="2:4">
      <c r="B289" s="1379">
        <v>39498</v>
      </c>
      <c r="C289" s="1377">
        <v>2794.59</v>
      </c>
      <c r="D289" s="1378">
        <v>9.1538812451112914</v>
      </c>
    </row>
    <row r="290" spans="2:4">
      <c r="B290" s="1379">
        <v>39499</v>
      </c>
      <c r="C290" s="1377">
        <v>2858.11</v>
      </c>
      <c r="D290" s="1378">
        <v>9.1567225355454624</v>
      </c>
    </row>
    <row r="291" spans="2:4">
      <c r="B291" s="1379">
        <v>39500</v>
      </c>
      <c r="C291" s="1377">
        <v>2755.16</v>
      </c>
      <c r="D291" s="1378">
        <v>9.1682344611893001</v>
      </c>
    </row>
    <row r="292" spans="2:4">
      <c r="B292" s="1379">
        <v>39503</v>
      </c>
      <c r="C292" s="1377">
        <v>2768.41</v>
      </c>
      <c r="D292" s="1378">
        <v>9.1711368044699917</v>
      </c>
    </row>
    <row r="293" spans="2:4">
      <c r="B293" s="1379">
        <v>39504</v>
      </c>
      <c r="C293" s="1377">
        <v>2774.85</v>
      </c>
      <c r="D293" s="1378">
        <v>9.0701486054887965</v>
      </c>
    </row>
    <row r="294" spans="2:4">
      <c r="B294" s="1379">
        <v>39505</v>
      </c>
      <c r="C294" s="1377">
        <v>2759.35</v>
      </c>
      <c r="D294" s="1378">
        <v>9.1254477850050719</v>
      </c>
    </row>
    <row r="295" spans="2:4">
      <c r="B295" s="1379">
        <v>39506</v>
      </c>
      <c r="C295" s="1377">
        <v>2735.09</v>
      </c>
      <c r="D295" s="1378">
        <v>9.1337466110221701</v>
      </c>
    </row>
    <row r="296" spans="2:4">
      <c r="B296" s="1379">
        <v>39507</v>
      </c>
      <c r="C296" s="1377">
        <v>2701.84</v>
      </c>
      <c r="D296" s="1378">
        <v>9.1472564292861662</v>
      </c>
    </row>
    <row r="297" spans="2:4">
      <c r="B297" s="1375">
        <v>39510</v>
      </c>
      <c r="C297" s="1377">
        <v>2671.02</v>
      </c>
      <c r="D297" s="1378">
        <v>9.148280323138426</v>
      </c>
    </row>
    <row r="298" spans="2:4">
      <c r="B298" s="1375">
        <v>39511</v>
      </c>
      <c r="C298" s="1377">
        <v>2665.31</v>
      </c>
      <c r="D298" s="1378">
        <v>9.1527384858657896</v>
      </c>
    </row>
    <row r="299" spans="2:4">
      <c r="B299" s="1375">
        <v>39512</v>
      </c>
      <c r="C299" s="1377">
        <v>2695.18</v>
      </c>
      <c r="D299" s="1378">
        <v>9.1702467987394432</v>
      </c>
    </row>
    <row r="300" spans="2:4">
      <c r="B300" s="1375">
        <v>39513</v>
      </c>
      <c r="C300" s="1377">
        <v>2713.5</v>
      </c>
      <c r="D300" s="1378">
        <v>9.1772797609769423</v>
      </c>
    </row>
    <row r="301" spans="2:4">
      <c r="B301" s="1375">
        <v>39514</v>
      </c>
      <c r="C301" s="1377">
        <v>2678.64</v>
      </c>
      <c r="D301" s="1378">
        <v>9.1651083756493605</v>
      </c>
    </row>
    <row r="302" spans="2:4">
      <c r="B302" s="1375">
        <v>39518</v>
      </c>
      <c r="C302" s="1377">
        <v>2700.3</v>
      </c>
      <c r="D302" s="1378">
        <v>9.119221594852494</v>
      </c>
    </row>
    <row r="303" spans="2:4">
      <c r="B303" s="1375">
        <v>39519</v>
      </c>
      <c r="C303" s="1377">
        <v>2724.32</v>
      </c>
      <c r="D303" s="1378">
        <v>9.3107869211571384</v>
      </c>
    </row>
    <row r="304" spans="2:4">
      <c r="B304" s="1375">
        <v>39520</v>
      </c>
      <c r="C304" s="1377">
        <v>2724.09</v>
      </c>
      <c r="D304" s="1378">
        <v>9.1885758931756438</v>
      </c>
    </row>
    <row r="305" spans="2:4">
      <c r="B305" s="1375">
        <v>39521</v>
      </c>
      <c r="C305" s="1377">
        <v>2743.6</v>
      </c>
      <c r="D305" s="1378">
        <v>9.2848916912439314</v>
      </c>
    </row>
    <row r="306" spans="2:4">
      <c r="B306" s="1375">
        <v>39524</v>
      </c>
      <c r="C306" s="1377">
        <v>2691.62</v>
      </c>
      <c r="D306" s="1378">
        <v>9.284295093889245</v>
      </c>
    </row>
    <row r="307" spans="2:4">
      <c r="B307" s="1375">
        <v>39525</v>
      </c>
      <c r="C307" s="1377">
        <v>2671.32</v>
      </c>
      <c r="D307" s="1378">
        <v>9.2971707944160471</v>
      </c>
    </row>
    <row r="308" spans="2:4">
      <c r="B308" s="1375">
        <v>39526</v>
      </c>
      <c r="C308" s="1377">
        <v>2668.17</v>
      </c>
      <c r="D308" s="1378">
        <v>9.3345541780884815</v>
      </c>
    </row>
    <row r="309" spans="2:4">
      <c r="B309" s="1375">
        <v>39527</v>
      </c>
      <c r="C309" s="1377">
        <v>2606.66</v>
      </c>
      <c r="D309" s="1378">
        <v>9.3605782036962744</v>
      </c>
    </row>
    <row r="310" spans="2:4">
      <c r="B310" s="1375">
        <v>39528</v>
      </c>
      <c r="C310" s="1377">
        <v>2614.4</v>
      </c>
      <c r="D310" s="1378">
        <v>9.5686476316591929</v>
      </c>
    </row>
    <row r="311" spans="2:4">
      <c r="B311" s="1375">
        <v>39532</v>
      </c>
      <c r="C311" s="1377">
        <v>2643.61</v>
      </c>
      <c r="D311" s="1378">
        <v>9.638407105878116</v>
      </c>
    </row>
    <row r="312" spans="2:4">
      <c r="B312" s="1375">
        <v>39533</v>
      </c>
      <c r="C312" s="1377">
        <v>2605.02</v>
      </c>
      <c r="D312" s="1378">
        <v>9.6275504285192213</v>
      </c>
    </row>
    <row r="313" spans="2:4">
      <c r="B313" s="1375">
        <v>39534</v>
      </c>
      <c r="C313" s="1377">
        <v>2593.83</v>
      </c>
      <c r="D313" s="1378">
        <v>9.6432772575748817</v>
      </c>
    </row>
    <row r="314" spans="2:4">
      <c r="B314" s="1375">
        <v>39535</v>
      </c>
      <c r="C314" s="1377">
        <v>2587.42</v>
      </c>
      <c r="D314" s="1378">
        <v>9.428295176976615</v>
      </c>
    </row>
    <row r="315" spans="2:4">
      <c r="B315" s="1375">
        <v>39538</v>
      </c>
      <c r="C315" s="1377">
        <v>2567.1</v>
      </c>
      <c r="D315" s="1378">
        <v>9.7422423041843267</v>
      </c>
    </row>
    <row r="316" spans="2:4">
      <c r="B316" s="1375">
        <v>39539</v>
      </c>
      <c r="C316" s="1377">
        <v>2597.46</v>
      </c>
      <c r="D316" s="1378">
        <v>9.7899999999999991</v>
      </c>
    </row>
    <row r="317" spans="2:4">
      <c r="B317" s="1379">
        <v>39540</v>
      </c>
      <c r="C317" s="1377">
        <v>2615.4499999999998</v>
      </c>
      <c r="D317" s="1378">
        <v>9.81</v>
      </c>
    </row>
    <row r="318" spans="2:4">
      <c r="B318" s="1379">
        <v>39541</v>
      </c>
      <c r="C318" s="1377">
        <v>2594.2399999999998</v>
      </c>
      <c r="D318" s="1378">
        <v>9.82</v>
      </c>
    </row>
    <row r="319" spans="2:4">
      <c r="B319" s="1379">
        <v>39542</v>
      </c>
      <c r="C319" s="1377">
        <v>2571.7399999999998</v>
      </c>
      <c r="D319" s="1378">
        <v>9.83</v>
      </c>
    </row>
    <row r="320" spans="2:4">
      <c r="B320" s="1379">
        <v>39545</v>
      </c>
      <c r="C320" s="1377">
        <v>2585.9499999999998</v>
      </c>
      <c r="D320" s="1378">
        <v>9.83</v>
      </c>
    </row>
    <row r="321" spans="2:4">
      <c r="B321" s="1379">
        <v>39546</v>
      </c>
      <c r="C321" s="1377">
        <v>2611.39</v>
      </c>
      <c r="D321" s="1378">
        <v>9.6999999999999993</v>
      </c>
    </row>
    <row r="322" spans="2:4">
      <c r="B322" s="1379">
        <v>39547</v>
      </c>
      <c r="C322" s="1377">
        <v>2610.7399999999998</v>
      </c>
      <c r="D322" s="1378">
        <v>9.68</v>
      </c>
    </row>
    <row r="323" spans="2:4">
      <c r="B323" s="1379">
        <v>39548</v>
      </c>
      <c r="C323" s="1377">
        <v>2613.5500000000002</v>
      </c>
      <c r="D323" s="1378">
        <v>9.85</v>
      </c>
    </row>
    <row r="324" spans="2:4">
      <c r="B324" s="1379">
        <v>39549</v>
      </c>
      <c r="C324" s="1377">
        <v>2654.29</v>
      </c>
      <c r="D324" s="1378">
        <v>9.85</v>
      </c>
    </row>
    <row r="325" spans="2:4">
      <c r="B325" s="1379">
        <v>39552</v>
      </c>
      <c r="C325" s="1377">
        <v>2636.87</v>
      </c>
      <c r="D325" s="1378">
        <v>9.93</v>
      </c>
    </row>
    <row r="326" spans="2:4">
      <c r="B326" s="1379">
        <v>39553</v>
      </c>
      <c r="C326" s="1377">
        <v>2624.31</v>
      </c>
      <c r="D326" s="1378">
        <v>9.99</v>
      </c>
    </row>
    <row r="327" spans="2:4">
      <c r="B327" s="1379">
        <v>39554</v>
      </c>
      <c r="C327" s="1377">
        <v>2604.8200000000002</v>
      </c>
      <c r="D327" s="1378">
        <v>10.01</v>
      </c>
    </row>
    <row r="328" spans="2:4">
      <c r="B328" s="1379">
        <v>39555</v>
      </c>
      <c r="C328" s="1377">
        <v>2607.85</v>
      </c>
      <c r="D328" s="1378">
        <v>9.92</v>
      </c>
    </row>
    <row r="329" spans="2:4">
      <c r="B329" s="1379">
        <v>39556</v>
      </c>
      <c r="C329" s="1377">
        <v>2644.26</v>
      </c>
      <c r="D329" s="1378">
        <v>9.92</v>
      </c>
    </row>
    <row r="330" spans="2:4">
      <c r="B330" s="1379">
        <v>39559</v>
      </c>
      <c r="C330" s="1377">
        <v>2633.37</v>
      </c>
      <c r="D330" s="1378">
        <v>9.8699999999999992</v>
      </c>
    </row>
    <row r="331" spans="2:4">
      <c r="B331" s="1379">
        <v>39560</v>
      </c>
      <c r="C331" s="1377">
        <v>2638.92</v>
      </c>
      <c r="D331" s="1378">
        <v>10.31</v>
      </c>
    </row>
    <row r="332" spans="2:4">
      <c r="B332" s="1379">
        <v>39561</v>
      </c>
      <c r="C332" s="1377">
        <v>2654.4</v>
      </c>
      <c r="D332" s="1378">
        <v>10.33</v>
      </c>
    </row>
    <row r="333" spans="2:4">
      <c r="B333" s="1379">
        <v>39562</v>
      </c>
      <c r="C333" s="1377">
        <v>2638.4</v>
      </c>
      <c r="D333" s="1378">
        <v>10.130000000000001</v>
      </c>
    </row>
    <row r="334" spans="2:4">
      <c r="B334" s="1379">
        <v>39563</v>
      </c>
      <c r="C334" s="1377">
        <v>2619.66</v>
      </c>
      <c r="D334" s="1378">
        <v>10.119999999999999</v>
      </c>
    </row>
    <row r="335" spans="2:4">
      <c r="B335" s="1379">
        <v>39566</v>
      </c>
      <c r="C335" s="1377">
        <v>2618.73</v>
      </c>
      <c r="D335" s="1378">
        <v>10.130000000000001</v>
      </c>
    </row>
    <row r="336" spans="2:4">
      <c r="B336" s="1379">
        <v>39567</v>
      </c>
      <c r="C336" s="1377">
        <v>2588.5100000000002</v>
      </c>
      <c r="D336" s="1378">
        <v>10.130000000000001</v>
      </c>
    </row>
    <row r="337" spans="2:4">
      <c r="B337" s="1379">
        <v>39568</v>
      </c>
      <c r="C337" s="1377">
        <v>2583.25</v>
      </c>
      <c r="D337" s="1378">
        <v>10.14</v>
      </c>
    </row>
    <row r="338" spans="2:4">
      <c r="B338" s="1379">
        <v>39572</v>
      </c>
      <c r="C338" s="1377">
        <v>2607.1</v>
      </c>
      <c r="D338" s="1378">
        <v>9.8767983931232948</v>
      </c>
    </row>
    <row r="339" spans="2:4">
      <c r="B339" s="1379">
        <v>39573</v>
      </c>
      <c r="C339" s="1377">
        <v>2608.7399999999998</v>
      </c>
      <c r="D339" s="1378">
        <v>9.9013445920324195</v>
      </c>
    </row>
    <row r="340" spans="2:4">
      <c r="B340" s="1379">
        <v>39574</v>
      </c>
      <c r="C340" s="1377">
        <v>2604.5100000000002</v>
      </c>
      <c r="D340" s="1378">
        <v>9.9105179827558132</v>
      </c>
    </row>
    <row r="341" spans="2:4">
      <c r="B341" s="1379">
        <v>39575</v>
      </c>
      <c r="C341" s="1377">
        <v>2622.34</v>
      </c>
      <c r="D341" s="1378">
        <v>9.9281832267217514</v>
      </c>
    </row>
    <row r="342" spans="2:4">
      <c r="B342" s="1379">
        <v>39576</v>
      </c>
      <c r="C342" s="1377">
        <v>2646</v>
      </c>
      <c r="D342" s="1378">
        <v>9.9284143152644404</v>
      </c>
    </row>
    <row r="343" spans="2:4">
      <c r="B343" s="1379">
        <v>39580</v>
      </c>
      <c r="C343" s="1377">
        <v>2655.86</v>
      </c>
      <c r="D343" s="1378">
        <v>9.9360092556034854</v>
      </c>
    </row>
    <row r="344" spans="2:4">
      <c r="B344" s="1379">
        <v>39581</v>
      </c>
      <c r="C344" s="1377">
        <v>2681.19</v>
      </c>
      <c r="D344" s="1378">
        <v>9.9386197681800006</v>
      </c>
    </row>
    <row r="345" spans="2:4">
      <c r="B345" s="1379">
        <v>39582</v>
      </c>
      <c r="C345" s="1377">
        <v>2686.37</v>
      </c>
      <c r="D345" s="1378">
        <v>9.9572756242585996</v>
      </c>
    </row>
    <row r="346" spans="2:4">
      <c r="B346" s="1379">
        <v>39583</v>
      </c>
      <c r="C346" s="1377">
        <v>2717.49</v>
      </c>
      <c r="D346" s="1378">
        <v>10.447694384633678</v>
      </c>
    </row>
    <row r="347" spans="2:4">
      <c r="B347" s="1379">
        <v>39584</v>
      </c>
      <c r="C347" s="1377">
        <v>2722.78</v>
      </c>
      <c r="D347" s="1378">
        <v>10.403375938170623</v>
      </c>
    </row>
    <row r="348" spans="2:4">
      <c r="B348" s="1379">
        <v>39587</v>
      </c>
      <c r="C348" s="1377">
        <v>2750.54</v>
      </c>
      <c r="D348" s="1378">
        <v>10.448179012804873</v>
      </c>
    </row>
    <row r="349" spans="2:4">
      <c r="B349" s="1379">
        <v>39588</v>
      </c>
      <c r="C349" s="1377">
        <v>2768.32</v>
      </c>
      <c r="D349" s="1378">
        <v>10.408931162267754</v>
      </c>
    </row>
    <row r="350" spans="2:4">
      <c r="B350" s="1379">
        <v>39589</v>
      </c>
      <c r="C350" s="1377">
        <v>2762.83</v>
      </c>
      <c r="D350" s="1378">
        <v>10.447105957864219</v>
      </c>
    </row>
    <row r="351" spans="2:4">
      <c r="B351" s="1379">
        <v>39590</v>
      </c>
      <c r="C351" s="1377">
        <v>2766.84</v>
      </c>
      <c r="D351" s="1378">
        <v>10.20777794552558</v>
      </c>
    </row>
    <row r="352" spans="2:4">
      <c r="B352" s="1379">
        <v>39591</v>
      </c>
      <c r="C352" s="1377">
        <v>2722.93</v>
      </c>
      <c r="D352" s="1378">
        <v>10.376201011124635</v>
      </c>
    </row>
    <row r="353" spans="2:4">
      <c r="B353" s="1379">
        <v>39594</v>
      </c>
      <c r="C353" s="1377">
        <v>2706.93</v>
      </c>
      <c r="D353" s="1378">
        <v>9.9810846792405403</v>
      </c>
    </row>
    <row r="354" spans="2:4">
      <c r="B354" s="1379">
        <v>39595</v>
      </c>
      <c r="C354" s="1377">
        <v>2708.9</v>
      </c>
      <c r="D354" s="1378">
        <v>10.061004858814979</v>
      </c>
    </row>
    <row r="355" spans="2:4">
      <c r="B355" s="1379">
        <v>39596</v>
      </c>
      <c r="C355" s="1377">
        <v>2669.97</v>
      </c>
      <c r="D355" s="1378">
        <v>9.6967663225856544</v>
      </c>
    </row>
    <row r="356" spans="2:4">
      <c r="B356" s="1379">
        <v>39597</v>
      </c>
      <c r="C356" s="1377">
        <v>2668.79</v>
      </c>
      <c r="D356" s="1378">
        <v>9.6749565038071665</v>
      </c>
    </row>
    <row r="357" spans="2:4">
      <c r="B357" s="1379">
        <v>39598</v>
      </c>
      <c r="C357" s="1377">
        <v>2654.89</v>
      </c>
      <c r="D357" s="1378">
        <v>9.6591285111800005</v>
      </c>
    </row>
    <row r="358" spans="2:4">
      <c r="B358" s="1379">
        <v>39601</v>
      </c>
      <c r="C358" s="1377">
        <v>2660.03</v>
      </c>
      <c r="D358" s="1378">
        <v>9.5921347942300006</v>
      </c>
    </row>
    <row r="359" spans="2:4">
      <c r="B359" s="1379">
        <v>39602</v>
      </c>
      <c r="C359" s="1377">
        <v>2692.87</v>
      </c>
      <c r="D359" s="1378">
        <v>9.8492912189199995</v>
      </c>
    </row>
    <row r="360" spans="2:4">
      <c r="B360" s="1379">
        <v>39603</v>
      </c>
      <c r="C360" s="1377">
        <v>2663.16</v>
      </c>
      <c r="D360" s="1378">
        <v>10.410965682400001</v>
      </c>
    </row>
    <row r="361" spans="2:4">
      <c r="B361" s="1379">
        <v>39604</v>
      </c>
      <c r="C361" s="1377">
        <v>2675.69</v>
      </c>
      <c r="D361" s="1378">
        <v>10.4338487391</v>
      </c>
    </row>
    <row r="362" spans="2:4">
      <c r="B362" s="1379">
        <v>39605</v>
      </c>
      <c r="C362" s="1377">
        <v>2688.12</v>
      </c>
      <c r="D362" s="1378">
        <v>10.458499185100001</v>
      </c>
    </row>
    <row r="363" spans="2:4">
      <c r="B363" s="1379">
        <v>39608</v>
      </c>
      <c r="C363" s="1377">
        <v>2657.31</v>
      </c>
      <c r="D363" s="1378">
        <v>10.157803201</v>
      </c>
    </row>
    <row r="364" spans="2:4">
      <c r="B364" s="1379">
        <v>39609</v>
      </c>
      <c r="C364" s="1377">
        <v>2636.89</v>
      </c>
      <c r="D364" s="1378">
        <v>10.11087433</v>
      </c>
    </row>
    <row r="365" spans="2:4">
      <c r="B365" s="1379">
        <v>39610</v>
      </c>
      <c r="C365" s="1377">
        <v>2693.79</v>
      </c>
      <c r="D365" s="1378">
        <v>9.8938833724000013</v>
      </c>
    </row>
    <row r="366" spans="2:4">
      <c r="B366" s="1379">
        <v>39611</v>
      </c>
      <c r="C366" s="1377">
        <v>2681.89</v>
      </c>
      <c r="D366" s="1378">
        <v>10.3140725663</v>
      </c>
    </row>
    <row r="367" spans="2:4">
      <c r="B367" s="1379">
        <v>39612</v>
      </c>
      <c r="C367" s="1377">
        <v>2688.61</v>
      </c>
      <c r="D367" s="1378">
        <v>10.2301217617</v>
      </c>
    </row>
    <row r="368" spans="2:4">
      <c r="B368" s="1379">
        <v>39615</v>
      </c>
      <c r="C368" s="1377">
        <v>2665.38</v>
      </c>
      <c r="D368" s="1378">
        <v>10.173933981899999</v>
      </c>
    </row>
    <row r="369" spans="2:4">
      <c r="B369" s="1379">
        <v>39616</v>
      </c>
      <c r="C369" s="1377">
        <v>2630.66</v>
      </c>
      <c r="D369" s="1378">
        <v>10.2439893141</v>
      </c>
    </row>
    <row r="370" spans="2:4">
      <c r="B370" s="1379">
        <v>39617</v>
      </c>
      <c r="C370" s="1377">
        <v>2619.56</v>
      </c>
      <c r="D370" s="1378">
        <v>12.0585298776</v>
      </c>
    </row>
    <row r="371" spans="2:4">
      <c r="B371" s="1379">
        <v>39618</v>
      </c>
      <c r="C371" s="1377">
        <v>2628.07</v>
      </c>
      <c r="D371" s="1378">
        <v>10.760490134299999</v>
      </c>
    </row>
    <row r="372" spans="2:4">
      <c r="B372" s="1379">
        <v>39619</v>
      </c>
      <c r="C372" s="1377">
        <v>2686.14</v>
      </c>
      <c r="D372" s="1378">
        <v>10.717653803000001</v>
      </c>
    </row>
    <row r="373" spans="2:4">
      <c r="B373" s="1379">
        <v>39622</v>
      </c>
      <c r="C373" s="1377">
        <v>2641.41</v>
      </c>
      <c r="D373" s="1378">
        <v>10.7480390008</v>
      </c>
    </row>
    <row r="374" spans="2:4">
      <c r="B374" s="1379">
        <v>39623</v>
      </c>
      <c r="C374" s="1377">
        <v>2594.42</v>
      </c>
      <c r="D374" s="1378">
        <v>10.7541269567</v>
      </c>
    </row>
    <row r="375" spans="2:4">
      <c r="B375" s="1379">
        <v>39624</v>
      </c>
      <c r="C375" s="1377">
        <v>2617.11</v>
      </c>
      <c r="D375" s="1378">
        <v>10.644606899000001</v>
      </c>
    </row>
    <row r="376" spans="2:4">
      <c r="B376" s="1379">
        <v>39625</v>
      </c>
      <c r="C376" s="1377">
        <v>2625.4</v>
      </c>
      <c r="D376" s="1378">
        <v>9.787234261650001</v>
      </c>
    </row>
    <row r="377" spans="2:4">
      <c r="B377" s="1379">
        <v>39626</v>
      </c>
      <c r="C377" s="1377">
        <v>2675.85</v>
      </c>
      <c r="D377" s="1378">
        <v>9.9345968465900008</v>
      </c>
    </row>
    <row r="378" spans="2:4">
      <c r="B378" s="1379">
        <v>39629</v>
      </c>
      <c r="C378" s="1377">
        <v>2613.7600000000002</v>
      </c>
      <c r="D378" s="1378">
        <v>9.8938885837800008</v>
      </c>
    </row>
    <row r="379" spans="2:4">
      <c r="B379" s="1379">
        <v>39630</v>
      </c>
      <c r="C379" s="1377">
        <v>2603.35</v>
      </c>
      <c r="D379" s="1378">
        <v>9.9117675593900003</v>
      </c>
    </row>
    <row r="380" spans="2:4">
      <c r="B380" s="1379">
        <v>39631</v>
      </c>
      <c r="C380" s="1377">
        <v>2598.0300000000002</v>
      </c>
      <c r="D380" s="1378">
        <v>9.8933840740099992</v>
      </c>
    </row>
    <row r="381" spans="2:4">
      <c r="B381" s="1379">
        <v>39632</v>
      </c>
      <c r="C381" s="1377">
        <v>2630.62</v>
      </c>
      <c r="D381" s="1378">
        <v>9.8917303054900003</v>
      </c>
    </row>
    <row r="382" spans="2:4">
      <c r="B382" s="1379">
        <v>39633</v>
      </c>
      <c r="C382" s="1377">
        <v>2479.15</v>
      </c>
      <c r="D382" s="1378">
        <v>9.9260459691899996</v>
      </c>
    </row>
    <row r="383" spans="2:4">
      <c r="B383" s="1379">
        <v>39637</v>
      </c>
      <c r="C383" s="1377">
        <v>2424.85</v>
      </c>
      <c r="D383" s="1378">
        <v>9.8678772426800005</v>
      </c>
    </row>
    <row r="384" spans="2:4">
      <c r="B384" s="1379">
        <v>39638</v>
      </c>
      <c r="C384" s="1377">
        <v>2374</v>
      </c>
      <c r="D384" s="1378">
        <v>9.8373545624300007</v>
      </c>
    </row>
    <row r="385" spans="2:4">
      <c r="B385" s="1379">
        <v>39639</v>
      </c>
      <c r="C385" s="1377">
        <v>2411.14</v>
      </c>
      <c r="D385" s="1378">
        <v>9.804053315860001</v>
      </c>
    </row>
    <row r="386" spans="2:4">
      <c r="B386" s="1379">
        <v>39640</v>
      </c>
      <c r="C386" s="1377">
        <v>2407.79</v>
      </c>
      <c r="D386" s="1378">
        <v>9.8795588176399995</v>
      </c>
    </row>
    <row r="387" spans="2:4">
      <c r="B387" s="1379">
        <v>39643</v>
      </c>
      <c r="C387" s="1377">
        <v>2421</v>
      </c>
      <c r="D387" s="1378">
        <v>9.8988977334600001</v>
      </c>
    </row>
    <row r="388" spans="2:4">
      <c r="B388" s="1379">
        <v>39644</v>
      </c>
      <c r="C388" s="1377">
        <v>2457.09</v>
      </c>
      <c r="D388" s="1378">
        <v>9.9854019653799995</v>
      </c>
    </row>
    <row r="389" spans="2:4">
      <c r="B389" s="1379">
        <v>39645</v>
      </c>
      <c r="C389" s="1377">
        <v>2426.0300000000002</v>
      </c>
      <c r="D389" s="1378">
        <v>9.9541180052700007</v>
      </c>
    </row>
    <row r="390" spans="2:4">
      <c r="B390" s="1379">
        <v>39646</v>
      </c>
      <c r="C390" s="1377">
        <v>2419.73</v>
      </c>
      <c r="D390" s="1378">
        <v>9.7479280648800017</v>
      </c>
    </row>
    <row r="391" spans="2:4">
      <c r="B391" s="1379">
        <v>39647</v>
      </c>
      <c r="C391" s="1377">
        <v>2400.6799999999998</v>
      </c>
      <c r="D391" s="1378">
        <v>9.8938071525800009</v>
      </c>
    </row>
    <row r="392" spans="2:4">
      <c r="B392" s="1379">
        <v>39650</v>
      </c>
      <c r="C392" s="1377">
        <v>2392.04</v>
      </c>
      <c r="D392" s="1378">
        <v>9.9557324517199994</v>
      </c>
    </row>
    <row r="393" spans="2:4">
      <c r="B393" s="1379">
        <v>39651</v>
      </c>
      <c r="C393" s="1377">
        <v>2384.38</v>
      </c>
      <c r="D393" s="1378">
        <v>10.067960145900001</v>
      </c>
    </row>
    <row r="394" spans="2:4">
      <c r="B394" s="1379">
        <v>39652</v>
      </c>
      <c r="C394" s="1377">
        <v>2366.0300000000002</v>
      </c>
      <c r="D394" s="1378">
        <v>9.91520436307</v>
      </c>
    </row>
    <row r="395" spans="2:4">
      <c r="B395" s="1379">
        <v>39653</v>
      </c>
      <c r="C395" s="1377">
        <v>2354.16</v>
      </c>
      <c r="D395" s="1378">
        <v>10.546232658700001</v>
      </c>
    </row>
    <row r="396" spans="2:4">
      <c r="B396" s="1379">
        <v>39654</v>
      </c>
      <c r="C396" s="1377">
        <v>2350.84</v>
      </c>
      <c r="D396" s="1378">
        <v>10.497358240500001</v>
      </c>
    </row>
    <row r="397" spans="2:4">
      <c r="B397" s="1379">
        <v>39657</v>
      </c>
      <c r="C397" s="1377">
        <v>2357.7399999999998</v>
      </c>
      <c r="D397" s="1378">
        <v>9.9955802887999994</v>
      </c>
    </row>
    <row r="398" spans="2:4">
      <c r="B398" s="1379">
        <v>39658</v>
      </c>
      <c r="C398" s="1377">
        <v>2288.38</v>
      </c>
      <c r="D398" s="1378">
        <v>10.0533479661</v>
      </c>
    </row>
    <row r="399" spans="2:4">
      <c r="B399" s="1379">
        <v>39659</v>
      </c>
      <c r="C399" s="1377">
        <v>2335.89</v>
      </c>
      <c r="D399" s="1378">
        <v>9.9811066846499994</v>
      </c>
    </row>
    <row r="400" spans="2:4">
      <c r="B400" s="1379">
        <v>39660</v>
      </c>
      <c r="C400" s="1377">
        <v>2335.6799999999998</v>
      </c>
      <c r="D400" s="1378">
        <v>10.009808083699999</v>
      </c>
    </row>
    <row r="401" spans="2:4">
      <c r="B401" s="1379">
        <v>39661</v>
      </c>
      <c r="C401" s="1377">
        <v>2348.81</v>
      </c>
      <c r="D401" s="1378">
        <v>10.0129344799</v>
      </c>
    </row>
    <row r="402" spans="2:4">
      <c r="B402" s="1379">
        <v>39664</v>
      </c>
      <c r="C402" s="1377">
        <v>2317.3000000000002</v>
      </c>
      <c r="D402" s="1378">
        <v>10.0085396175</v>
      </c>
    </row>
    <row r="403" spans="2:4">
      <c r="B403" s="1379">
        <v>39665</v>
      </c>
      <c r="C403" s="1377">
        <v>2283.9699999999998</v>
      </c>
      <c r="D403" s="1378">
        <v>10.021943115799999</v>
      </c>
    </row>
    <row r="404" spans="2:4">
      <c r="B404" s="1379">
        <v>39666</v>
      </c>
      <c r="C404" s="1377">
        <v>2276.23</v>
      </c>
      <c r="D404" s="1378">
        <v>10.7356110795</v>
      </c>
    </row>
    <row r="405" spans="2:4">
      <c r="B405" s="1379">
        <v>39667</v>
      </c>
      <c r="C405" s="1377">
        <v>2324.29</v>
      </c>
      <c r="D405" s="1378">
        <v>10.730832406600001</v>
      </c>
    </row>
    <row r="406" spans="2:4">
      <c r="B406" s="1379">
        <v>39668</v>
      </c>
      <c r="C406" s="1377">
        <v>2252.2800000000002</v>
      </c>
      <c r="D406" s="1378">
        <v>10.739025098800001</v>
      </c>
    </row>
    <row r="407" spans="2:4">
      <c r="B407" s="1379">
        <v>39671</v>
      </c>
      <c r="C407" s="1377">
        <v>2196.31</v>
      </c>
      <c r="D407" s="1378">
        <v>10.743578939900001</v>
      </c>
    </row>
    <row r="408" spans="2:4">
      <c r="B408" s="1379">
        <v>39672</v>
      </c>
      <c r="C408" s="1377">
        <v>2200.17</v>
      </c>
      <c r="D408" s="1378">
        <v>10.741589536100001</v>
      </c>
    </row>
    <row r="409" spans="2:4">
      <c r="B409" s="1379">
        <v>39673</v>
      </c>
      <c r="C409" s="1377">
        <v>2196.37</v>
      </c>
      <c r="D409" s="1378">
        <v>10.707782308700001</v>
      </c>
    </row>
    <row r="410" spans="2:4">
      <c r="B410" s="1379">
        <v>39674</v>
      </c>
      <c r="C410" s="1377">
        <v>2170.64</v>
      </c>
      <c r="D410" s="1378">
        <v>10.732186238500001</v>
      </c>
    </row>
    <row r="411" spans="2:4">
      <c r="B411" s="1379">
        <v>39675</v>
      </c>
      <c r="C411" s="1377">
        <v>2164.41</v>
      </c>
      <c r="D411" s="1378">
        <v>10.768397569099999</v>
      </c>
    </row>
    <row r="412" spans="2:4">
      <c r="B412" s="1379">
        <v>39678</v>
      </c>
      <c r="C412" s="1377">
        <v>2122.9699999999998</v>
      </c>
      <c r="D412" s="1378">
        <v>10.687230790399999</v>
      </c>
    </row>
    <row r="413" spans="2:4">
      <c r="B413" s="1379">
        <v>39679</v>
      </c>
      <c r="C413" s="1377">
        <v>2109.98</v>
      </c>
      <c r="D413" s="1378">
        <v>10.790507516900002</v>
      </c>
    </row>
    <row r="414" spans="2:4">
      <c r="B414" s="1379">
        <v>39680</v>
      </c>
      <c r="C414" s="1377">
        <v>2109.94</v>
      </c>
      <c r="D414" s="1378">
        <v>10.9106224665</v>
      </c>
    </row>
    <row r="415" spans="2:4">
      <c r="B415" s="1379">
        <v>39681</v>
      </c>
      <c r="C415" s="1377">
        <v>2048.5100000000002</v>
      </c>
      <c r="D415" s="1378">
        <v>10.9242906978</v>
      </c>
    </row>
    <row r="416" spans="2:4">
      <c r="B416" s="1379">
        <v>39682</v>
      </c>
      <c r="C416" s="1377">
        <v>2054.9299999999998</v>
      </c>
      <c r="D416" s="1378">
        <v>10.8594871333</v>
      </c>
    </row>
    <row r="417" spans="2:4">
      <c r="B417" s="1379">
        <v>39685</v>
      </c>
      <c r="C417" s="1377">
        <v>2088.6</v>
      </c>
      <c r="D417" s="1378">
        <v>10.6570837024</v>
      </c>
    </row>
    <row r="418" spans="2:4">
      <c r="B418" s="1379">
        <v>39686</v>
      </c>
      <c r="C418" s="1377">
        <v>2037.9</v>
      </c>
      <c r="D418" s="1378">
        <v>10.6692554704</v>
      </c>
    </row>
    <row r="419" spans="2:4">
      <c r="B419" s="1379">
        <v>39687</v>
      </c>
      <c r="C419" s="1377">
        <v>2013.3</v>
      </c>
      <c r="D419" s="1378">
        <v>10.676874919099999</v>
      </c>
    </row>
    <row r="420" spans="2:4">
      <c r="B420" s="1379">
        <v>39688</v>
      </c>
      <c r="C420" s="1377">
        <v>1978.6</v>
      </c>
      <c r="D420" s="1378">
        <v>10.773338582299999</v>
      </c>
    </row>
    <row r="421" spans="2:4">
      <c r="B421" s="1379">
        <v>39689</v>
      </c>
      <c r="C421" s="1377">
        <v>1996.3</v>
      </c>
      <c r="D421" s="1378">
        <v>10.930467372399999</v>
      </c>
    </row>
    <row r="422" spans="2:4">
      <c r="B422" s="1379">
        <v>39693</v>
      </c>
      <c r="C422" s="1377">
        <v>1943.09</v>
      </c>
      <c r="D422" s="1378">
        <v>11.230797413800001</v>
      </c>
    </row>
    <row r="423" spans="2:4">
      <c r="B423" s="1379">
        <v>39694</v>
      </c>
      <c r="C423" s="1377">
        <v>1951.66</v>
      </c>
      <c r="D423" s="1378">
        <v>11.2429701975</v>
      </c>
    </row>
    <row r="424" spans="2:4">
      <c r="B424" s="1379">
        <v>39695</v>
      </c>
      <c r="C424" s="1377">
        <v>1910.51</v>
      </c>
      <c r="D424" s="1378">
        <v>10.853795295599999</v>
      </c>
    </row>
    <row r="425" spans="2:4">
      <c r="B425" s="1379">
        <v>39696</v>
      </c>
      <c r="C425" s="1377">
        <v>1899.95</v>
      </c>
      <c r="D425" s="1378">
        <v>10.847518044999999</v>
      </c>
    </row>
    <row r="426" spans="2:4">
      <c r="B426" s="1379">
        <v>39699</v>
      </c>
      <c r="C426" s="1377">
        <v>1866.77</v>
      </c>
      <c r="D426" s="1378">
        <v>10.690174089399999</v>
      </c>
    </row>
    <row r="427" spans="2:4">
      <c r="B427" s="1379">
        <v>39700</v>
      </c>
      <c r="C427" s="1377">
        <v>1782.8</v>
      </c>
      <c r="D427" s="1378">
        <v>10.6611280865</v>
      </c>
    </row>
    <row r="428" spans="2:4">
      <c r="B428" s="1379">
        <v>39701</v>
      </c>
      <c r="C428" s="1377">
        <v>1731.95</v>
      </c>
      <c r="D428" s="1378">
        <v>11.370143413200001</v>
      </c>
    </row>
    <row r="429" spans="2:4">
      <c r="B429" s="1379">
        <v>39702</v>
      </c>
      <c r="C429" s="1377">
        <v>1682.91</v>
      </c>
      <c r="D429" s="1378">
        <v>11.296108874100002</v>
      </c>
    </row>
    <row r="430" spans="2:4">
      <c r="B430" s="1379">
        <v>39703</v>
      </c>
      <c r="C430" s="1377">
        <v>1709.72</v>
      </c>
      <c r="D430" s="1378">
        <v>11.3153218247</v>
      </c>
    </row>
    <row r="431" spans="2:4">
      <c r="B431" s="1379">
        <v>39706</v>
      </c>
      <c r="C431" s="1377">
        <v>1690.9</v>
      </c>
      <c r="D431" s="1378">
        <v>10.7956225429</v>
      </c>
    </row>
    <row r="432" spans="2:4">
      <c r="B432" s="1379">
        <v>39707</v>
      </c>
      <c r="C432" s="1377">
        <v>1588.18</v>
      </c>
      <c r="D432" s="1378">
        <v>10.7814873167</v>
      </c>
    </row>
    <row r="433" spans="2:4">
      <c r="B433" s="1379">
        <v>39708</v>
      </c>
      <c r="C433" s="1377">
        <v>1556.11</v>
      </c>
      <c r="D433" s="1378">
        <v>10.874111816700001</v>
      </c>
    </row>
    <row r="434" spans="2:4">
      <c r="B434" s="1379">
        <v>39709</v>
      </c>
      <c r="C434" s="1377">
        <v>1533.62</v>
      </c>
      <c r="D434" s="1378">
        <v>10.8757541459</v>
      </c>
    </row>
    <row r="435" spans="2:4">
      <c r="B435" s="1379">
        <v>39710</v>
      </c>
      <c r="C435" s="1377">
        <v>1617.85</v>
      </c>
      <c r="D435" s="1378">
        <v>11.3597289381</v>
      </c>
    </row>
    <row r="436" spans="2:4">
      <c r="B436" s="1379">
        <v>39713</v>
      </c>
      <c r="C436" s="1377">
        <v>1596.84</v>
      </c>
      <c r="D436" s="1378">
        <v>11.2741750862</v>
      </c>
    </row>
    <row r="437" spans="2:4">
      <c r="B437" s="1379">
        <v>39714</v>
      </c>
      <c r="C437" s="1377">
        <v>1587.55</v>
      </c>
      <c r="D437" s="1378">
        <v>11.2138888764</v>
      </c>
    </row>
    <row r="438" spans="2:4">
      <c r="B438" s="1379">
        <v>39715</v>
      </c>
      <c r="C438" s="1377">
        <v>1590.88</v>
      </c>
      <c r="D438" s="1378">
        <v>11.1920011562</v>
      </c>
    </row>
    <row r="439" spans="2:4">
      <c r="B439" s="1379">
        <v>39716</v>
      </c>
      <c r="C439" s="1377">
        <v>1604.02</v>
      </c>
      <c r="D439" s="1378">
        <v>10.4739055146</v>
      </c>
    </row>
    <row r="440" spans="2:4">
      <c r="B440" s="1379">
        <v>39717</v>
      </c>
      <c r="C440" s="1377">
        <v>1539.86</v>
      </c>
      <c r="D440" s="1378">
        <v>11.9023552338</v>
      </c>
    </row>
    <row r="441" spans="2:4">
      <c r="B441" s="1379">
        <v>39720</v>
      </c>
      <c r="C441" s="1377">
        <v>1511</v>
      </c>
      <c r="D441" s="1378">
        <v>11.232903107</v>
      </c>
    </row>
    <row r="442" spans="2:4">
      <c r="B442" s="1379">
        <v>39721</v>
      </c>
      <c r="C442" s="1377">
        <v>1426.19</v>
      </c>
      <c r="D442" s="1378">
        <v>11.172364036499999</v>
      </c>
    </row>
    <row r="443" spans="2:4">
      <c r="B443" s="1379">
        <v>39722</v>
      </c>
      <c r="C443" s="1373">
        <v>1440.75</v>
      </c>
      <c r="D443" s="1378">
        <v>11.035836782199999</v>
      </c>
    </row>
    <row r="444" spans="2:4">
      <c r="B444" s="1372">
        <v>39723</v>
      </c>
      <c r="C444" s="1373">
        <v>1390.17</v>
      </c>
      <c r="D444" s="1378">
        <v>11.03638301</v>
      </c>
    </row>
    <row r="445" spans="2:4">
      <c r="B445" s="1372">
        <v>39724</v>
      </c>
      <c r="C445" s="1373">
        <v>1394.21</v>
      </c>
      <c r="D445" s="1378">
        <v>11.0291226156</v>
      </c>
    </row>
    <row r="446" spans="2:4">
      <c r="B446" s="1372">
        <v>39727</v>
      </c>
      <c r="C446" s="1373">
        <v>1262.17</v>
      </c>
      <c r="D446" s="1378">
        <v>11.0196512595</v>
      </c>
    </row>
    <row r="447" spans="2:4">
      <c r="B447" s="1372">
        <v>39728</v>
      </c>
      <c r="C447" s="1373">
        <v>1193.6400000000001</v>
      </c>
      <c r="D447" s="1378">
        <v>11.0192124186</v>
      </c>
    </row>
    <row r="448" spans="2:4">
      <c r="B448" s="1372">
        <v>39729</v>
      </c>
      <c r="C448" s="1373">
        <v>1048.99</v>
      </c>
      <c r="D448" s="1378">
        <v>11.026225870299999</v>
      </c>
    </row>
    <row r="449" spans="2:4">
      <c r="B449" s="1372">
        <v>39730</v>
      </c>
      <c r="C449" s="1373">
        <v>1117.93</v>
      </c>
      <c r="D449" s="1378">
        <v>11.130201812700001</v>
      </c>
    </row>
    <row r="450" spans="2:4">
      <c r="B450" s="1372">
        <v>39731</v>
      </c>
      <c r="C450" s="1373">
        <v>1044.6300000000001</v>
      </c>
      <c r="D450" s="1378">
        <v>11.0908317608</v>
      </c>
    </row>
    <row r="451" spans="2:4">
      <c r="B451" s="1372">
        <v>39734</v>
      </c>
      <c r="C451" s="1373">
        <v>1029.51</v>
      </c>
      <c r="D451" s="1378">
        <v>11.317873887000001</v>
      </c>
    </row>
    <row r="452" spans="2:4">
      <c r="B452" s="1372">
        <v>39735</v>
      </c>
      <c r="C452" s="1373">
        <v>1087.74</v>
      </c>
      <c r="D452" s="1378">
        <v>11.226571114</v>
      </c>
    </row>
    <row r="453" spans="2:4">
      <c r="B453" s="1372">
        <v>39736</v>
      </c>
      <c r="C453" s="1373">
        <v>1027.52</v>
      </c>
      <c r="D453" s="1378">
        <v>11.244550732</v>
      </c>
    </row>
    <row r="454" spans="2:4">
      <c r="B454" s="1372">
        <v>39737</v>
      </c>
      <c r="C454" s="1373">
        <v>930.82</v>
      </c>
      <c r="D454" s="1378">
        <v>11.243967962899999</v>
      </c>
    </row>
    <row r="455" spans="2:4">
      <c r="B455" s="1372">
        <v>39738</v>
      </c>
      <c r="C455" s="1373">
        <v>912.69</v>
      </c>
      <c r="D455" s="1378">
        <v>11.237146836700001</v>
      </c>
    </row>
    <row r="456" spans="2:4">
      <c r="B456" s="1372">
        <v>39741</v>
      </c>
      <c r="C456" s="1373">
        <v>907.98</v>
      </c>
      <c r="D456" s="1378">
        <v>11.246924761500001</v>
      </c>
    </row>
    <row r="457" spans="2:4">
      <c r="B457" s="1372">
        <v>39742</v>
      </c>
      <c r="C457" s="1373">
        <v>885.04</v>
      </c>
      <c r="D457" s="1378">
        <v>11.271947707299999</v>
      </c>
    </row>
    <row r="458" spans="2:4">
      <c r="B458" s="1372">
        <v>39743</v>
      </c>
      <c r="C458" s="1373">
        <v>881.94</v>
      </c>
      <c r="D458" s="1378">
        <v>11.380925125900001</v>
      </c>
    </row>
    <row r="459" spans="2:4">
      <c r="B459" s="1372">
        <v>39744</v>
      </c>
      <c r="C459" s="1373">
        <v>851.85</v>
      </c>
      <c r="D459" s="1378">
        <v>11.3432340352</v>
      </c>
    </row>
    <row r="460" spans="2:4">
      <c r="B460" s="1372">
        <v>39745</v>
      </c>
      <c r="C460" s="1373">
        <v>827.76</v>
      </c>
      <c r="D460" s="1378">
        <v>11.2754846549</v>
      </c>
    </row>
    <row r="461" spans="2:4">
      <c r="B461" s="1372">
        <v>39749</v>
      </c>
      <c r="C461" s="1373">
        <v>797.52</v>
      </c>
      <c r="D461" s="1378">
        <v>11.229313339100001</v>
      </c>
    </row>
    <row r="462" spans="2:4">
      <c r="B462" s="1372">
        <v>39750</v>
      </c>
      <c r="C462" s="1373">
        <v>867.1</v>
      </c>
      <c r="D462" s="1378">
        <v>11.1626109177</v>
      </c>
    </row>
    <row r="463" spans="2:4">
      <c r="B463" s="1372">
        <v>39751</v>
      </c>
      <c r="C463" s="1373">
        <v>951.2</v>
      </c>
      <c r="D463" s="1378">
        <v>13.415758825099999</v>
      </c>
    </row>
    <row r="464" spans="2:4">
      <c r="B464" s="1379">
        <v>39752</v>
      </c>
      <c r="C464" s="1377">
        <v>971.83</v>
      </c>
      <c r="D464" s="1377">
        <v>13.4130920537</v>
      </c>
    </row>
  </sheetData>
  <mergeCells count="3">
    <mergeCell ref="B3:B4"/>
    <mergeCell ref="C3:C4"/>
    <mergeCell ref="D3:D4"/>
  </mergeCells>
  <phoneticPr fontId="64" type="noConversion"/>
  <hyperlinks>
    <hyperlink ref="F23" location="'Содержание '!B79" display="к содержанию"/>
  </hyperlinks>
  <pageMargins left="0.75" right="0.75" top="1" bottom="1" header="0.5" footer="0.5"/>
  <headerFooter alignWithMargins="0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8"/>
  <dimension ref="A3:K324"/>
  <sheetViews>
    <sheetView topLeftCell="G1" workbookViewId="0">
      <selection activeCell="K25" sqref="K25"/>
    </sheetView>
  </sheetViews>
  <sheetFormatPr defaultRowHeight="12.75"/>
  <cols>
    <col min="1" max="1" width="8.85546875" style="1380" bestFit="1" customWidth="1"/>
    <col min="2" max="2" width="11.28515625" style="1382" customWidth="1"/>
    <col min="3" max="3" width="18.5703125" style="1382" customWidth="1"/>
    <col min="4" max="4" width="17.140625" style="1382" customWidth="1"/>
    <col min="5" max="7" width="15.85546875" style="1382" customWidth="1"/>
    <col min="8" max="8" width="13" style="1382" customWidth="1"/>
    <col min="9" max="9" width="16.7109375" style="1382" customWidth="1"/>
    <col min="10" max="10" width="10" style="1380" customWidth="1"/>
    <col min="11" max="16384" width="9.140625" style="1380"/>
  </cols>
  <sheetData>
    <row r="3" spans="1:11">
      <c r="A3" s="1380" t="s">
        <v>1238</v>
      </c>
      <c r="B3" s="1381" t="s">
        <v>447</v>
      </c>
      <c r="D3" s="1383"/>
      <c r="E3" s="1383"/>
      <c r="F3" s="1383"/>
      <c r="G3" s="1383"/>
      <c r="K3" s="1381" t="s">
        <v>447</v>
      </c>
    </row>
    <row r="5" spans="1:11" ht="27" customHeight="1">
      <c r="B5" s="1385" t="s">
        <v>1546</v>
      </c>
      <c r="C5" s="1387" t="s">
        <v>448</v>
      </c>
      <c r="D5" s="1387" t="s">
        <v>449</v>
      </c>
      <c r="E5" s="1387" t="s">
        <v>450</v>
      </c>
      <c r="F5" s="1387" t="s">
        <v>1718</v>
      </c>
      <c r="G5" s="1387" t="s">
        <v>1719</v>
      </c>
      <c r="H5" s="1387" t="s">
        <v>451</v>
      </c>
      <c r="I5" s="1387" t="s">
        <v>1720</v>
      </c>
    </row>
    <row r="6" spans="1:11">
      <c r="B6" s="1386">
        <v>39295</v>
      </c>
      <c r="C6" s="1091">
        <v>20.6</v>
      </c>
      <c r="D6" s="1091">
        <v>1222.68</v>
      </c>
      <c r="E6" s="1091">
        <v>17.7</v>
      </c>
      <c r="F6" s="1091">
        <v>22.7</v>
      </c>
      <c r="G6" s="1091">
        <v>19.5</v>
      </c>
      <c r="H6" s="1091">
        <v>5.3</v>
      </c>
      <c r="I6" s="1091">
        <v>12.43</v>
      </c>
    </row>
    <row r="7" spans="1:11">
      <c r="B7" s="1386">
        <v>39296</v>
      </c>
      <c r="C7" s="1091">
        <v>20.5</v>
      </c>
      <c r="D7" s="1091">
        <v>1225.6300000000001</v>
      </c>
      <c r="E7" s="1091">
        <v>17.600000000000001</v>
      </c>
      <c r="F7" s="1091">
        <v>23</v>
      </c>
      <c r="G7" s="1091">
        <v>19.5</v>
      </c>
      <c r="H7" s="1091">
        <v>5.4</v>
      </c>
      <c r="I7" s="1091">
        <v>12.1</v>
      </c>
    </row>
    <row r="8" spans="1:11">
      <c r="B8" s="1386">
        <v>39297</v>
      </c>
      <c r="C8" s="1091">
        <v>19.899999999999999</v>
      </c>
      <c r="D8" s="1091">
        <v>1206.98</v>
      </c>
      <c r="E8" s="1091">
        <v>17.52</v>
      </c>
      <c r="F8" s="1091">
        <v>23</v>
      </c>
      <c r="G8" s="1091">
        <v>20.25</v>
      </c>
      <c r="H8" s="1091">
        <v>5.3</v>
      </c>
      <c r="I8" s="1091">
        <v>11</v>
      </c>
    </row>
    <row r="9" spans="1:11">
      <c r="B9" s="1386">
        <v>39300</v>
      </c>
      <c r="C9" s="1091">
        <v>19.3</v>
      </c>
      <c r="D9" s="1091">
        <v>1171.6600000000001</v>
      </c>
      <c r="E9" s="1091">
        <v>16.5</v>
      </c>
      <c r="F9" s="1091">
        <v>22.61</v>
      </c>
      <c r="G9" s="1091">
        <v>20.43</v>
      </c>
      <c r="H9" s="1091">
        <v>5.22</v>
      </c>
      <c r="I9" s="1091">
        <v>9.9</v>
      </c>
    </row>
    <row r="10" spans="1:11">
      <c r="B10" s="1386">
        <v>39301</v>
      </c>
      <c r="C10" s="1091">
        <v>19.649999999999999</v>
      </c>
      <c r="D10" s="1091">
        <v>1203.06</v>
      </c>
      <c r="E10" s="1091">
        <v>16.100000000000001</v>
      </c>
      <c r="F10" s="1091">
        <v>22</v>
      </c>
      <c r="G10" s="1091">
        <v>20.03</v>
      </c>
      <c r="H10" s="1091">
        <v>5.2</v>
      </c>
      <c r="I10" s="1091">
        <v>10.1</v>
      </c>
    </row>
    <row r="11" spans="1:11">
      <c r="B11" s="1386">
        <v>39302</v>
      </c>
      <c r="C11" s="1091">
        <v>20</v>
      </c>
      <c r="D11" s="1091">
        <v>1184.4100000000001</v>
      </c>
      <c r="E11" s="1091">
        <v>16.71</v>
      </c>
      <c r="F11" s="1091">
        <v>22.5</v>
      </c>
      <c r="G11" s="1091">
        <v>20.22</v>
      </c>
      <c r="H11" s="1091">
        <v>5.25</v>
      </c>
      <c r="I11" s="1091">
        <v>9.5</v>
      </c>
    </row>
    <row r="12" spans="1:11">
      <c r="B12" s="1386">
        <v>39303</v>
      </c>
      <c r="C12" s="1091">
        <v>19.399999999999999</v>
      </c>
      <c r="D12" s="1091">
        <v>1103.95</v>
      </c>
      <c r="E12" s="1091">
        <v>16.2</v>
      </c>
      <c r="F12" s="1091">
        <v>21.58</v>
      </c>
      <c r="G12" s="1091">
        <v>20</v>
      </c>
      <c r="H12" s="1091">
        <v>5</v>
      </c>
      <c r="I12" s="1091">
        <v>9.2799999999999994</v>
      </c>
    </row>
    <row r="13" spans="1:11">
      <c r="B13" s="1386">
        <v>39304</v>
      </c>
      <c r="C13" s="1091">
        <v>18.7</v>
      </c>
      <c r="D13" s="1091">
        <v>1061.75</v>
      </c>
      <c r="E13" s="1091">
        <v>15.8</v>
      </c>
      <c r="F13" s="1091">
        <v>21.25</v>
      </c>
      <c r="G13" s="1091">
        <v>19.8</v>
      </c>
      <c r="H13" s="1091">
        <v>5</v>
      </c>
      <c r="I13" s="1091">
        <v>9.75</v>
      </c>
    </row>
    <row r="14" spans="1:11">
      <c r="B14" s="1386">
        <v>39307</v>
      </c>
      <c r="C14" s="1091">
        <v>19.350000000000001</v>
      </c>
      <c r="D14" s="1091">
        <v>1172.6400000000001</v>
      </c>
      <c r="E14" s="1091">
        <v>16.2</v>
      </c>
      <c r="F14" s="1091">
        <v>21.25</v>
      </c>
      <c r="G14" s="1091">
        <v>23.49</v>
      </c>
      <c r="H14" s="1091">
        <v>4.25</v>
      </c>
      <c r="I14" s="1091">
        <v>9.6999999999999993</v>
      </c>
    </row>
    <row r="15" spans="1:11">
      <c r="B15" s="1386">
        <v>39308</v>
      </c>
      <c r="C15" s="1091">
        <v>19</v>
      </c>
      <c r="D15" s="1091">
        <v>1145.1600000000001</v>
      </c>
      <c r="E15" s="1091">
        <v>15.95</v>
      </c>
      <c r="F15" s="1091">
        <v>21.48</v>
      </c>
      <c r="G15" s="1091">
        <v>20.25</v>
      </c>
      <c r="H15" s="1091">
        <v>5.0999999999999996</v>
      </c>
      <c r="I15" s="1091">
        <v>9.4499999999999993</v>
      </c>
    </row>
    <row r="16" spans="1:11">
      <c r="B16" s="1386">
        <v>39309</v>
      </c>
      <c r="C16" s="1091">
        <v>18.43</v>
      </c>
      <c r="D16" s="1091">
        <v>1148.0999999999999</v>
      </c>
      <c r="E16" s="1091">
        <v>15.4</v>
      </c>
      <c r="F16" s="1091">
        <v>21</v>
      </c>
      <c r="G16" s="1091">
        <v>19.899999999999999</v>
      </c>
      <c r="H16" s="1091">
        <v>5</v>
      </c>
      <c r="I16" s="1091">
        <v>8.25</v>
      </c>
    </row>
    <row r="17" spans="2:11">
      <c r="B17" s="1386">
        <v>39310</v>
      </c>
      <c r="C17" s="1091">
        <v>17.2</v>
      </c>
      <c r="D17" s="1091">
        <v>1050.96</v>
      </c>
      <c r="E17" s="1091">
        <v>13.8</v>
      </c>
      <c r="F17" s="1091">
        <v>19.5</v>
      </c>
      <c r="G17" s="1091">
        <v>19.05</v>
      </c>
      <c r="H17" s="1091">
        <v>5.5</v>
      </c>
      <c r="I17" s="1091">
        <v>8.5</v>
      </c>
    </row>
    <row r="18" spans="2:11">
      <c r="B18" s="1386">
        <v>39311</v>
      </c>
      <c r="C18" s="1091">
        <v>16.899999999999999</v>
      </c>
      <c r="D18" s="1091">
        <v>1103.95</v>
      </c>
      <c r="E18" s="1091">
        <v>13.55</v>
      </c>
      <c r="F18" s="1091">
        <v>20</v>
      </c>
      <c r="G18" s="1091">
        <v>18.8</v>
      </c>
      <c r="H18" s="1091">
        <v>5.05</v>
      </c>
      <c r="I18" s="1091">
        <v>9.1</v>
      </c>
    </row>
    <row r="19" spans="2:11">
      <c r="B19" s="1386">
        <v>39314</v>
      </c>
      <c r="C19" s="1091">
        <v>16.87</v>
      </c>
      <c r="D19" s="1091">
        <v>1148.0999999999999</v>
      </c>
      <c r="E19" s="1091">
        <v>14.35</v>
      </c>
      <c r="F19" s="1091">
        <v>19.95</v>
      </c>
      <c r="G19" s="1091">
        <v>18.75</v>
      </c>
      <c r="H19" s="1091">
        <v>5.15</v>
      </c>
      <c r="I19" s="1091">
        <v>8.9499999999999993</v>
      </c>
    </row>
    <row r="20" spans="2:11">
      <c r="B20" s="1386">
        <v>39315</v>
      </c>
      <c r="C20" s="1091">
        <v>16.21</v>
      </c>
      <c r="D20" s="1091">
        <v>1155.96</v>
      </c>
      <c r="E20" s="1091">
        <v>14.3</v>
      </c>
      <c r="F20" s="1091">
        <v>19.510000000000002</v>
      </c>
      <c r="G20" s="1091">
        <v>18.75</v>
      </c>
      <c r="H20" s="1091">
        <v>5.15</v>
      </c>
      <c r="I20" s="1091">
        <v>9.4</v>
      </c>
    </row>
    <row r="21" spans="2:11">
      <c r="B21" s="1386">
        <v>39316</v>
      </c>
      <c r="C21" s="1091">
        <v>16.95</v>
      </c>
      <c r="D21" s="1091">
        <v>1226.6099999999999</v>
      </c>
      <c r="E21" s="1091">
        <v>16</v>
      </c>
      <c r="F21" s="1091">
        <v>20.5</v>
      </c>
      <c r="G21" s="1091">
        <v>18.75</v>
      </c>
      <c r="H21" s="1091">
        <v>5.15</v>
      </c>
      <c r="I21" s="1091">
        <v>8.8000000000000007</v>
      </c>
    </row>
    <row r="22" spans="2:11">
      <c r="B22" s="1386">
        <v>39317</v>
      </c>
      <c r="C22" s="1091">
        <v>17.399999999999999</v>
      </c>
      <c r="D22" s="1091">
        <v>1230.53</v>
      </c>
      <c r="E22" s="1091">
        <v>16.010000000000002</v>
      </c>
      <c r="F22" s="1091">
        <v>20.3</v>
      </c>
      <c r="G22" s="1091">
        <v>18.79</v>
      </c>
      <c r="H22" s="1091">
        <v>5.15</v>
      </c>
      <c r="I22" s="1091">
        <v>8.58</v>
      </c>
    </row>
    <row r="23" spans="2:11">
      <c r="B23" s="1386">
        <v>39318</v>
      </c>
      <c r="C23" s="1091">
        <v>17.670000000000002</v>
      </c>
      <c r="D23" s="1091">
        <v>1225.6300000000001</v>
      </c>
      <c r="E23" s="1091">
        <v>15.67</v>
      </c>
      <c r="F23" s="1091">
        <v>20.78</v>
      </c>
      <c r="G23" s="1091">
        <v>19.16</v>
      </c>
      <c r="H23" s="1091">
        <v>5.15</v>
      </c>
      <c r="I23" s="1091">
        <v>8.8000000000000007</v>
      </c>
      <c r="K23" s="1384" t="s">
        <v>1620</v>
      </c>
    </row>
    <row r="24" spans="2:11">
      <c r="B24" s="1386">
        <v>39322</v>
      </c>
      <c r="C24" s="1091">
        <v>17.95</v>
      </c>
      <c r="D24" s="1091">
        <v>1211.8900000000001</v>
      </c>
      <c r="E24" s="1091">
        <v>15.4</v>
      </c>
      <c r="F24" s="1091">
        <v>20.7</v>
      </c>
      <c r="G24" s="1091">
        <v>19.25</v>
      </c>
      <c r="H24" s="1091">
        <v>5.08</v>
      </c>
      <c r="I24" s="1091">
        <v>8.8000000000000007</v>
      </c>
    </row>
    <row r="25" spans="2:11">
      <c r="B25" s="1386">
        <v>39323</v>
      </c>
      <c r="C25" s="1091">
        <v>18.98</v>
      </c>
      <c r="D25" s="1091">
        <v>1221.7</v>
      </c>
      <c r="E25" s="1091">
        <v>15.75</v>
      </c>
      <c r="F25" s="1091">
        <v>20.8</v>
      </c>
      <c r="G25" s="1091">
        <v>19</v>
      </c>
      <c r="H25" s="1091">
        <v>5.05</v>
      </c>
      <c r="I25" s="1091">
        <v>8.65</v>
      </c>
      <c r="K25" s="167" t="s">
        <v>1682</v>
      </c>
    </row>
    <row r="26" spans="2:11">
      <c r="B26" s="1386">
        <v>39324</v>
      </c>
      <c r="C26" s="1091">
        <v>19.190000000000001</v>
      </c>
      <c r="D26" s="1091">
        <v>1224.6500000000001</v>
      </c>
      <c r="E26" s="1091">
        <v>15.75</v>
      </c>
      <c r="F26" s="1091">
        <v>21.25</v>
      </c>
      <c r="G26" s="1091">
        <v>19.100000000000001</v>
      </c>
      <c r="H26" s="1091">
        <v>5.15</v>
      </c>
      <c r="I26" s="1091">
        <v>8.3000000000000007</v>
      </c>
    </row>
    <row r="27" spans="2:11">
      <c r="B27" s="1386">
        <v>39325</v>
      </c>
      <c r="C27" s="1091">
        <v>20.239999999999998</v>
      </c>
      <c r="D27" s="1091">
        <v>1245.25</v>
      </c>
      <c r="E27" s="1091">
        <v>15.75</v>
      </c>
      <c r="F27" s="1091">
        <v>21.5</v>
      </c>
      <c r="G27" s="1091">
        <v>19.3</v>
      </c>
      <c r="H27" s="1091">
        <v>5.08</v>
      </c>
      <c r="I27" s="1091">
        <v>8.57</v>
      </c>
    </row>
    <row r="28" spans="2:11">
      <c r="B28" s="1386">
        <v>39328</v>
      </c>
      <c r="C28" s="1091">
        <v>19.98</v>
      </c>
      <c r="D28" s="1091">
        <v>1274.69</v>
      </c>
      <c r="E28" s="1091">
        <v>16.170000000000002</v>
      </c>
      <c r="F28" s="1091">
        <v>21.6</v>
      </c>
      <c r="G28" s="1091">
        <v>19.399999999999999</v>
      </c>
      <c r="H28" s="1091">
        <v>5.08</v>
      </c>
      <c r="I28" s="1091">
        <v>8.5500000000000007</v>
      </c>
    </row>
    <row r="29" spans="2:11">
      <c r="B29" s="1386">
        <v>39329</v>
      </c>
      <c r="C29" s="1091">
        <v>20.149999999999999</v>
      </c>
      <c r="D29" s="1091">
        <v>1308.05</v>
      </c>
      <c r="E29" s="1091">
        <v>15.9</v>
      </c>
      <c r="F29" s="1091">
        <v>21.8</v>
      </c>
      <c r="G29" s="1091">
        <v>19.149999999999999</v>
      </c>
      <c r="H29" s="1091">
        <v>5.05</v>
      </c>
      <c r="I29" s="1091">
        <v>8.75</v>
      </c>
    </row>
    <row r="30" spans="2:11">
      <c r="B30" s="1386">
        <v>39330</v>
      </c>
      <c r="C30" s="1091">
        <v>20.149999999999999</v>
      </c>
      <c r="D30" s="1091">
        <v>1289.4100000000001</v>
      </c>
      <c r="E30" s="1091">
        <v>15.5</v>
      </c>
      <c r="F30" s="1091">
        <v>21.5</v>
      </c>
      <c r="G30" s="1091">
        <v>19.489999999999998</v>
      </c>
      <c r="H30" s="1091">
        <v>5.05</v>
      </c>
      <c r="I30" s="1091">
        <v>8.75</v>
      </c>
    </row>
    <row r="31" spans="2:11">
      <c r="B31" s="1386">
        <v>39331</v>
      </c>
      <c r="C31" s="1091">
        <v>20</v>
      </c>
      <c r="D31" s="1091">
        <v>1324.74</v>
      </c>
      <c r="E31" s="1091">
        <v>15.4</v>
      </c>
      <c r="F31" s="1091">
        <v>21.4</v>
      </c>
      <c r="G31" s="1091">
        <v>19.2</v>
      </c>
      <c r="H31" s="1091">
        <v>5</v>
      </c>
      <c r="I31" s="1091">
        <v>8.85</v>
      </c>
    </row>
    <row r="32" spans="2:11">
      <c r="B32" s="1386">
        <v>39332</v>
      </c>
      <c r="C32" s="1091">
        <v>19.5</v>
      </c>
      <c r="D32" s="1091">
        <v>1264.8800000000001</v>
      </c>
      <c r="E32" s="1091">
        <v>14.9</v>
      </c>
      <c r="F32" s="1091">
        <v>20.55</v>
      </c>
      <c r="G32" s="1091">
        <v>19.75</v>
      </c>
      <c r="H32" s="1091">
        <v>4.9000000000000004</v>
      </c>
      <c r="I32" s="1091">
        <v>8.93</v>
      </c>
    </row>
    <row r="33" spans="2:9">
      <c r="B33" s="1386">
        <v>39335</v>
      </c>
      <c r="C33" s="1091">
        <v>19.649999999999999</v>
      </c>
      <c r="D33" s="1091">
        <v>1250.1600000000001</v>
      </c>
      <c r="E33" s="1091">
        <v>14.35</v>
      </c>
      <c r="F33" s="1091">
        <v>20.93</v>
      </c>
      <c r="G33" s="1091">
        <v>20.5</v>
      </c>
      <c r="H33" s="1091">
        <v>4.95</v>
      </c>
      <c r="I33" s="1091">
        <v>8.93</v>
      </c>
    </row>
    <row r="34" spans="2:9">
      <c r="B34" s="1386">
        <v>39336</v>
      </c>
      <c r="C34" s="1091">
        <v>19.8</v>
      </c>
      <c r="D34" s="1091">
        <v>1291.3699999999999</v>
      </c>
      <c r="E34" s="1091">
        <v>14.22</v>
      </c>
      <c r="F34" s="1091">
        <v>20.7</v>
      </c>
      <c r="G34" s="1091">
        <v>20.28</v>
      </c>
      <c r="H34" s="1091">
        <v>5</v>
      </c>
      <c r="I34" s="1091">
        <v>9.0500000000000007</v>
      </c>
    </row>
    <row r="35" spans="2:9">
      <c r="B35" s="1386">
        <v>39337</v>
      </c>
      <c r="C35" s="1091">
        <v>19.98</v>
      </c>
      <c r="D35" s="1091">
        <v>1317</v>
      </c>
      <c r="E35" s="1091">
        <v>14.3</v>
      </c>
      <c r="F35" s="1091">
        <v>20.68</v>
      </c>
      <c r="G35" s="1091">
        <v>20.399999999999999</v>
      </c>
      <c r="H35" s="1091">
        <v>5.0999999999999996</v>
      </c>
      <c r="I35" s="1091">
        <v>9.1999999999999993</v>
      </c>
    </row>
    <row r="36" spans="2:9">
      <c r="B36" s="1386">
        <v>39338</v>
      </c>
      <c r="C36" s="1091">
        <v>20.010000000000002</v>
      </c>
      <c r="D36" s="1091">
        <v>1349</v>
      </c>
      <c r="E36" s="1091">
        <v>14.4</v>
      </c>
      <c r="F36" s="1091">
        <v>21.45</v>
      </c>
      <c r="G36" s="1091">
        <v>20</v>
      </c>
      <c r="H36" s="1091">
        <v>4.05</v>
      </c>
      <c r="I36" s="1091">
        <v>9.0500000000000007</v>
      </c>
    </row>
    <row r="37" spans="2:9">
      <c r="B37" s="1386">
        <v>39339</v>
      </c>
      <c r="C37" s="1091">
        <v>20</v>
      </c>
      <c r="D37" s="1091">
        <v>1304</v>
      </c>
      <c r="E37" s="1091">
        <v>13.98</v>
      </c>
      <c r="F37" s="1091">
        <v>21.25</v>
      </c>
      <c r="G37" s="1091">
        <v>20.260000000000002</v>
      </c>
      <c r="H37" s="1091">
        <v>4.95</v>
      </c>
      <c r="I37" s="1091">
        <v>8.85</v>
      </c>
    </row>
    <row r="38" spans="2:9">
      <c r="B38" s="1386">
        <v>39342</v>
      </c>
      <c r="C38" s="1091">
        <v>20.100000000000001</v>
      </c>
      <c r="D38" s="1091">
        <v>1293</v>
      </c>
      <c r="E38" s="1091">
        <v>13.4</v>
      </c>
      <c r="F38" s="1091">
        <v>20.87</v>
      </c>
      <c r="G38" s="1091">
        <v>19.010000000000002</v>
      </c>
      <c r="H38" s="1091">
        <v>4.9000000000000004</v>
      </c>
      <c r="I38" s="1091">
        <v>8.7799999999999994</v>
      </c>
    </row>
    <row r="39" spans="2:9">
      <c r="B39" s="1386">
        <v>39343</v>
      </c>
      <c r="C39" s="1091">
        <v>20.350000000000001</v>
      </c>
      <c r="D39" s="1091">
        <v>1329</v>
      </c>
      <c r="E39" s="1091">
        <v>14.01</v>
      </c>
      <c r="F39" s="1091">
        <v>21.01</v>
      </c>
      <c r="G39" s="1091">
        <v>19.7</v>
      </c>
      <c r="H39" s="1091">
        <v>4.8</v>
      </c>
      <c r="I39" s="1091">
        <v>8.9</v>
      </c>
    </row>
    <row r="40" spans="2:9">
      <c r="B40" s="1386">
        <v>39344</v>
      </c>
      <c r="C40" s="1091">
        <v>21.2</v>
      </c>
      <c r="D40" s="1091">
        <v>1423</v>
      </c>
      <c r="E40" s="1091">
        <v>15.1</v>
      </c>
      <c r="F40" s="1091">
        <v>22.25</v>
      </c>
      <c r="G40" s="1091">
        <v>19.7</v>
      </c>
      <c r="H40" s="1091">
        <v>5</v>
      </c>
      <c r="I40" s="1091">
        <v>8.6</v>
      </c>
    </row>
    <row r="41" spans="2:9">
      <c r="B41" s="1386">
        <v>39345</v>
      </c>
      <c r="C41" s="1091">
        <v>20.99</v>
      </c>
      <c r="D41" s="1091">
        <v>1450</v>
      </c>
      <c r="E41" s="1091">
        <v>15.05</v>
      </c>
      <c r="F41" s="1091">
        <v>22.21</v>
      </c>
      <c r="G41" s="1091">
        <v>19.98</v>
      </c>
      <c r="H41" s="1091">
        <v>4.8</v>
      </c>
      <c r="I41" s="1091">
        <v>8.6999999999999993</v>
      </c>
    </row>
    <row r="42" spans="2:9">
      <c r="B42" s="1386">
        <v>39346</v>
      </c>
      <c r="C42" s="1091">
        <v>20.8</v>
      </c>
      <c r="D42" s="1091">
        <v>1464</v>
      </c>
      <c r="E42" s="1091">
        <v>15.6</v>
      </c>
      <c r="F42" s="1091">
        <v>22.4</v>
      </c>
      <c r="G42" s="1091">
        <v>20.100000000000001</v>
      </c>
      <c r="H42" s="1091">
        <v>4.75</v>
      </c>
      <c r="I42" s="1091">
        <v>8.75</v>
      </c>
    </row>
    <row r="43" spans="2:9">
      <c r="B43" s="1386">
        <v>39349</v>
      </c>
      <c r="C43" s="1091">
        <v>20.85</v>
      </c>
      <c r="D43" s="1091">
        <v>1505</v>
      </c>
      <c r="E43" s="1091">
        <v>15.5</v>
      </c>
      <c r="F43" s="1091">
        <v>22.95</v>
      </c>
      <c r="G43" s="1091">
        <v>20.5</v>
      </c>
      <c r="H43" s="1091">
        <v>4.83</v>
      </c>
      <c r="I43" s="1091">
        <v>8.58</v>
      </c>
    </row>
    <row r="44" spans="2:9">
      <c r="B44" s="1386">
        <v>39350</v>
      </c>
      <c r="C44" s="1091">
        <v>20.63</v>
      </c>
      <c r="D44" s="1091">
        <v>1449</v>
      </c>
      <c r="E44" s="1091">
        <v>15.29</v>
      </c>
      <c r="F44" s="1091">
        <v>22.77</v>
      </c>
      <c r="G44" s="1091">
        <v>20.45</v>
      </c>
      <c r="H44" s="1091">
        <v>4.9000000000000004</v>
      </c>
      <c r="I44" s="1091">
        <v>8.6</v>
      </c>
    </row>
    <row r="45" spans="2:9">
      <c r="B45" s="1386">
        <v>39351</v>
      </c>
      <c r="C45" s="1091">
        <v>20.399999999999999</v>
      </c>
      <c r="D45" s="1091">
        <v>1480</v>
      </c>
      <c r="E45" s="1091">
        <v>15.05</v>
      </c>
      <c r="F45" s="1091">
        <v>23</v>
      </c>
      <c r="G45" s="1091">
        <v>20</v>
      </c>
      <c r="H45" s="1091">
        <v>4.8</v>
      </c>
      <c r="I45" s="1091">
        <v>8.6</v>
      </c>
    </row>
    <row r="46" spans="2:9">
      <c r="B46" s="1386">
        <v>39352</v>
      </c>
      <c r="C46" s="1091">
        <v>20.95</v>
      </c>
      <c r="D46" s="1091">
        <v>1455</v>
      </c>
      <c r="E46" s="1091">
        <v>14.8</v>
      </c>
      <c r="F46" s="1091">
        <v>23.8</v>
      </c>
      <c r="G46" s="1091">
        <v>20.5</v>
      </c>
      <c r="H46" s="1091">
        <v>4.6500000000000004</v>
      </c>
      <c r="I46" s="1091">
        <v>8.25</v>
      </c>
    </row>
    <row r="47" spans="2:9">
      <c r="B47" s="1386">
        <v>39353</v>
      </c>
      <c r="C47" s="1091">
        <v>20.100000000000001</v>
      </c>
      <c r="D47" s="1091">
        <v>1405</v>
      </c>
      <c r="E47" s="1091">
        <v>13.71</v>
      </c>
      <c r="F47" s="1091">
        <v>23.99</v>
      </c>
      <c r="G47" s="1091">
        <v>21</v>
      </c>
      <c r="H47" s="1091">
        <v>4.67</v>
      </c>
      <c r="I47" s="1091">
        <v>8</v>
      </c>
    </row>
    <row r="48" spans="2:9">
      <c r="B48" s="1386">
        <v>39356</v>
      </c>
      <c r="C48" s="1091">
        <v>19.8</v>
      </c>
      <c r="D48" s="1091">
        <v>1505</v>
      </c>
      <c r="E48" s="1091">
        <v>13.58</v>
      </c>
      <c r="F48" s="1091">
        <v>24.2</v>
      </c>
      <c r="G48" s="1091">
        <v>21</v>
      </c>
      <c r="H48" s="1091">
        <v>4.6900000000000004</v>
      </c>
      <c r="I48" s="1091">
        <v>7.5</v>
      </c>
    </row>
    <row r="49" spans="2:9">
      <c r="B49" s="1386">
        <v>39357</v>
      </c>
      <c r="C49" s="1091">
        <v>19.75</v>
      </c>
      <c r="D49" s="1091">
        <v>1495</v>
      </c>
      <c r="E49" s="1091">
        <v>13.6</v>
      </c>
      <c r="F49" s="1091">
        <v>23.5</v>
      </c>
      <c r="G49" s="1091">
        <v>21.52</v>
      </c>
      <c r="H49" s="1091">
        <v>4.93</v>
      </c>
      <c r="I49" s="1091">
        <v>6.65</v>
      </c>
    </row>
    <row r="50" spans="2:9">
      <c r="B50" s="1386">
        <v>39358</v>
      </c>
      <c r="C50" s="1091">
        <v>18.38</v>
      </c>
      <c r="D50" s="1091">
        <v>1529</v>
      </c>
      <c r="E50" s="1091">
        <v>12.05</v>
      </c>
      <c r="F50" s="1091">
        <v>22.8</v>
      </c>
      <c r="G50" s="1091">
        <v>21.7</v>
      </c>
      <c r="H50" s="1091">
        <v>4.6500000000000004</v>
      </c>
      <c r="I50" s="1091">
        <v>6.55</v>
      </c>
    </row>
    <row r="51" spans="2:9">
      <c r="B51" s="1386">
        <v>39359</v>
      </c>
      <c r="C51" s="1091">
        <v>18.04</v>
      </c>
      <c r="D51" s="1091">
        <v>1526</v>
      </c>
      <c r="E51" s="1091">
        <v>12.25</v>
      </c>
      <c r="F51" s="1091">
        <v>23</v>
      </c>
      <c r="G51" s="1091">
        <v>22.05</v>
      </c>
      <c r="H51" s="1091">
        <v>4.63</v>
      </c>
      <c r="I51" s="1091">
        <v>6.21</v>
      </c>
    </row>
    <row r="52" spans="2:9">
      <c r="B52" s="1386">
        <v>39360</v>
      </c>
      <c r="C52" s="1091">
        <v>17.5</v>
      </c>
      <c r="D52" s="1091">
        <v>1596</v>
      </c>
      <c r="E52" s="1091">
        <v>12.2</v>
      </c>
      <c r="F52" s="1091">
        <v>23.35</v>
      </c>
      <c r="G52" s="1091">
        <v>22.98</v>
      </c>
      <c r="H52" s="1091">
        <v>4.6500000000000004</v>
      </c>
      <c r="I52" s="1091">
        <v>6.81</v>
      </c>
    </row>
    <row r="53" spans="2:9">
      <c r="B53" s="1386">
        <v>39363</v>
      </c>
      <c r="C53" s="1091">
        <v>17.670000000000002</v>
      </c>
      <c r="D53" s="1091">
        <v>1502</v>
      </c>
      <c r="E53" s="1091">
        <v>13.1</v>
      </c>
      <c r="F53" s="1091">
        <v>23.82</v>
      </c>
      <c r="G53" s="1091">
        <v>22.5</v>
      </c>
      <c r="H53" s="1091">
        <v>4.7</v>
      </c>
      <c r="I53" s="1091">
        <v>7.1</v>
      </c>
    </row>
    <row r="54" spans="2:9">
      <c r="B54" s="1386">
        <v>39364</v>
      </c>
      <c r="C54" s="1091">
        <v>19.18</v>
      </c>
      <c r="D54" s="1091">
        <v>1463</v>
      </c>
      <c r="E54" s="1091">
        <v>14.02</v>
      </c>
      <c r="F54" s="1091">
        <v>23.95</v>
      </c>
      <c r="G54" s="1091">
        <v>23.5</v>
      </c>
      <c r="H54" s="1091">
        <v>4.9000000000000004</v>
      </c>
      <c r="I54" s="1091">
        <v>7.3</v>
      </c>
    </row>
    <row r="55" spans="2:9">
      <c r="B55" s="1386">
        <v>39365</v>
      </c>
      <c r="C55" s="1091">
        <v>19.43</v>
      </c>
      <c r="D55" s="1091">
        <v>1524</v>
      </c>
      <c r="E55" s="1091">
        <v>13.7</v>
      </c>
      <c r="F55" s="1091">
        <v>24</v>
      </c>
      <c r="G55" s="1091">
        <v>22</v>
      </c>
      <c r="H55" s="1091">
        <v>4.8</v>
      </c>
      <c r="I55" s="1091">
        <v>7.5</v>
      </c>
    </row>
    <row r="56" spans="2:9">
      <c r="B56" s="1386">
        <v>39366</v>
      </c>
      <c r="C56" s="1091">
        <v>19.8</v>
      </c>
      <c r="D56" s="1091">
        <v>1589</v>
      </c>
      <c r="E56" s="1091">
        <v>14.7</v>
      </c>
      <c r="F56" s="1091">
        <v>24.2</v>
      </c>
      <c r="G56" s="1091">
        <v>24.01</v>
      </c>
      <c r="H56" s="1091">
        <v>4.8</v>
      </c>
      <c r="I56" s="1091">
        <v>7.95</v>
      </c>
    </row>
    <row r="57" spans="2:9">
      <c r="B57" s="1386">
        <v>39367</v>
      </c>
      <c r="C57" s="1091">
        <v>20.18</v>
      </c>
      <c r="D57" s="1091">
        <v>1584</v>
      </c>
      <c r="E57" s="1091">
        <v>15.5</v>
      </c>
      <c r="F57" s="1091">
        <v>25</v>
      </c>
      <c r="G57" s="1091">
        <v>25</v>
      </c>
      <c r="H57" s="1091">
        <v>5.15</v>
      </c>
      <c r="I57" s="1091">
        <v>7.8</v>
      </c>
    </row>
    <row r="58" spans="2:9">
      <c r="B58" s="1386">
        <v>39370</v>
      </c>
      <c r="C58" s="1091">
        <v>20.36</v>
      </c>
      <c r="D58" s="1091">
        <v>1554</v>
      </c>
      <c r="E58" s="1091">
        <v>15.3</v>
      </c>
      <c r="F58" s="1091">
        <v>25.47</v>
      </c>
      <c r="G58" s="1091">
        <v>24.75</v>
      </c>
      <c r="H58" s="1091">
        <v>4.75</v>
      </c>
      <c r="I58" s="1091">
        <v>7.2</v>
      </c>
    </row>
    <row r="59" spans="2:9">
      <c r="B59" s="1386">
        <v>39371</v>
      </c>
      <c r="C59" s="1091">
        <v>19.97</v>
      </c>
      <c r="D59" s="1091">
        <v>1521</v>
      </c>
      <c r="E59" s="1091">
        <v>14.45</v>
      </c>
      <c r="F59" s="1091">
        <v>25.4</v>
      </c>
      <c r="G59" s="1091">
        <v>25.08</v>
      </c>
      <c r="H59" s="1091">
        <v>4.63</v>
      </c>
      <c r="I59" s="1091">
        <v>7.3</v>
      </c>
    </row>
    <row r="60" spans="2:9">
      <c r="B60" s="1386">
        <v>39372</v>
      </c>
      <c r="C60" s="1091">
        <v>20.010000000000002</v>
      </c>
      <c r="D60" s="1091">
        <v>1562</v>
      </c>
      <c r="E60" s="1091">
        <v>14.35</v>
      </c>
      <c r="F60" s="1091">
        <v>25.15</v>
      </c>
      <c r="G60" s="1091">
        <v>24.24</v>
      </c>
      <c r="H60" s="1091">
        <v>4.68</v>
      </c>
      <c r="I60" s="1091">
        <v>7.04</v>
      </c>
    </row>
    <row r="61" spans="2:9">
      <c r="B61" s="1386">
        <v>39373</v>
      </c>
      <c r="C61" s="1091">
        <v>19.5</v>
      </c>
      <c r="D61" s="1091">
        <v>1556</v>
      </c>
      <c r="E61" s="1091">
        <v>13.9</v>
      </c>
      <c r="F61" s="1091">
        <v>25.1</v>
      </c>
      <c r="G61" s="1091">
        <v>23</v>
      </c>
      <c r="H61" s="1091">
        <v>4.63</v>
      </c>
      <c r="I61" s="1091">
        <v>6.92</v>
      </c>
    </row>
    <row r="62" spans="2:9">
      <c r="B62" s="1386">
        <v>39374</v>
      </c>
      <c r="C62" s="1091">
        <v>19.440000000000001</v>
      </c>
      <c r="D62" s="1091">
        <v>1534</v>
      </c>
      <c r="E62" s="1091">
        <v>13.85</v>
      </c>
      <c r="F62" s="1091">
        <v>26</v>
      </c>
      <c r="G62" s="1091">
        <v>24</v>
      </c>
      <c r="H62" s="1091">
        <v>4.6399999999999997</v>
      </c>
      <c r="I62" s="1091">
        <v>6.88</v>
      </c>
    </row>
    <row r="63" spans="2:9">
      <c r="B63" s="1386">
        <v>39377</v>
      </c>
      <c r="C63" s="1091">
        <v>19.14</v>
      </c>
      <c r="D63" s="1091">
        <v>1455</v>
      </c>
      <c r="E63" s="1091">
        <v>13.15</v>
      </c>
      <c r="F63" s="1091">
        <v>24.95</v>
      </c>
      <c r="G63" s="1091">
        <v>24.65</v>
      </c>
      <c r="H63" s="1091">
        <v>4.6500000000000004</v>
      </c>
      <c r="I63" s="1091">
        <v>6.92</v>
      </c>
    </row>
    <row r="64" spans="2:9">
      <c r="B64" s="1386">
        <v>39378</v>
      </c>
      <c r="C64" s="1091">
        <v>19.21</v>
      </c>
      <c r="D64" s="1091">
        <v>1485</v>
      </c>
      <c r="E64" s="1091">
        <v>13.15</v>
      </c>
      <c r="F64" s="1091">
        <v>24.6</v>
      </c>
      <c r="G64" s="1091">
        <v>24.46</v>
      </c>
      <c r="H64" s="1091">
        <v>4.5999999999999996</v>
      </c>
      <c r="I64" s="1091">
        <v>6.7</v>
      </c>
    </row>
    <row r="65" spans="2:9">
      <c r="B65" s="1386">
        <v>39379</v>
      </c>
      <c r="C65" s="1091">
        <v>18.899999999999999</v>
      </c>
      <c r="D65" s="1091">
        <v>1377</v>
      </c>
      <c r="E65" s="1091">
        <v>12.78</v>
      </c>
      <c r="F65" s="1091">
        <v>25</v>
      </c>
      <c r="G65" s="1091">
        <v>24.33</v>
      </c>
      <c r="H65" s="1091">
        <v>4.75</v>
      </c>
      <c r="I65" s="1091">
        <v>6.9</v>
      </c>
    </row>
    <row r="66" spans="2:9">
      <c r="B66" s="1386">
        <v>39380</v>
      </c>
      <c r="C66" s="1091">
        <v>19</v>
      </c>
      <c r="D66" s="1091">
        <v>1424</v>
      </c>
      <c r="E66" s="1091">
        <v>12.85</v>
      </c>
      <c r="F66" s="1091">
        <v>24.95</v>
      </c>
      <c r="G66" s="1091">
        <v>24.3</v>
      </c>
      <c r="H66" s="1091">
        <v>5.13</v>
      </c>
      <c r="I66" s="1091">
        <v>6.8</v>
      </c>
    </row>
    <row r="67" spans="2:9">
      <c r="B67" s="1386">
        <v>39381</v>
      </c>
      <c r="C67" s="1091">
        <v>18.78</v>
      </c>
      <c r="D67" s="1091">
        <v>1464</v>
      </c>
      <c r="E67" s="1091">
        <v>13</v>
      </c>
      <c r="F67" s="1091">
        <v>25.8</v>
      </c>
      <c r="G67" s="1091">
        <v>24.5</v>
      </c>
      <c r="H67" s="1091">
        <v>4.88</v>
      </c>
      <c r="I67" s="1091">
        <v>6.9</v>
      </c>
    </row>
    <row r="68" spans="2:9">
      <c r="B68" s="1386">
        <v>39384</v>
      </c>
      <c r="C68" s="1091">
        <v>18.88</v>
      </c>
      <c r="D68" s="1091">
        <v>1514</v>
      </c>
      <c r="E68" s="1091">
        <v>12.9</v>
      </c>
      <c r="F68" s="1091">
        <v>26.8</v>
      </c>
      <c r="G68" s="1091">
        <v>23.8</v>
      </c>
      <c r="H68" s="1091">
        <v>4.95</v>
      </c>
      <c r="I68" s="1091">
        <v>6.95</v>
      </c>
    </row>
    <row r="69" spans="2:9">
      <c r="B69" s="1386">
        <v>39385</v>
      </c>
      <c r="C69" s="1091">
        <v>18.7</v>
      </c>
      <c r="D69" s="1091">
        <v>1485</v>
      </c>
      <c r="E69" s="1091">
        <v>12.7</v>
      </c>
      <c r="F69" s="1091">
        <v>26.13</v>
      </c>
      <c r="G69" s="1091">
        <v>22.62</v>
      </c>
      <c r="H69" s="1091">
        <v>5.35</v>
      </c>
      <c r="I69" s="1091">
        <v>7</v>
      </c>
    </row>
    <row r="70" spans="2:9">
      <c r="B70" s="1386">
        <v>39386</v>
      </c>
      <c r="C70" s="1091">
        <v>18.46</v>
      </c>
      <c r="D70" s="1091">
        <v>1474</v>
      </c>
      <c r="E70" s="1091">
        <v>12.23</v>
      </c>
      <c r="F70" s="1091">
        <v>27</v>
      </c>
      <c r="G70" s="1091">
        <v>22.4</v>
      </c>
      <c r="H70" s="1091">
        <v>5</v>
      </c>
      <c r="I70" s="1091">
        <v>6.7</v>
      </c>
    </row>
    <row r="71" spans="2:9">
      <c r="B71" s="1386">
        <v>39387</v>
      </c>
      <c r="C71" s="1091">
        <v>17.52</v>
      </c>
      <c r="D71" s="1091">
        <v>1419</v>
      </c>
      <c r="E71" s="1091">
        <v>11.79</v>
      </c>
      <c r="F71" s="1091">
        <v>26.98</v>
      </c>
      <c r="G71" s="1091">
        <v>23</v>
      </c>
      <c r="H71" s="1091">
        <v>5.5</v>
      </c>
      <c r="I71" s="1091">
        <v>6.74</v>
      </c>
    </row>
    <row r="72" spans="2:9">
      <c r="B72" s="1386">
        <v>39388</v>
      </c>
      <c r="C72" s="1091">
        <v>17.48</v>
      </c>
      <c r="D72" s="1091">
        <v>1406</v>
      </c>
      <c r="E72" s="1091">
        <v>11.65</v>
      </c>
      <c r="F72" s="1091">
        <v>27.2</v>
      </c>
      <c r="G72" s="1091">
        <v>25.65</v>
      </c>
      <c r="H72" s="1091">
        <v>5.55</v>
      </c>
      <c r="I72" s="1091">
        <v>6.5</v>
      </c>
    </row>
    <row r="73" spans="2:9">
      <c r="B73" s="1386">
        <v>39391</v>
      </c>
      <c r="C73" s="1091">
        <v>16.850000000000001</v>
      </c>
      <c r="D73" s="1091">
        <v>1376</v>
      </c>
      <c r="E73" s="1091">
        <v>11.65</v>
      </c>
      <c r="F73" s="1091">
        <v>26.93</v>
      </c>
      <c r="G73" s="1091">
        <v>25.97</v>
      </c>
      <c r="H73" s="1091">
        <v>5.3</v>
      </c>
      <c r="I73" s="1091">
        <v>7.1</v>
      </c>
    </row>
    <row r="74" spans="2:9">
      <c r="B74" s="1386">
        <v>39392</v>
      </c>
      <c r="C74" s="1091">
        <v>17.25</v>
      </c>
      <c r="D74" s="1091">
        <v>1409</v>
      </c>
      <c r="E74" s="1091">
        <v>11.88</v>
      </c>
      <c r="F74" s="1091">
        <v>28.5</v>
      </c>
      <c r="G74" s="1091">
        <v>27.01</v>
      </c>
      <c r="H74" s="1091">
        <v>5.15</v>
      </c>
      <c r="I74" s="1091">
        <v>7</v>
      </c>
    </row>
    <row r="75" spans="2:9">
      <c r="B75" s="1386">
        <v>39393</v>
      </c>
      <c r="C75" s="1091">
        <v>17.18</v>
      </c>
      <c r="D75" s="1091">
        <v>1398</v>
      </c>
      <c r="E75" s="1091">
        <v>11.89</v>
      </c>
      <c r="F75" s="1091">
        <v>29.66</v>
      </c>
      <c r="G75" s="1091">
        <v>28.2</v>
      </c>
      <c r="H75" s="1091">
        <v>5.45</v>
      </c>
      <c r="I75" s="1091">
        <v>6.93</v>
      </c>
    </row>
    <row r="76" spans="2:9">
      <c r="B76" s="1386">
        <v>39394</v>
      </c>
      <c r="C76" s="1091">
        <v>17.149999999999999</v>
      </c>
      <c r="D76" s="1091">
        <v>1427</v>
      </c>
      <c r="E76" s="1091">
        <v>11.55</v>
      </c>
      <c r="F76" s="1091">
        <v>29.47</v>
      </c>
      <c r="G76" s="1091">
        <v>28.2</v>
      </c>
      <c r="H76" s="1091">
        <v>5.6</v>
      </c>
      <c r="I76" s="1091">
        <v>6.95</v>
      </c>
    </row>
    <row r="77" spans="2:9">
      <c r="B77" s="1386">
        <v>39395</v>
      </c>
      <c r="C77" s="1091">
        <v>16.93</v>
      </c>
      <c r="D77" s="1091">
        <v>1391</v>
      </c>
      <c r="E77" s="1091">
        <v>11.16</v>
      </c>
      <c r="F77" s="1091">
        <v>28.96</v>
      </c>
      <c r="G77" s="1091">
        <v>28</v>
      </c>
      <c r="H77" s="1091">
        <v>5.38</v>
      </c>
      <c r="I77" s="1091">
        <v>6.9</v>
      </c>
    </row>
    <row r="78" spans="2:9">
      <c r="B78" s="1386">
        <v>39398</v>
      </c>
      <c r="C78" s="1091">
        <v>16.5</v>
      </c>
      <c r="D78" s="1091">
        <v>1316</v>
      </c>
      <c r="E78" s="1091">
        <v>11.1</v>
      </c>
      <c r="F78" s="1091">
        <v>27.6</v>
      </c>
      <c r="G78" s="1091">
        <v>28</v>
      </c>
      <c r="H78" s="1091">
        <v>5.45</v>
      </c>
      <c r="I78" s="1091">
        <v>6.95</v>
      </c>
    </row>
    <row r="79" spans="2:9">
      <c r="B79" s="1386">
        <v>39399</v>
      </c>
      <c r="C79" s="1091">
        <v>16.850000000000001</v>
      </c>
      <c r="D79" s="1091">
        <v>1363</v>
      </c>
      <c r="E79" s="1091">
        <v>11.2</v>
      </c>
      <c r="F79" s="1091">
        <v>27.15</v>
      </c>
      <c r="G79" s="1091">
        <v>27.7</v>
      </c>
      <c r="H79" s="1091">
        <v>5.45</v>
      </c>
      <c r="I79" s="1091">
        <v>7.05</v>
      </c>
    </row>
    <row r="80" spans="2:9">
      <c r="B80" s="1386">
        <v>39400</v>
      </c>
      <c r="C80" s="1091">
        <v>17.100000000000001</v>
      </c>
      <c r="D80" s="1091">
        <v>1459</v>
      </c>
      <c r="E80" s="1091">
        <v>11.44</v>
      </c>
      <c r="F80" s="1091">
        <v>27.5</v>
      </c>
      <c r="G80" s="1091">
        <v>28.25</v>
      </c>
      <c r="H80" s="1091">
        <v>5.43</v>
      </c>
      <c r="I80" s="1091">
        <v>6.8</v>
      </c>
    </row>
    <row r="81" spans="2:9">
      <c r="B81" s="1386">
        <v>39401</v>
      </c>
      <c r="C81" s="1091">
        <v>17.3</v>
      </c>
      <c r="D81" s="1091">
        <v>1425</v>
      </c>
      <c r="E81" s="1091">
        <v>11.25</v>
      </c>
      <c r="F81" s="1091">
        <v>27.2</v>
      </c>
      <c r="G81" s="1091">
        <v>26.5</v>
      </c>
      <c r="H81" s="1091">
        <v>5.5</v>
      </c>
      <c r="I81" s="1091">
        <v>6.8</v>
      </c>
    </row>
    <row r="82" spans="2:9">
      <c r="B82" s="1386">
        <v>39402</v>
      </c>
      <c r="C82" s="1091">
        <v>17.3</v>
      </c>
      <c r="D82" s="1091">
        <v>1399</v>
      </c>
      <c r="E82" s="1091">
        <v>10.9</v>
      </c>
      <c r="F82" s="1091">
        <v>27.42</v>
      </c>
      <c r="G82" s="1091">
        <v>26</v>
      </c>
      <c r="H82" s="1091">
        <v>5.38</v>
      </c>
      <c r="I82" s="1091">
        <v>6.68</v>
      </c>
    </row>
    <row r="83" spans="2:9">
      <c r="B83" s="1386">
        <v>39405</v>
      </c>
      <c r="C83" s="1091">
        <v>16.579999999999998</v>
      </c>
      <c r="D83" s="1091">
        <v>1323</v>
      </c>
      <c r="E83" s="1091">
        <v>10.8</v>
      </c>
      <c r="F83" s="1091">
        <v>27</v>
      </c>
      <c r="G83" s="1091">
        <v>25.5</v>
      </c>
      <c r="H83" s="1091">
        <v>5.28</v>
      </c>
      <c r="I83" s="1091">
        <v>6.63</v>
      </c>
    </row>
    <row r="84" spans="2:9">
      <c r="B84" s="1386">
        <v>39406</v>
      </c>
      <c r="C84" s="1091">
        <v>16.600000000000001</v>
      </c>
      <c r="D84" s="1091">
        <v>1341</v>
      </c>
      <c r="E84" s="1091">
        <v>10.65</v>
      </c>
      <c r="F84" s="1091">
        <v>26.8</v>
      </c>
      <c r="G84" s="1091">
        <v>25.18</v>
      </c>
      <c r="H84" s="1091">
        <v>5.25</v>
      </c>
      <c r="I84" s="1091">
        <v>6.45</v>
      </c>
    </row>
    <row r="85" spans="2:9">
      <c r="B85" s="1386">
        <v>39407</v>
      </c>
      <c r="C85" s="1091">
        <v>16</v>
      </c>
      <c r="D85" s="1091">
        <v>1254</v>
      </c>
      <c r="E85" s="1091">
        <v>10.37</v>
      </c>
      <c r="F85" s="1091">
        <v>26.5</v>
      </c>
      <c r="G85" s="1091">
        <v>24.6</v>
      </c>
      <c r="H85" s="1091">
        <v>5.14</v>
      </c>
      <c r="I85" s="1091">
        <v>6.4</v>
      </c>
    </row>
    <row r="86" spans="2:9">
      <c r="B86" s="1386">
        <v>39408</v>
      </c>
      <c r="C86" s="1091">
        <v>16.100000000000001</v>
      </c>
      <c r="D86" s="1091">
        <v>1245</v>
      </c>
      <c r="E86" s="1091">
        <v>10.3</v>
      </c>
      <c r="F86" s="1091">
        <v>26.48</v>
      </c>
      <c r="G86" s="1091">
        <v>24.7</v>
      </c>
      <c r="H86" s="1091">
        <v>5.15</v>
      </c>
      <c r="I86" s="1091">
        <v>6.75</v>
      </c>
    </row>
    <row r="87" spans="2:9">
      <c r="B87" s="1386">
        <v>39409</v>
      </c>
      <c r="C87" s="1091">
        <v>16</v>
      </c>
      <c r="D87" s="1091">
        <v>1282</v>
      </c>
      <c r="E87" s="1091">
        <v>10.6</v>
      </c>
      <c r="F87" s="1091">
        <v>27</v>
      </c>
      <c r="G87" s="1091">
        <v>24.41</v>
      </c>
      <c r="H87" s="1091">
        <v>5.15</v>
      </c>
      <c r="I87" s="1091">
        <v>6.8</v>
      </c>
    </row>
    <row r="88" spans="2:9">
      <c r="B88" s="1386">
        <v>39412</v>
      </c>
      <c r="C88" s="1091">
        <v>16.190000000000001</v>
      </c>
      <c r="D88" s="1091">
        <v>1290</v>
      </c>
      <c r="E88" s="1091">
        <v>10.9</v>
      </c>
      <c r="F88" s="1091">
        <v>28.5</v>
      </c>
      <c r="G88" s="1091">
        <v>26</v>
      </c>
      <c r="H88" s="1091">
        <v>5.25</v>
      </c>
      <c r="I88" s="1091">
        <v>6.65</v>
      </c>
    </row>
    <row r="89" spans="2:9">
      <c r="B89" s="1386">
        <v>39413</v>
      </c>
      <c r="C89" s="1091">
        <v>16.100000000000001</v>
      </c>
      <c r="D89" s="1091">
        <v>1260</v>
      </c>
      <c r="E89" s="1091">
        <v>10.7</v>
      </c>
      <c r="F89" s="1091">
        <v>27.75</v>
      </c>
      <c r="G89" s="1091">
        <v>26.52</v>
      </c>
      <c r="H89" s="1091">
        <v>5.2</v>
      </c>
      <c r="I89" s="1091">
        <v>6.6</v>
      </c>
    </row>
    <row r="90" spans="2:9">
      <c r="B90" s="1386">
        <v>39414</v>
      </c>
      <c r="C90" s="1091">
        <v>16.5</v>
      </c>
      <c r="D90" s="1091">
        <v>1310</v>
      </c>
      <c r="E90" s="1091">
        <v>11.2</v>
      </c>
      <c r="F90" s="1091">
        <v>27.3</v>
      </c>
      <c r="G90" s="1091">
        <v>27.01</v>
      </c>
      <c r="H90" s="1091">
        <v>5.0999999999999996</v>
      </c>
      <c r="I90" s="1091">
        <v>6.6</v>
      </c>
    </row>
    <row r="91" spans="2:9">
      <c r="B91" s="1386">
        <v>39415</v>
      </c>
      <c r="C91" s="1091">
        <v>17.2</v>
      </c>
      <c r="D91" s="1091">
        <v>1348</v>
      </c>
      <c r="E91" s="1091">
        <v>11.75</v>
      </c>
      <c r="F91" s="1091">
        <v>28.05</v>
      </c>
      <c r="G91" s="1091">
        <v>27</v>
      </c>
      <c r="H91" s="1091">
        <v>5.2</v>
      </c>
      <c r="I91" s="1091">
        <v>6.45</v>
      </c>
    </row>
    <row r="92" spans="2:9">
      <c r="B92" s="1386">
        <v>39416</v>
      </c>
      <c r="C92" s="1091">
        <v>17.66</v>
      </c>
      <c r="D92" s="1091">
        <v>1345</v>
      </c>
      <c r="E92" s="1091">
        <v>12.31</v>
      </c>
      <c r="F92" s="1091">
        <v>26.95</v>
      </c>
      <c r="G92" s="1091">
        <v>27</v>
      </c>
      <c r="H92" s="1091">
        <v>5.2</v>
      </c>
      <c r="I92" s="1091">
        <v>6.6</v>
      </c>
    </row>
    <row r="93" spans="2:9">
      <c r="B93" s="1386">
        <v>39419</v>
      </c>
      <c r="C93" s="1091">
        <v>17.07</v>
      </c>
      <c r="D93" s="1091">
        <v>1345</v>
      </c>
      <c r="E93" s="1091">
        <v>11.86</v>
      </c>
      <c r="F93" s="1091">
        <v>26.74</v>
      </c>
      <c r="G93" s="1091">
        <v>27</v>
      </c>
      <c r="H93" s="1091">
        <v>5.13</v>
      </c>
      <c r="I93" s="1091">
        <v>6.4</v>
      </c>
    </row>
    <row r="94" spans="2:9">
      <c r="B94" s="1386">
        <v>39420</v>
      </c>
      <c r="C94" s="1091">
        <v>17</v>
      </c>
      <c r="D94" s="1091">
        <v>1300</v>
      </c>
      <c r="E94" s="1091">
        <v>11.33</v>
      </c>
      <c r="F94" s="1091">
        <v>26.47</v>
      </c>
      <c r="G94" s="1091">
        <v>25.88</v>
      </c>
      <c r="H94" s="1091">
        <v>5</v>
      </c>
      <c r="I94" s="1091">
        <v>6.34</v>
      </c>
    </row>
    <row r="95" spans="2:9">
      <c r="B95" s="1386">
        <v>39421</v>
      </c>
      <c r="C95" s="1091">
        <v>16.7</v>
      </c>
      <c r="D95" s="1091">
        <v>1336</v>
      </c>
      <c r="E95" s="1091">
        <v>11.35</v>
      </c>
      <c r="F95" s="1091">
        <v>26.65</v>
      </c>
      <c r="G95" s="1091">
        <v>26.5</v>
      </c>
      <c r="H95" s="1091">
        <v>5.2</v>
      </c>
      <c r="I95" s="1091">
        <v>6.3</v>
      </c>
    </row>
    <row r="96" spans="2:9">
      <c r="B96" s="1386">
        <v>39422</v>
      </c>
      <c r="C96" s="1091">
        <v>16.7</v>
      </c>
      <c r="D96" s="1091">
        <v>1327</v>
      </c>
      <c r="E96" s="1091">
        <v>11.5</v>
      </c>
      <c r="F96" s="1091">
        <v>27.32</v>
      </c>
      <c r="G96" s="1091">
        <v>24.9</v>
      </c>
      <c r="H96" s="1091">
        <v>5.4</v>
      </c>
      <c r="I96" s="1091">
        <v>6.29</v>
      </c>
    </row>
    <row r="97" spans="2:9">
      <c r="B97" s="1386">
        <v>39423</v>
      </c>
      <c r="C97" s="1091">
        <v>17.2</v>
      </c>
      <c r="D97" s="1091">
        <v>1360</v>
      </c>
      <c r="E97" s="1091">
        <v>12.3</v>
      </c>
      <c r="F97" s="1091">
        <v>27.7</v>
      </c>
      <c r="G97" s="1091">
        <v>25</v>
      </c>
      <c r="H97" s="1091">
        <v>5.3</v>
      </c>
      <c r="I97" s="1091">
        <v>6.1</v>
      </c>
    </row>
    <row r="98" spans="2:9">
      <c r="B98" s="1386">
        <v>39426</v>
      </c>
      <c r="C98" s="1091">
        <v>16.8</v>
      </c>
      <c r="D98" s="1091">
        <v>1380</v>
      </c>
      <c r="E98" s="1091">
        <v>12.15</v>
      </c>
      <c r="F98" s="1091">
        <v>28</v>
      </c>
      <c r="G98" s="1091">
        <v>24.76</v>
      </c>
      <c r="H98" s="1091">
        <v>5.4</v>
      </c>
      <c r="I98" s="1091">
        <v>5.94</v>
      </c>
    </row>
    <row r="99" spans="2:9">
      <c r="B99" s="1386">
        <v>39427</v>
      </c>
      <c r="C99" s="1091">
        <v>16.8</v>
      </c>
      <c r="D99" s="1091">
        <v>1406</v>
      </c>
      <c r="E99" s="1091">
        <v>12.39</v>
      </c>
      <c r="F99" s="1091">
        <v>28.7</v>
      </c>
      <c r="G99" s="1091">
        <v>24.75</v>
      </c>
      <c r="H99" s="1091">
        <v>5.2</v>
      </c>
      <c r="I99" s="1091">
        <v>5.9</v>
      </c>
    </row>
    <row r="100" spans="2:9">
      <c r="B100" s="1386">
        <v>39428</v>
      </c>
      <c r="C100" s="1091">
        <v>16.98</v>
      </c>
      <c r="D100" s="1091">
        <v>1383</v>
      </c>
      <c r="E100" s="1091">
        <v>12.1</v>
      </c>
      <c r="F100" s="1091">
        <v>28.9</v>
      </c>
      <c r="G100" s="1091">
        <v>25</v>
      </c>
      <c r="H100" s="1091">
        <v>5.25</v>
      </c>
      <c r="I100" s="1091">
        <v>5.83</v>
      </c>
    </row>
    <row r="101" spans="2:9">
      <c r="B101" s="1386">
        <v>39429</v>
      </c>
      <c r="C101" s="1091">
        <v>15.92</v>
      </c>
      <c r="D101" s="1091">
        <v>1316</v>
      </c>
      <c r="E101" s="1091">
        <v>11.56</v>
      </c>
      <c r="F101" s="1091">
        <v>29.69</v>
      </c>
      <c r="G101" s="1091">
        <v>24</v>
      </c>
      <c r="H101" s="1091">
        <v>5.23</v>
      </c>
      <c r="I101" s="1091">
        <v>5.75</v>
      </c>
    </row>
    <row r="102" spans="2:9">
      <c r="B102" s="1386">
        <v>39430</v>
      </c>
      <c r="C102" s="1091">
        <v>15.9</v>
      </c>
      <c r="D102" s="1091">
        <v>1310</v>
      </c>
      <c r="E102" s="1091">
        <v>12.07</v>
      </c>
      <c r="F102" s="1091">
        <v>30.1</v>
      </c>
      <c r="G102" s="1091">
        <v>23.8</v>
      </c>
      <c r="H102" s="1091">
        <v>5.0999999999999996</v>
      </c>
      <c r="I102" s="1091">
        <v>5.7</v>
      </c>
    </row>
    <row r="103" spans="2:9">
      <c r="B103" s="1386">
        <v>39433</v>
      </c>
      <c r="C103" s="1091">
        <v>15.95</v>
      </c>
      <c r="D103" s="1091">
        <v>1250</v>
      </c>
      <c r="E103" s="1091">
        <v>12.69</v>
      </c>
      <c r="F103" s="1091">
        <v>30.3</v>
      </c>
      <c r="G103" s="1091">
        <v>23.05</v>
      </c>
      <c r="H103" s="1091">
        <v>5.2</v>
      </c>
      <c r="I103" s="1091">
        <v>5.55</v>
      </c>
    </row>
    <row r="104" spans="2:9">
      <c r="B104" s="1386">
        <v>39434</v>
      </c>
      <c r="C104" s="1091">
        <v>15.95</v>
      </c>
      <c r="D104" s="1091">
        <v>1274</v>
      </c>
      <c r="E104" s="1091">
        <v>12.9</v>
      </c>
      <c r="F104" s="1091">
        <v>30.4</v>
      </c>
      <c r="G104" s="1091">
        <v>22.5</v>
      </c>
      <c r="H104" s="1091">
        <v>5.15</v>
      </c>
      <c r="I104" s="1091">
        <v>5.55</v>
      </c>
    </row>
    <row r="105" spans="2:9">
      <c r="B105" s="1386">
        <v>39435</v>
      </c>
      <c r="C105" s="1091">
        <v>15.85</v>
      </c>
      <c r="D105" s="1091">
        <v>1283</v>
      </c>
      <c r="E105" s="1091">
        <v>13</v>
      </c>
      <c r="F105" s="1091">
        <v>31.1</v>
      </c>
      <c r="G105" s="1091">
        <v>22.81</v>
      </c>
      <c r="H105" s="1091">
        <v>5.15</v>
      </c>
      <c r="I105" s="1091">
        <v>5.5</v>
      </c>
    </row>
    <row r="106" spans="2:9">
      <c r="B106" s="1386">
        <v>39436</v>
      </c>
      <c r="C106" s="1091">
        <v>16</v>
      </c>
      <c r="D106" s="1091">
        <v>1296</v>
      </c>
      <c r="E106" s="1091">
        <v>13.25</v>
      </c>
      <c r="F106" s="1091">
        <v>31.01</v>
      </c>
      <c r="G106" s="1091">
        <v>23.51</v>
      </c>
      <c r="H106" s="1091">
        <v>5.2</v>
      </c>
      <c r="I106" s="1091">
        <v>5.35</v>
      </c>
    </row>
    <row r="107" spans="2:9">
      <c r="B107" s="1386">
        <v>39437</v>
      </c>
      <c r="C107" s="1091">
        <v>15.95</v>
      </c>
      <c r="D107" s="1091">
        <v>1347</v>
      </c>
      <c r="E107" s="1091">
        <v>12.76</v>
      </c>
      <c r="F107" s="1091">
        <v>30.2</v>
      </c>
      <c r="G107" s="1091">
        <v>24.1</v>
      </c>
      <c r="H107" s="1091">
        <v>5.13</v>
      </c>
      <c r="I107" s="1091">
        <v>5.68</v>
      </c>
    </row>
    <row r="108" spans="2:9">
      <c r="B108" s="1386">
        <v>39440</v>
      </c>
      <c r="C108" s="1091">
        <v>16.5</v>
      </c>
      <c r="D108" s="1091">
        <v>1365</v>
      </c>
      <c r="E108" s="1091">
        <v>13.21</v>
      </c>
      <c r="F108" s="1091">
        <v>29.75</v>
      </c>
      <c r="G108" s="1091">
        <v>25.48</v>
      </c>
      <c r="H108" s="1091">
        <v>5.05</v>
      </c>
      <c r="I108" s="1091">
        <v>5.4</v>
      </c>
    </row>
    <row r="109" spans="2:9">
      <c r="B109" s="1386">
        <v>39443</v>
      </c>
      <c r="C109" s="1091">
        <v>15.9</v>
      </c>
      <c r="D109" s="1091">
        <v>1379</v>
      </c>
      <c r="E109" s="1091">
        <v>13.37</v>
      </c>
      <c r="F109" s="1091">
        <v>30.1</v>
      </c>
      <c r="G109" s="1091">
        <v>25.23</v>
      </c>
      <c r="H109" s="1091">
        <v>5.15</v>
      </c>
      <c r="I109" s="1091">
        <v>5.15</v>
      </c>
    </row>
    <row r="110" spans="2:9">
      <c r="B110" s="1386">
        <v>39444</v>
      </c>
      <c r="C110" s="1091">
        <v>15.35</v>
      </c>
      <c r="D110" s="1091">
        <v>1368</v>
      </c>
      <c r="E110" s="1091">
        <v>14</v>
      </c>
      <c r="F110" s="1091">
        <v>30.5</v>
      </c>
      <c r="G110" s="1091">
        <v>25</v>
      </c>
      <c r="H110" s="1091">
        <v>5.23</v>
      </c>
      <c r="I110" s="1091">
        <v>5</v>
      </c>
    </row>
    <row r="111" spans="2:9">
      <c r="B111" s="1386">
        <v>39447</v>
      </c>
      <c r="C111" s="1091">
        <v>15.5</v>
      </c>
      <c r="D111" s="1091">
        <v>1371</v>
      </c>
      <c r="E111" s="1091">
        <v>13.5</v>
      </c>
      <c r="F111" s="1091">
        <v>31</v>
      </c>
      <c r="G111" s="1091">
        <v>25.75</v>
      </c>
      <c r="H111" s="1091">
        <v>5.25</v>
      </c>
      <c r="I111" s="1091">
        <v>5.3</v>
      </c>
    </row>
    <row r="112" spans="2:9">
      <c r="B112" s="1386">
        <v>39449</v>
      </c>
      <c r="C112" s="1091">
        <v>16.25</v>
      </c>
      <c r="D112" s="1091">
        <v>1343</v>
      </c>
      <c r="E112" s="1091">
        <v>13.3</v>
      </c>
      <c r="F112" s="1091">
        <v>31.2</v>
      </c>
      <c r="G112" s="1091">
        <v>25.5</v>
      </c>
      <c r="H112" s="1091">
        <v>5.13</v>
      </c>
      <c r="I112" s="1091">
        <v>5.39</v>
      </c>
    </row>
    <row r="113" spans="2:9">
      <c r="B113" s="1386">
        <v>39450</v>
      </c>
      <c r="C113" s="1091">
        <v>16</v>
      </c>
      <c r="D113" s="1091">
        <v>1375</v>
      </c>
      <c r="E113" s="1091">
        <v>13.15</v>
      </c>
      <c r="F113" s="1091">
        <v>32.5</v>
      </c>
      <c r="G113" s="1091">
        <v>26.67</v>
      </c>
      <c r="H113" s="1091">
        <v>5.15</v>
      </c>
      <c r="I113" s="1091">
        <v>5.0999999999999996</v>
      </c>
    </row>
    <row r="114" spans="2:9">
      <c r="B114" s="1386">
        <v>39451</v>
      </c>
      <c r="C114" s="1091">
        <v>15.92</v>
      </c>
      <c r="D114" s="1091">
        <v>1324</v>
      </c>
      <c r="E114" s="1091">
        <v>13</v>
      </c>
      <c r="F114" s="1091">
        <v>32.99</v>
      </c>
      <c r="G114" s="1091">
        <v>27.4</v>
      </c>
      <c r="H114" s="1091">
        <v>5.18</v>
      </c>
      <c r="I114" s="1091">
        <v>5.3</v>
      </c>
    </row>
    <row r="115" spans="2:9">
      <c r="B115" s="1386">
        <v>39454</v>
      </c>
      <c r="C115" s="1091">
        <v>15.75</v>
      </c>
      <c r="D115" s="1091">
        <v>1291</v>
      </c>
      <c r="E115" s="1091">
        <v>13.03</v>
      </c>
      <c r="F115" s="1091">
        <v>33</v>
      </c>
      <c r="G115" s="1091">
        <v>27</v>
      </c>
      <c r="H115" s="1091">
        <v>5.01</v>
      </c>
      <c r="I115" s="1091">
        <v>5</v>
      </c>
    </row>
    <row r="116" spans="2:9">
      <c r="B116" s="1386">
        <v>39455</v>
      </c>
      <c r="C116" s="1091">
        <v>17.5</v>
      </c>
      <c r="D116" s="1091">
        <v>1335</v>
      </c>
      <c r="E116" s="1091">
        <v>12.9</v>
      </c>
      <c r="F116" s="1091">
        <v>33.35</v>
      </c>
      <c r="G116" s="1091">
        <v>27</v>
      </c>
      <c r="H116" s="1091">
        <v>5.13</v>
      </c>
      <c r="I116" s="1091">
        <v>5.5</v>
      </c>
    </row>
    <row r="117" spans="2:9">
      <c r="B117" s="1386">
        <v>39456</v>
      </c>
      <c r="C117" s="1091">
        <v>16.5</v>
      </c>
      <c r="D117" s="1091">
        <v>1329</v>
      </c>
      <c r="E117" s="1091">
        <v>13.3</v>
      </c>
      <c r="F117" s="1091">
        <v>33</v>
      </c>
      <c r="G117" s="1091">
        <v>27.45</v>
      </c>
      <c r="H117" s="1091">
        <v>5</v>
      </c>
      <c r="I117" s="1091">
        <v>5.43</v>
      </c>
    </row>
    <row r="118" spans="2:9">
      <c r="B118" s="1386">
        <v>39457</v>
      </c>
      <c r="C118" s="1091">
        <v>16.45</v>
      </c>
      <c r="D118" s="1091">
        <v>1321</v>
      </c>
      <c r="E118" s="1091">
        <v>13.65</v>
      </c>
      <c r="F118" s="1091">
        <v>33.200000000000003</v>
      </c>
      <c r="G118" s="1091">
        <v>27.5</v>
      </c>
      <c r="H118" s="1091">
        <v>4.58</v>
      </c>
      <c r="I118" s="1091">
        <v>5.78</v>
      </c>
    </row>
    <row r="119" spans="2:9">
      <c r="B119" s="1386">
        <v>39458</v>
      </c>
      <c r="C119" s="1091">
        <v>16.440000000000001</v>
      </c>
      <c r="D119" s="1091">
        <v>1309</v>
      </c>
      <c r="E119" s="1091">
        <v>13.2</v>
      </c>
      <c r="F119" s="1091">
        <v>33.75</v>
      </c>
      <c r="G119" s="1091">
        <v>28.25</v>
      </c>
      <c r="H119" s="1091">
        <v>5.0199999999999996</v>
      </c>
      <c r="I119" s="1091">
        <v>5.63</v>
      </c>
    </row>
    <row r="120" spans="2:9">
      <c r="B120" s="1386">
        <v>39461</v>
      </c>
      <c r="C120" s="1091">
        <v>16.399999999999999</v>
      </c>
      <c r="D120" s="1091">
        <v>1333</v>
      </c>
      <c r="E120" s="1091">
        <v>13.51</v>
      </c>
      <c r="F120" s="1091">
        <v>34.4</v>
      </c>
      <c r="G120" s="1091">
        <v>28.79</v>
      </c>
      <c r="H120" s="1091">
        <v>5</v>
      </c>
      <c r="I120" s="1091">
        <v>5.5</v>
      </c>
    </row>
    <row r="121" spans="2:9">
      <c r="B121" s="1386">
        <v>39462</v>
      </c>
      <c r="C121" s="1091">
        <v>15.86</v>
      </c>
      <c r="D121" s="1091">
        <v>1267</v>
      </c>
      <c r="E121" s="1091">
        <v>13.45</v>
      </c>
      <c r="F121" s="1091">
        <v>34.1</v>
      </c>
      <c r="G121" s="1091">
        <v>28.95</v>
      </c>
      <c r="H121" s="1091">
        <v>5</v>
      </c>
      <c r="I121" s="1091">
        <v>5.77</v>
      </c>
    </row>
    <row r="122" spans="2:9">
      <c r="B122" s="1386">
        <v>39463</v>
      </c>
      <c r="C122" s="1091">
        <v>14.5</v>
      </c>
      <c r="D122" s="1091">
        <v>1193</v>
      </c>
      <c r="E122" s="1091">
        <v>12.59</v>
      </c>
      <c r="F122" s="1091">
        <v>33</v>
      </c>
      <c r="G122" s="1091">
        <v>28.5</v>
      </c>
      <c r="H122" s="1091">
        <v>5</v>
      </c>
      <c r="I122" s="1091">
        <v>5.85</v>
      </c>
    </row>
    <row r="123" spans="2:9">
      <c r="B123" s="1386">
        <v>39464</v>
      </c>
      <c r="C123" s="1091">
        <v>14.94</v>
      </c>
      <c r="D123" s="1091">
        <v>1131</v>
      </c>
      <c r="E123" s="1091">
        <v>12.84</v>
      </c>
      <c r="F123" s="1091">
        <v>33</v>
      </c>
      <c r="G123" s="1091">
        <v>27.59</v>
      </c>
      <c r="H123" s="1091">
        <v>5</v>
      </c>
      <c r="I123" s="1091">
        <v>5.75</v>
      </c>
    </row>
    <row r="124" spans="2:9">
      <c r="B124" s="1386">
        <v>39465</v>
      </c>
      <c r="C124" s="1091">
        <v>15.25</v>
      </c>
      <c r="D124" s="1091">
        <v>1155</v>
      </c>
      <c r="E124" s="1091">
        <v>13.01</v>
      </c>
      <c r="F124" s="1091">
        <v>32.15</v>
      </c>
      <c r="G124" s="1091">
        <v>28</v>
      </c>
      <c r="H124" s="1091">
        <v>5</v>
      </c>
      <c r="I124" s="1091">
        <v>5.65</v>
      </c>
    </row>
    <row r="125" spans="2:9">
      <c r="B125" s="1386">
        <v>39468</v>
      </c>
      <c r="C125" s="1091">
        <v>15.12</v>
      </c>
      <c r="D125" s="1091">
        <v>1041</v>
      </c>
      <c r="E125" s="1091">
        <v>12.8</v>
      </c>
      <c r="F125" s="1091">
        <v>29.7</v>
      </c>
      <c r="G125" s="1091">
        <v>25.75</v>
      </c>
      <c r="H125" s="1091">
        <v>5</v>
      </c>
      <c r="I125" s="1091">
        <v>5.65</v>
      </c>
    </row>
    <row r="126" spans="2:9">
      <c r="B126" s="1386">
        <v>39469</v>
      </c>
      <c r="C126" s="1091">
        <v>15.25</v>
      </c>
      <c r="D126" s="1091">
        <v>1074</v>
      </c>
      <c r="E126" s="1091">
        <v>13.33</v>
      </c>
      <c r="F126" s="1091">
        <v>29.05</v>
      </c>
      <c r="G126" s="1091">
        <v>24.5</v>
      </c>
      <c r="H126" s="1091">
        <v>5</v>
      </c>
      <c r="I126" s="1091">
        <v>5.45</v>
      </c>
    </row>
    <row r="127" spans="2:9">
      <c r="B127" s="1386">
        <v>39470</v>
      </c>
      <c r="C127" s="1091">
        <v>15.25</v>
      </c>
      <c r="D127" s="1091">
        <v>1049</v>
      </c>
      <c r="E127" s="1091">
        <v>13.72</v>
      </c>
      <c r="F127" s="1091">
        <v>27.6</v>
      </c>
      <c r="G127" s="1091">
        <v>24.43</v>
      </c>
      <c r="H127" s="1091">
        <v>5</v>
      </c>
      <c r="I127" s="1091">
        <v>5.38</v>
      </c>
    </row>
    <row r="128" spans="2:9">
      <c r="B128" s="1386">
        <v>39471</v>
      </c>
      <c r="C128" s="1091">
        <v>15.8</v>
      </c>
      <c r="D128" s="1091">
        <v>1106</v>
      </c>
      <c r="E128" s="1091">
        <v>14.12</v>
      </c>
      <c r="F128" s="1091">
        <v>28.25</v>
      </c>
      <c r="G128" s="1091">
        <v>24.85</v>
      </c>
      <c r="H128" s="1091">
        <v>5</v>
      </c>
      <c r="I128" s="1091">
        <v>5.23</v>
      </c>
    </row>
    <row r="129" spans="2:9">
      <c r="B129" s="1386">
        <v>39472</v>
      </c>
      <c r="C129" s="1091">
        <v>16</v>
      </c>
      <c r="D129" s="1091">
        <v>1164</v>
      </c>
      <c r="E129" s="1091">
        <v>14.2</v>
      </c>
      <c r="F129" s="1091">
        <v>28.5</v>
      </c>
      <c r="G129" s="1091">
        <v>25</v>
      </c>
      <c r="H129" s="1091">
        <v>4.9000000000000004</v>
      </c>
      <c r="I129" s="1091">
        <v>5.3</v>
      </c>
    </row>
    <row r="130" spans="2:9">
      <c r="B130" s="1386">
        <v>39475</v>
      </c>
      <c r="C130" s="1091">
        <v>16</v>
      </c>
      <c r="D130" s="1091">
        <v>1139</v>
      </c>
      <c r="E130" s="1091">
        <v>13.99</v>
      </c>
      <c r="F130" s="1091">
        <v>28.05</v>
      </c>
      <c r="G130" s="1091">
        <v>24.25</v>
      </c>
      <c r="H130" s="1091">
        <v>5</v>
      </c>
      <c r="I130" s="1091">
        <v>5.35</v>
      </c>
    </row>
    <row r="131" spans="2:9">
      <c r="B131" s="1386">
        <v>39476</v>
      </c>
      <c r="C131" s="1091">
        <v>16.8</v>
      </c>
      <c r="D131" s="1091">
        <v>1193</v>
      </c>
      <c r="E131" s="1091">
        <v>14.5</v>
      </c>
      <c r="F131" s="1091">
        <v>26.75</v>
      </c>
      <c r="G131" s="1091">
        <v>24.6</v>
      </c>
      <c r="H131" s="1091">
        <v>5</v>
      </c>
      <c r="I131" s="1091">
        <v>5.5</v>
      </c>
    </row>
    <row r="132" spans="2:9">
      <c r="B132" s="1386">
        <v>39477</v>
      </c>
      <c r="C132" s="1091">
        <v>17.5</v>
      </c>
      <c r="D132" s="1091">
        <v>1202</v>
      </c>
      <c r="E132" s="1091">
        <v>14.9</v>
      </c>
      <c r="F132" s="1091">
        <v>25.6</v>
      </c>
      <c r="G132" s="1091">
        <v>24.25</v>
      </c>
      <c r="H132" s="1091">
        <v>4.99</v>
      </c>
      <c r="I132" s="1091">
        <v>5.5</v>
      </c>
    </row>
    <row r="133" spans="2:9">
      <c r="B133" s="1386">
        <v>39478</v>
      </c>
      <c r="C133" s="1091">
        <v>16.75</v>
      </c>
      <c r="D133" s="1091">
        <v>1215</v>
      </c>
      <c r="E133" s="1091">
        <v>15.15</v>
      </c>
      <c r="F133" s="1091">
        <v>26.1</v>
      </c>
      <c r="G133" s="1091">
        <v>23</v>
      </c>
      <c r="H133" s="1091">
        <v>5</v>
      </c>
      <c r="I133" s="1091">
        <v>5.25</v>
      </c>
    </row>
    <row r="134" spans="2:9">
      <c r="B134" s="1386">
        <v>39479</v>
      </c>
      <c r="C134" s="1091">
        <v>17.5</v>
      </c>
      <c r="D134" s="1091">
        <v>1262</v>
      </c>
      <c r="E134" s="1091">
        <v>15.37</v>
      </c>
      <c r="F134" s="1091">
        <v>26.15</v>
      </c>
      <c r="G134" s="1091">
        <v>24.95</v>
      </c>
      <c r="H134" s="1091">
        <v>5</v>
      </c>
      <c r="I134" s="1091">
        <v>5.15</v>
      </c>
    </row>
    <row r="135" spans="2:9">
      <c r="B135" s="1386">
        <v>39482</v>
      </c>
      <c r="C135" s="1091">
        <v>16.5</v>
      </c>
      <c r="D135" s="1091">
        <v>1262</v>
      </c>
      <c r="E135" s="1091">
        <v>15.35</v>
      </c>
      <c r="F135" s="1091">
        <v>25.99</v>
      </c>
      <c r="G135" s="1091">
        <v>24.44</v>
      </c>
      <c r="H135" s="1091">
        <v>4.99</v>
      </c>
      <c r="I135" s="1091">
        <v>5.0999999999999996</v>
      </c>
    </row>
    <row r="136" spans="2:9">
      <c r="B136" s="1386">
        <v>39483</v>
      </c>
      <c r="C136" s="1091">
        <v>16.52</v>
      </c>
      <c r="D136" s="1091">
        <v>1224</v>
      </c>
      <c r="E136" s="1091">
        <v>15.31</v>
      </c>
      <c r="F136" s="1091">
        <v>25.75</v>
      </c>
      <c r="G136" s="1091">
        <v>24.25</v>
      </c>
      <c r="H136" s="1091">
        <v>4.8899999999999997</v>
      </c>
      <c r="I136" s="1091">
        <v>5.05</v>
      </c>
    </row>
    <row r="137" spans="2:9">
      <c r="B137" s="1386">
        <v>39484</v>
      </c>
      <c r="C137" s="1091">
        <v>16.5</v>
      </c>
      <c r="D137" s="1091">
        <v>1215</v>
      </c>
      <c r="E137" s="1091">
        <v>15.55</v>
      </c>
      <c r="F137" s="1091">
        <v>25</v>
      </c>
      <c r="G137" s="1091">
        <v>23.95</v>
      </c>
      <c r="H137" s="1091">
        <v>4.9000000000000004</v>
      </c>
      <c r="I137" s="1091">
        <v>5.2</v>
      </c>
    </row>
    <row r="138" spans="2:9">
      <c r="B138" s="1386">
        <v>39485</v>
      </c>
      <c r="C138" s="1091">
        <v>16.39</v>
      </c>
      <c r="D138" s="1091">
        <v>1188</v>
      </c>
      <c r="E138" s="1091">
        <v>15.55</v>
      </c>
      <c r="F138" s="1091">
        <v>23.5</v>
      </c>
      <c r="G138" s="1091">
        <v>22.49</v>
      </c>
      <c r="H138" s="1091">
        <v>4.9000000000000004</v>
      </c>
      <c r="I138" s="1091">
        <v>5.89</v>
      </c>
    </row>
    <row r="139" spans="2:9">
      <c r="B139" s="1386">
        <v>39486</v>
      </c>
      <c r="C139" s="1091">
        <v>16.600000000000001</v>
      </c>
      <c r="D139" s="1091">
        <v>1247</v>
      </c>
      <c r="E139" s="1091">
        <v>15.55</v>
      </c>
      <c r="F139" s="1091">
        <v>23.3</v>
      </c>
      <c r="G139" s="1091">
        <v>22.72</v>
      </c>
      <c r="H139" s="1091">
        <v>4.9000000000000004</v>
      </c>
      <c r="I139" s="1091">
        <v>6</v>
      </c>
    </row>
    <row r="140" spans="2:9">
      <c r="B140" s="1386">
        <v>39489</v>
      </c>
      <c r="C140" s="1091">
        <v>17.5</v>
      </c>
      <c r="D140" s="1091">
        <v>1257</v>
      </c>
      <c r="E140" s="1091">
        <v>16</v>
      </c>
      <c r="F140" s="1091">
        <v>24</v>
      </c>
      <c r="G140" s="1091">
        <v>22.22</v>
      </c>
      <c r="H140" s="1091">
        <v>4.9000000000000004</v>
      </c>
      <c r="I140" s="1091">
        <v>5.9</v>
      </c>
    </row>
    <row r="141" spans="2:9">
      <c r="B141" s="1386">
        <v>39490</v>
      </c>
      <c r="C141" s="1091">
        <v>16.95</v>
      </c>
      <c r="D141" s="1091">
        <v>1324</v>
      </c>
      <c r="E141" s="1091">
        <v>15.99</v>
      </c>
      <c r="F141" s="1091">
        <v>25</v>
      </c>
      <c r="G141" s="1091">
        <v>23</v>
      </c>
      <c r="H141" s="1091">
        <v>4.5999999999999996</v>
      </c>
      <c r="I141" s="1091">
        <v>5.95</v>
      </c>
    </row>
    <row r="142" spans="2:9">
      <c r="B142" s="1386">
        <v>39491</v>
      </c>
      <c r="C142" s="1091">
        <v>16.5</v>
      </c>
      <c r="D142" s="1091">
        <v>1314</v>
      </c>
      <c r="E142" s="1091">
        <v>16.48</v>
      </c>
      <c r="F142" s="1091">
        <v>24.5</v>
      </c>
      <c r="G142" s="1091">
        <v>22.79</v>
      </c>
      <c r="H142" s="1091">
        <v>4.79</v>
      </c>
      <c r="I142" s="1091">
        <v>6</v>
      </c>
    </row>
    <row r="143" spans="2:9">
      <c r="B143" s="1386">
        <v>39492</v>
      </c>
      <c r="C143" s="1091">
        <v>16.5</v>
      </c>
      <c r="D143" s="1091">
        <v>1334</v>
      </c>
      <c r="E143" s="1091">
        <v>15.9</v>
      </c>
      <c r="F143" s="1091">
        <v>24.95</v>
      </c>
      <c r="G143" s="1091">
        <v>22.25</v>
      </c>
      <c r="H143" s="1091">
        <v>4.78</v>
      </c>
      <c r="I143" s="1091">
        <v>6.6</v>
      </c>
    </row>
    <row r="144" spans="2:9">
      <c r="B144" s="1386">
        <v>39493</v>
      </c>
      <c r="C144" s="1091">
        <v>17.350000000000001</v>
      </c>
      <c r="D144" s="1091">
        <v>1365</v>
      </c>
      <c r="E144" s="1091">
        <v>16.600000000000001</v>
      </c>
      <c r="F144" s="1091">
        <v>24.86</v>
      </c>
      <c r="G144" s="1091">
        <v>23</v>
      </c>
      <c r="H144" s="1091">
        <v>4.6900000000000004</v>
      </c>
      <c r="I144" s="1091">
        <v>6.6</v>
      </c>
    </row>
    <row r="145" spans="2:9">
      <c r="B145" s="1386">
        <v>39496</v>
      </c>
      <c r="C145" s="1091">
        <v>18.5</v>
      </c>
      <c r="D145" s="1091">
        <v>1397</v>
      </c>
      <c r="E145" s="1091">
        <v>18.25</v>
      </c>
      <c r="F145" s="1091">
        <v>24.89</v>
      </c>
      <c r="G145" s="1091">
        <v>23.05</v>
      </c>
      <c r="H145" s="1091">
        <v>4.79</v>
      </c>
      <c r="I145" s="1091">
        <v>6.5</v>
      </c>
    </row>
    <row r="146" spans="2:9">
      <c r="B146" s="1386">
        <v>39497</v>
      </c>
      <c r="C146" s="1091">
        <v>18.78</v>
      </c>
      <c r="D146" s="1091">
        <v>1448</v>
      </c>
      <c r="E146" s="1091">
        <v>19.3</v>
      </c>
      <c r="F146" s="1091">
        <v>25.5</v>
      </c>
      <c r="G146" s="1091">
        <v>24</v>
      </c>
      <c r="H146" s="1091">
        <v>4.79</v>
      </c>
      <c r="I146" s="1091">
        <v>6.55</v>
      </c>
    </row>
    <row r="147" spans="2:9">
      <c r="B147" s="1386">
        <v>39498</v>
      </c>
      <c r="C147" s="1091">
        <v>18.5</v>
      </c>
      <c r="D147" s="1091">
        <v>1488</v>
      </c>
      <c r="E147" s="1091">
        <v>21.1</v>
      </c>
      <c r="F147" s="1091">
        <v>25.55</v>
      </c>
      <c r="G147" s="1091">
        <v>23.18</v>
      </c>
      <c r="H147" s="1091">
        <v>4.79</v>
      </c>
      <c r="I147" s="1091">
        <v>7.1</v>
      </c>
    </row>
    <row r="148" spans="2:9">
      <c r="B148" s="1386">
        <v>39499</v>
      </c>
      <c r="C148" s="1091">
        <v>18.399999999999999</v>
      </c>
      <c r="D148" s="1091">
        <v>1522</v>
      </c>
      <c r="E148" s="1091">
        <v>20.65</v>
      </c>
      <c r="F148" s="1091">
        <v>25.99</v>
      </c>
      <c r="G148" s="1091">
        <v>24.45</v>
      </c>
      <c r="H148" s="1091">
        <v>4.5</v>
      </c>
      <c r="I148" s="1091">
        <v>7.26</v>
      </c>
    </row>
    <row r="149" spans="2:9">
      <c r="B149" s="1386">
        <v>39500</v>
      </c>
      <c r="C149" s="1091">
        <v>17.5</v>
      </c>
      <c r="D149" s="1091">
        <v>1537</v>
      </c>
      <c r="E149" s="1091">
        <v>19.399999999999999</v>
      </c>
      <c r="F149" s="1091">
        <v>25.25</v>
      </c>
      <c r="G149" s="1091">
        <v>22.75</v>
      </c>
      <c r="H149" s="1091">
        <v>4.5</v>
      </c>
      <c r="I149" s="1091">
        <v>7.13</v>
      </c>
    </row>
    <row r="150" spans="2:9">
      <c r="B150" s="1386">
        <v>39503</v>
      </c>
      <c r="C150" s="1091">
        <v>17.850000000000001</v>
      </c>
      <c r="D150" s="1091">
        <v>1540</v>
      </c>
      <c r="E150" s="1091">
        <v>19</v>
      </c>
      <c r="F150" s="1091">
        <v>25.24</v>
      </c>
      <c r="G150" s="1091">
        <v>23.5</v>
      </c>
      <c r="H150" s="1091">
        <v>4.75</v>
      </c>
      <c r="I150" s="1091">
        <v>7.1</v>
      </c>
    </row>
    <row r="151" spans="2:9">
      <c r="B151" s="1386">
        <v>39504</v>
      </c>
      <c r="C151" s="1091">
        <v>17.399999999999999</v>
      </c>
      <c r="D151" s="1091">
        <v>1550</v>
      </c>
      <c r="E151" s="1091">
        <v>19</v>
      </c>
      <c r="F151" s="1091">
        <v>25.05</v>
      </c>
      <c r="G151" s="1091">
        <v>22.95</v>
      </c>
      <c r="H151" s="1091">
        <v>4.7</v>
      </c>
      <c r="I151" s="1091">
        <v>7.03</v>
      </c>
    </row>
    <row r="152" spans="2:9">
      <c r="B152" s="1386">
        <v>39505</v>
      </c>
      <c r="C152" s="1091">
        <v>17.13</v>
      </c>
      <c r="D152" s="1091">
        <v>1589</v>
      </c>
      <c r="E152" s="1091">
        <v>18.88</v>
      </c>
      <c r="F152" s="1091">
        <v>24.95</v>
      </c>
      <c r="G152" s="1091">
        <v>23.15</v>
      </c>
      <c r="H152" s="1091">
        <v>4.5</v>
      </c>
      <c r="I152" s="1091">
        <v>6.52</v>
      </c>
    </row>
    <row r="153" spans="2:9">
      <c r="B153" s="1386">
        <v>39506</v>
      </c>
      <c r="C153" s="1091">
        <v>17.25</v>
      </c>
      <c r="D153" s="1091">
        <v>1579</v>
      </c>
      <c r="E153" s="1091">
        <v>18.55</v>
      </c>
      <c r="F153" s="1091">
        <v>24</v>
      </c>
      <c r="G153" s="1091">
        <v>23.87</v>
      </c>
      <c r="H153" s="1091">
        <v>4.5</v>
      </c>
      <c r="I153" s="1091">
        <v>6.5</v>
      </c>
    </row>
    <row r="154" spans="2:9">
      <c r="B154" s="1386">
        <v>39507</v>
      </c>
      <c r="C154" s="1091">
        <v>18.25</v>
      </c>
      <c r="D154" s="1091">
        <v>1546</v>
      </c>
      <c r="E154" s="1091">
        <v>17.75</v>
      </c>
      <c r="F154" s="1091">
        <v>24.7</v>
      </c>
      <c r="G154" s="1091">
        <v>24</v>
      </c>
      <c r="H154" s="1091">
        <v>4.5</v>
      </c>
      <c r="I154" s="1091">
        <v>6.4</v>
      </c>
    </row>
    <row r="155" spans="2:9">
      <c r="B155" s="1386">
        <v>39510</v>
      </c>
      <c r="C155" s="1091">
        <v>17.53</v>
      </c>
      <c r="D155" s="1091">
        <v>1564</v>
      </c>
      <c r="E155" s="1091">
        <v>17.18</v>
      </c>
      <c r="F155" s="1091">
        <v>24.9</v>
      </c>
      <c r="G155" s="1091">
        <v>23.67</v>
      </c>
      <c r="H155" s="1091">
        <v>4.25</v>
      </c>
      <c r="I155" s="1091">
        <v>6.32</v>
      </c>
    </row>
    <row r="156" spans="2:9">
      <c r="B156" s="1386">
        <v>39511</v>
      </c>
      <c r="C156" s="1091">
        <v>17.95</v>
      </c>
      <c r="D156" s="1091">
        <v>1645</v>
      </c>
      <c r="E156" s="1091">
        <v>17.7</v>
      </c>
      <c r="F156" s="1091">
        <v>25.47</v>
      </c>
      <c r="G156" s="1091">
        <v>23.99</v>
      </c>
      <c r="H156" s="1091">
        <v>4.25</v>
      </c>
      <c r="I156" s="1091">
        <v>6.25</v>
      </c>
    </row>
    <row r="157" spans="2:9">
      <c r="B157" s="1386">
        <v>39512</v>
      </c>
      <c r="C157" s="1091">
        <v>17.75</v>
      </c>
      <c r="D157" s="1091">
        <v>1733</v>
      </c>
      <c r="E157" s="1091">
        <v>17.600000000000001</v>
      </c>
      <c r="F157" s="1091">
        <v>25.4</v>
      </c>
      <c r="G157" s="1091">
        <v>24.75</v>
      </c>
      <c r="H157" s="1091">
        <v>4.25</v>
      </c>
      <c r="I157" s="1091">
        <v>6</v>
      </c>
    </row>
    <row r="158" spans="2:9">
      <c r="B158" s="1386">
        <v>39513</v>
      </c>
      <c r="C158" s="1091">
        <v>17.75</v>
      </c>
      <c r="D158" s="1091">
        <v>1705</v>
      </c>
      <c r="E158" s="1091">
        <v>17.25</v>
      </c>
      <c r="F158" s="1091">
        <v>25.7</v>
      </c>
      <c r="G158" s="1091">
        <v>25.1</v>
      </c>
      <c r="H158" s="1091">
        <v>4.25</v>
      </c>
      <c r="I158" s="1091">
        <v>5.88</v>
      </c>
    </row>
    <row r="159" spans="2:9">
      <c r="B159" s="1386">
        <v>39514</v>
      </c>
      <c r="C159" s="1091">
        <v>17.55</v>
      </c>
      <c r="D159" s="1091">
        <v>1663</v>
      </c>
      <c r="E159" s="1091">
        <v>16.75</v>
      </c>
      <c r="F159" s="1091">
        <v>26.4</v>
      </c>
      <c r="G159" s="1091">
        <v>24.9</v>
      </c>
      <c r="H159" s="1091">
        <v>4.25</v>
      </c>
      <c r="I159" s="1091">
        <v>5.85</v>
      </c>
    </row>
    <row r="160" spans="2:9">
      <c r="B160" s="1386">
        <v>39517</v>
      </c>
      <c r="C160" s="1091">
        <v>17.899999999999999</v>
      </c>
      <c r="D160" s="1091">
        <v>1551</v>
      </c>
      <c r="E160" s="1091">
        <v>16.5</v>
      </c>
      <c r="F160" s="1091">
        <v>26.6</v>
      </c>
      <c r="G160" s="1091">
        <v>26.18</v>
      </c>
      <c r="H160" s="1091">
        <v>4.25</v>
      </c>
      <c r="I160" s="1091">
        <v>5.9</v>
      </c>
    </row>
    <row r="161" spans="2:9">
      <c r="B161" s="1386">
        <v>39518</v>
      </c>
      <c r="C161" s="1091">
        <v>18</v>
      </c>
      <c r="D161" s="1091">
        <v>1535</v>
      </c>
      <c r="E161" s="1091">
        <v>16.55</v>
      </c>
      <c r="F161" s="1091">
        <v>26.9</v>
      </c>
      <c r="G161" s="1091">
        <v>25.45</v>
      </c>
      <c r="H161" s="1091">
        <v>4</v>
      </c>
      <c r="I161" s="1091">
        <v>5.9</v>
      </c>
    </row>
    <row r="162" spans="2:9">
      <c r="B162" s="1386">
        <v>39519</v>
      </c>
      <c r="C162" s="1091">
        <v>18.149999999999999</v>
      </c>
      <c r="D162" s="1091">
        <v>1780</v>
      </c>
      <c r="E162" s="1091">
        <v>16.3</v>
      </c>
      <c r="F162" s="1091">
        <v>27.31</v>
      </c>
      <c r="G162" s="1091">
        <v>25.05</v>
      </c>
      <c r="H162" s="1091">
        <v>4</v>
      </c>
      <c r="I162" s="1091">
        <v>5.8</v>
      </c>
    </row>
    <row r="163" spans="2:9">
      <c r="B163" s="1386">
        <v>39520</v>
      </c>
      <c r="C163" s="1091">
        <v>17.45</v>
      </c>
      <c r="D163" s="1091">
        <v>1745</v>
      </c>
      <c r="E163" s="1091">
        <v>16.149999999999999</v>
      </c>
      <c r="F163" s="1091">
        <v>27.15</v>
      </c>
      <c r="G163" s="1091">
        <v>25.5</v>
      </c>
      <c r="H163" s="1091">
        <v>4</v>
      </c>
      <c r="I163" s="1091">
        <v>5.55</v>
      </c>
    </row>
    <row r="164" spans="2:9">
      <c r="B164" s="1386">
        <v>39521</v>
      </c>
      <c r="C164" s="1091">
        <v>17.5</v>
      </c>
      <c r="D164" s="1091">
        <v>1790</v>
      </c>
      <c r="E164" s="1091">
        <v>16.5</v>
      </c>
      <c r="F164" s="1091">
        <v>27.35</v>
      </c>
      <c r="G164" s="1091">
        <v>26.01</v>
      </c>
      <c r="H164" s="1091">
        <v>4</v>
      </c>
      <c r="I164" s="1091">
        <v>5.7</v>
      </c>
    </row>
    <row r="165" spans="2:9">
      <c r="B165" s="1386">
        <v>39524</v>
      </c>
      <c r="C165" s="1091">
        <v>16.32</v>
      </c>
      <c r="D165" s="1091">
        <v>1624</v>
      </c>
      <c r="E165" s="1091">
        <v>15.4</v>
      </c>
      <c r="F165" s="1091">
        <v>26.4</v>
      </c>
      <c r="G165" s="1091">
        <v>25.58</v>
      </c>
      <c r="H165" s="1091">
        <v>4</v>
      </c>
      <c r="I165" s="1091">
        <v>5.55</v>
      </c>
    </row>
    <row r="166" spans="2:9">
      <c r="B166" s="1386">
        <v>39525</v>
      </c>
      <c r="C166" s="1091">
        <v>17</v>
      </c>
      <c r="D166" s="1091">
        <v>1618</v>
      </c>
      <c r="E166" s="1091">
        <v>15.5</v>
      </c>
      <c r="F166" s="1091">
        <v>27</v>
      </c>
      <c r="G166" s="1091">
        <v>25.75</v>
      </c>
      <c r="H166" s="1091">
        <v>4</v>
      </c>
      <c r="I166" s="1091">
        <v>5.45</v>
      </c>
    </row>
    <row r="167" spans="2:9">
      <c r="B167" s="1386">
        <v>39526</v>
      </c>
      <c r="C167" s="1091">
        <v>17.149999999999999</v>
      </c>
      <c r="D167" s="1091">
        <v>1530</v>
      </c>
      <c r="E167" s="1091">
        <v>15.75</v>
      </c>
      <c r="F167" s="1091">
        <v>25.95</v>
      </c>
      <c r="G167" s="1091">
        <v>25.05</v>
      </c>
      <c r="H167" s="1091">
        <v>4</v>
      </c>
      <c r="I167" s="1091">
        <v>5.45</v>
      </c>
    </row>
    <row r="168" spans="2:9">
      <c r="B168" s="1386">
        <v>39527</v>
      </c>
      <c r="C168" s="1091">
        <v>17.059999999999999</v>
      </c>
      <c r="D168" s="1091">
        <v>1435</v>
      </c>
      <c r="E168" s="1091">
        <v>15.75</v>
      </c>
      <c r="F168" s="1091">
        <v>24</v>
      </c>
      <c r="G168" s="1091">
        <v>24.3</v>
      </c>
      <c r="H168" s="1091">
        <v>4.5</v>
      </c>
      <c r="I168" s="1091">
        <v>5.6</v>
      </c>
    </row>
    <row r="169" spans="2:9">
      <c r="B169" s="1386">
        <v>39532</v>
      </c>
      <c r="C169" s="1091">
        <v>17</v>
      </c>
      <c r="D169" s="1091">
        <v>1542</v>
      </c>
      <c r="E169" s="1091">
        <v>15.75</v>
      </c>
      <c r="F169" s="1091">
        <v>24</v>
      </c>
      <c r="G169" s="1091">
        <v>24.5</v>
      </c>
      <c r="H169" s="1091">
        <v>4</v>
      </c>
      <c r="I169" s="1091">
        <v>5.4</v>
      </c>
    </row>
    <row r="170" spans="2:9">
      <c r="B170" s="1386">
        <v>39533</v>
      </c>
      <c r="C170" s="1091">
        <v>16.899999999999999</v>
      </c>
      <c r="D170" s="1091">
        <v>1606</v>
      </c>
      <c r="E170" s="1091">
        <v>16</v>
      </c>
      <c r="F170" s="1091">
        <v>23.5</v>
      </c>
      <c r="G170" s="1091">
        <v>24.5</v>
      </c>
      <c r="H170" s="1091">
        <v>3.75</v>
      </c>
      <c r="I170" s="1091">
        <v>5.4</v>
      </c>
    </row>
    <row r="171" spans="2:9">
      <c r="B171" s="1386">
        <v>39534</v>
      </c>
      <c r="C171" s="1091">
        <v>16.78</v>
      </c>
      <c r="D171" s="1091">
        <v>1567</v>
      </c>
      <c r="E171" s="1091">
        <v>16</v>
      </c>
      <c r="F171" s="1091">
        <v>25.02</v>
      </c>
      <c r="G171" s="1091">
        <v>25.06</v>
      </c>
      <c r="H171" s="1091">
        <v>4</v>
      </c>
      <c r="I171" s="1091">
        <v>5.5</v>
      </c>
    </row>
    <row r="172" spans="2:9">
      <c r="B172" s="1386">
        <v>39535</v>
      </c>
      <c r="C172" s="1091">
        <v>16.8</v>
      </c>
      <c r="D172" s="1091">
        <v>1557</v>
      </c>
      <c r="E172" s="1091">
        <v>16.3</v>
      </c>
      <c r="F172" s="1091">
        <v>25.2</v>
      </c>
      <c r="G172" s="1091">
        <v>25.12</v>
      </c>
      <c r="H172" s="1091">
        <v>4</v>
      </c>
      <c r="I172" s="1091">
        <v>5.3</v>
      </c>
    </row>
    <row r="173" spans="2:9">
      <c r="B173" s="1386">
        <v>39538</v>
      </c>
      <c r="C173" s="1091">
        <v>16.5</v>
      </c>
      <c r="D173" s="1091">
        <v>1597</v>
      </c>
      <c r="E173" s="1091">
        <v>16.5</v>
      </c>
      <c r="F173" s="1091">
        <v>25.05</v>
      </c>
      <c r="G173" s="1091">
        <v>24.61</v>
      </c>
      <c r="H173" s="1091">
        <v>4</v>
      </c>
      <c r="I173" s="1091">
        <v>5.4</v>
      </c>
    </row>
    <row r="174" spans="2:9">
      <c r="B174" s="1386">
        <v>39539</v>
      </c>
      <c r="C174" s="1091">
        <v>16.579999999999998</v>
      </c>
      <c r="D174" s="1091">
        <v>1593</v>
      </c>
      <c r="E174" s="1091">
        <v>16.8</v>
      </c>
      <c r="F174" s="1091">
        <v>24.65</v>
      </c>
      <c r="G174" s="1091">
        <v>24.3</v>
      </c>
      <c r="H174" s="1091">
        <v>4</v>
      </c>
      <c r="I174" s="1091">
        <v>5.35</v>
      </c>
    </row>
    <row r="175" spans="2:9">
      <c r="B175" s="1386">
        <v>39540</v>
      </c>
      <c r="C175" s="1091">
        <v>16.95</v>
      </c>
      <c r="D175" s="1091">
        <v>1605</v>
      </c>
      <c r="E175" s="1091">
        <v>16.649999999999999</v>
      </c>
      <c r="F175" s="1091">
        <v>24.51</v>
      </c>
      <c r="G175" s="1091">
        <v>24</v>
      </c>
      <c r="H175" s="1091">
        <v>4</v>
      </c>
      <c r="I175" s="1091">
        <v>5.5</v>
      </c>
    </row>
    <row r="176" spans="2:9">
      <c r="B176" s="1386">
        <v>39541</v>
      </c>
      <c r="C176" s="1091">
        <v>16.829999999999998</v>
      </c>
      <c r="D176" s="1091">
        <v>1589</v>
      </c>
      <c r="E176" s="1091">
        <v>16.12</v>
      </c>
      <c r="F176" s="1091">
        <v>24.49</v>
      </c>
      <c r="G176" s="1091">
        <v>24.2</v>
      </c>
      <c r="H176" s="1091">
        <v>3.82</v>
      </c>
      <c r="I176" s="1091">
        <v>5.35</v>
      </c>
    </row>
    <row r="177" spans="2:9">
      <c r="B177" s="1386">
        <v>39542</v>
      </c>
      <c r="C177" s="1091">
        <v>16.829999999999998</v>
      </c>
      <c r="D177" s="1091">
        <v>1591</v>
      </c>
      <c r="E177" s="1091">
        <v>15.9</v>
      </c>
      <c r="F177" s="1091">
        <v>24.3</v>
      </c>
      <c r="G177" s="1091">
        <v>23.69</v>
      </c>
      <c r="H177" s="1091">
        <v>3.89</v>
      </c>
      <c r="I177" s="1091">
        <v>5.25</v>
      </c>
    </row>
    <row r="178" spans="2:9">
      <c r="B178" s="1386">
        <v>39545</v>
      </c>
      <c r="C178" s="1091">
        <v>17.010000000000002</v>
      </c>
      <c r="D178" s="1091">
        <v>1697</v>
      </c>
      <c r="E178" s="1091">
        <v>15.78</v>
      </c>
      <c r="F178" s="1091">
        <v>24.45</v>
      </c>
      <c r="G178" s="1091">
        <v>23.5</v>
      </c>
      <c r="H178" s="1091">
        <v>3.88</v>
      </c>
      <c r="I178" s="1091">
        <v>5.5</v>
      </c>
    </row>
    <row r="179" spans="2:9">
      <c r="B179" s="1386">
        <v>39546</v>
      </c>
      <c r="C179" s="1091">
        <v>16.899999999999999</v>
      </c>
      <c r="D179" s="1091">
        <v>1685</v>
      </c>
      <c r="E179" s="1091">
        <v>15.7</v>
      </c>
      <c r="F179" s="1091">
        <v>26.76</v>
      </c>
      <c r="G179" s="1091">
        <v>23.4</v>
      </c>
      <c r="H179" s="1091">
        <v>3.88</v>
      </c>
      <c r="I179" s="1091">
        <v>5.45</v>
      </c>
    </row>
    <row r="180" spans="2:9">
      <c r="B180" s="1386">
        <v>39547</v>
      </c>
      <c r="C180" s="1091">
        <v>16.95</v>
      </c>
      <c r="D180" s="1091">
        <v>1683</v>
      </c>
      <c r="E180" s="1091">
        <v>15.88</v>
      </c>
      <c r="F180" s="1091">
        <v>27.5</v>
      </c>
      <c r="G180" s="1091">
        <v>23.72</v>
      </c>
      <c r="H180" s="1091">
        <v>3.88</v>
      </c>
      <c r="I180" s="1091">
        <v>5.38</v>
      </c>
    </row>
    <row r="181" spans="2:9">
      <c r="B181" s="1386">
        <v>39548</v>
      </c>
      <c r="C181" s="1091">
        <v>17.21</v>
      </c>
      <c r="D181" s="1091">
        <v>1726</v>
      </c>
      <c r="E181" s="1091">
        <v>15.83</v>
      </c>
      <c r="F181" s="1091">
        <v>28.7</v>
      </c>
      <c r="G181" s="1091">
        <v>22.27</v>
      </c>
      <c r="H181" s="1091">
        <v>3.88</v>
      </c>
      <c r="I181" s="1091">
        <v>5.35</v>
      </c>
    </row>
    <row r="182" spans="2:9">
      <c r="B182" s="1386">
        <v>39549</v>
      </c>
      <c r="C182" s="1091">
        <v>17.32</v>
      </c>
      <c r="D182" s="1091">
        <v>1698</v>
      </c>
      <c r="E182" s="1091">
        <v>15.95</v>
      </c>
      <c r="F182" s="1091">
        <v>28.15</v>
      </c>
      <c r="G182" s="1091">
        <v>22.48</v>
      </c>
      <c r="H182" s="1091">
        <v>3.88</v>
      </c>
      <c r="I182" s="1091">
        <v>5.2</v>
      </c>
    </row>
    <row r="183" spans="2:9">
      <c r="B183" s="1386">
        <v>39552</v>
      </c>
      <c r="C183" s="1091">
        <v>17.149999999999999</v>
      </c>
      <c r="D183" s="1091">
        <v>1655</v>
      </c>
      <c r="E183" s="1091">
        <v>15.85</v>
      </c>
      <c r="F183" s="1091">
        <v>28.34</v>
      </c>
      <c r="G183" s="1091">
        <v>22.5</v>
      </c>
      <c r="H183" s="1091">
        <v>3.85</v>
      </c>
      <c r="I183" s="1091">
        <v>5.15</v>
      </c>
    </row>
    <row r="184" spans="2:9">
      <c r="B184" s="1386">
        <v>39553</v>
      </c>
      <c r="C184" s="1091">
        <v>17</v>
      </c>
      <c r="D184" s="1091">
        <v>1674</v>
      </c>
      <c r="E184" s="1091">
        <v>16.079999999999998</v>
      </c>
      <c r="F184" s="1091">
        <v>29.16</v>
      </c>
      <c r="G184" s="1091">
        <v>22.33</v>
      </c>
      <c r="H184" s="1091">
        <v>3.85</v>
      </c>
      <c r="I184" s="1091">
        <v>5.13</v>
      </c>
    </row>
    <row r="185" spans="2:9">
      <c r="B185" s="1386">
        <v>39554</v>
      </c>
      <c r="C185" s="1091">
        <v>17.100000000000001</v>
      </c>
      <c r="D185" s="1091">
        <v>1761</v>
      </c>
      <c r="E185" s="1091">
        <v>16.010000000000002</v>
      </c>
      <c r="F185" s="1091">
        <v>29.06</v>
      </c>
      <c r="G185" s="1091">
        <v>22.33</v>
      </c>
      <c r="H185" s="1091">
        <v>3.85</v>
      </c>
      <c r="I185" s="1091">
        <v>5.08</v>
      </c>
    </row>
    <row r="186" spans="2:9">
      <c r="B186" s="1386">
        <v>39555</v>
      </c>
      <c r="C186" s="1091">
        <v>17.32</v>
      </c>
      <c r="D186" s="1091">
        <v>1720</v>
      </c>
      <c r="E186" s="1091">
        <v>16.2</v>
      </c>
      <c r="F186" s="1091">
        <v>28.88</v>
      </c>
      <c r="G186" s="1091">
        <v>21.93</v>
      </c>
      <c r="H186" s="1091">
        <v>3.85</v>
      </c>
      <c r="I186" s="1091">
        <v>4.96</v>
      </c>
    </row>
    <row r="187" spans="2:9">
      <c r="B187" s="1386">
        <v>39556</v>
      </c>
      <c r="C187" s="1091">
        <v>17.13</v>
      </c>
      <c r="D187" s="1091">
        <v>1610</v>
      </c>
      <c r="E187" s="1091">
        <v>16.29</v>
      </c>
      <c r="F187" s="1091">
        <v>28.65</v>
      </c>
      <c r="G187" s="1091">
        <v>20.99</v>
      </c>
      <c r="H187" s="1091">
        <v>3.85</v>
      </c>
      <c r="I187" s="1091">
        <v>4.9000000000000004</v>
      </c>
    </row>
    <row r="188" spans="2:9">
      <c r="B188" s="1386">
        <v>39559</v>
      </c>
      <c r="C188" s="1091">
        <v>16.93</v>
      </c>
      <c r="D188" s="1091">
        <v>1632</v>
      </c>
      <c r="E188" s="1091">
        <v>16.399999999999999</v>
      </c>
      <c r="F188" s="1091">
        <v>28.75</v>
      </c>
      <c r="G188" s="1091">
        <v>20.11</v>
      </c>
      <c r="H188" s="1091">
        <v>3.88</v>
      </c>
      <c r="I188" s="1091">
        <v>4.95</v>
      </c>
    </row>
    <row r="189" spans="2:9">
      <c r="B189" s="1386">
        <v>39560</v>
      </c>
      <c r="C189" s="1091">
        <v>16.88</v>
      </c>
      <c r="D189" s="1091">
        <v>1694</v>
      </c>
      <c r="E189" s="1091">
        <v>16.3</v>
      </c>
      <c r="F189" s="1091">
        <v>29.25</v>
      </c>
      <c r="G189" s="1091">
        <v>20.5</v>
      </c>
      <c r="H189" s="1091">
        <v>3.85</v>
      </c>
      <c r="I189" s="1091">
        <v>5.15</v>
      </c>
    </row>
    <row r="190" spans="2:9">
      <c r="B190" s="1386">
        <v>39561</v>
      </c>
      <c r="C190" s="1091">
        <v>16.98</v>
      </c>
      <c r="D190" s="1091">
        <v>1720</v>
      </c>
      <c r="E190" s="1091">
        <v>16.39</v>
      </c>
      <c r="F190" s="1091">
        <v>29.6</v>
      </c>
      <c r="G190" s="1091">
        <v>20.6</v>
      </c>
      <c r="H190" s="1091">
        <v>3.99</v>
      </c>
      <c r="I190" s="1091">
        <v>4.93</v>
      </c>
    </row>
    <row r="191" spans="2:9">
      <c r="B191" s="1386">
        <v>39562</v>
      </c>
      <c r="C191" s="1091">
        <v>16.579999999999998</v>
      </c>
      <c r="D191" s="1091">
        <v>1691</v>
      </c>
      <c r="E191" s="1091">
        <v>16.7</v>
      </c>
      <c r="F191" s="1091">
        <v>29.55</v>
      </c>
      <c r="G191" s="1091">
        <v>20.99</v>
      </c>
      <c r="H191" s="1091">
        <v>3.99</v>
      </c>
      <c r="I191" s="1091">
        <v>4.95</v>
      </c>
    </row>
    <row r="192" spans="2:9">
      <c r="B192" s="1386">
        <v>39563</v>
      </c>
      <c r="C192" s="1091">
        <v>16.7</v>
      </c>
      <c r="D192" s="1091">
        <v>1664</v>
      </c>
      <c r="E192" s="1091">
        <v>16.5</v>
      </c>
      <c r="F192" s="1091">
        <v>29.7</v>
      </c>
      <c r="G192" s="1091">
        <v>21</v>
      </c>
      <c r="H192" s="1091">
        <v>3.99</v>
      </c>
      <c r="I192" s="1091">
        <v>4.8499999999999996</v>
      </c>
    </row>
    <row r="193" spans="2:9">
      <c r="B193" s="1386">
        <v>39566</v>
      </c>
      <c r="C193" s="1091">
        <v>16.8</v>
      </c>
      <c r="D193" s="1091">
        <v>1725</v>
      </c>
      <c r="E193" s="1091">
        <v>16.75</v>
      </c>
      <c r="F193" s="1091">
        <v>29.55</v>
      </c>
      <c r="G193" s="1091">
        <v>20.9</v>
      </c>
      <c r="H193" s="1091">
        <v>3.97</v>
      </c>
      <c r="I193" s="1091">
        <v>4.8499999999999996</v>
      </c>
    </row>
    <row r="194" spans="2:9">
      <c r="B194" s="1386">
        <v>39567</v>
      </c>
      <c r="C194" s="1091">
        <v>16.43</v>
      </c>
      <c r="D194" s="1091">
        <v>1648</v>
      </c>
      <c r="E194" s="1091">
        <v>16.5</v>
      </c>
      <c r="F194" s="1091">
        <v>28.95</v>
      </c>
      <c r="G194" s="1091">
        <v>20.6</v>
      </c>
      <c r="H194" s="1091">
        <v>4</v>
      </c>
      <c r="I194" s="1091">
        <v>5.05</v>
      </c>
    </row>
    <row r="195" spans="2:9">
      <c r="B195" s="1386">
        <v>39568</v>
      </c>
      <c r="C195" s="1091">
        <v>16.100000000000001</v>
      </c>
      <c r="D195" s="1091">
        <v>1582</v>
      </c>
      <c r="E195" s="1091">
        <v>16.5</v>
      </c>
      <c r="F195" s="1091">
        <v>29.4</v>
      </c>
      <c r="G195" s="1091">
        <v>22.2</v>
      </c>
      <c r="H195" s="1091">
        <v>4</v>
      </c>
      <c r="I195" s="1091">
        <v>4.8499999999999996</v>
      </c>
    </row>
    <row r="196" spans="2:9">
      <c r="B196" s="1386">
        <v>39569</v>
      </c>
      <c r="C196" s="1091">
        <v>16.75</v>
      </c>
      <c r="D196" s="1091">
        <v>1615</v>
      </c>
      <c r="E196" s="1091">
        <v>16.600000000000001</v>
      </c>
      <c r="F196" s="1091">
        <v>29.5</v>
      </c>
      <c r="G196" s="1091">
        <v>21.5</v>
      </c>
      <c r="H196" s="1091">
        <v>4</v>
      </c>
      <c r="I196" s="1091">
        <v>4.68</v>
      </c>
    </row>
    <row r="197" spans="2:9">
      <c r="B197" s="1386">
        <v>39570</v>
      </c>
      <c r="C197" s="1091">
        <v>16.2</v>
      </c>
      <c r="D197" s="1091">
        <v>1673</v>
      </c>
      <c r="E197" s="1091">
        <v>16.68</v>
      </c>
      <c r="F197" s="1091">
        <v>29.5</v>
      </c>
      <c r="G197" s="1091">
        <v>21.31</v>
      </c>
      <c r="H197" s="1091">
        <v>4</v>
      </c>
      <c r="I197" s="1091">
        <v>4.75</v>
      </c>
    </row>
    <row r="198" spans="2:9">
      <c r="B198" s="1386">
        <v>39574</v>
      </c>
      <c r="C198" s="1091">
        <v>16.89</v>
      </c>
      <c r="D198" s="1091">
        <v>1739</v>
      </c>
      <c r="E198" s="1091">
        <v>16.440000000000001</v>
      </c>
      <c r="F198" s="1091">
        <v>30.1</v>
      </c>
      <c r="G198" s="1091">
        <v>21.13</v>
      </c>
      <c r="H198" s="1091">
        <v>4</v>
      </c>
      <c r="I198" s="1091">
        <v>4.72</v>
      </c>
    </row>
    <row r="199" spans="2:9">
      <c r="B199" s="1386">
        <v>39575</v>
      </c>
      <c r="C199" s="1091">
        <v>16.79</v>
      </c>
      <c r="D199" s="1091">
        <v>1738</v>
      </c>
      <c r="E199" s="1091">
        <v>16.45</v>
      </c>
      <c r="F199" s="1091">
        <v>30.52</v>
      </c>
      <c r="G199" s="1091">
        <v>20.85</v>
      </c>
      <c r="H199" s="1091">
        <v>4</v>
      </c>
      <c r="I199" s="1091">
        <v>4.75</v>
      </c>
    </row>
    <row r="200" spans="2:9">
      <c r="B200" s="1386">
        <v>39576</v>
      </c>
      <c r="C200" s="1091">
        <v>16.920000000000002</v>
      </c>
      <c r="D200" s="1091">
        <v>1914</v>
      </c>
      <c r="E200" s="1091">
        <v>16.649999999999999</v>
      </c>
      <c r="F200" s="1091">
        <v>31</v>
      </c>
      <c r="G200" s="1091">
        <v>20.75</v>
      </c>
      <c r="H200" s="1091">
        <v>4</v>
      </c>
      <c r="I200" s="1091">
        <v>4.7</v>
      </c>
    </row>
    <row r="201" spans="2:9">
      <c r="B201" s="1386">
        <v>39577</v>
      </c>
      <c r="C201" s="1091">
        <v>16.5</v>
      </c>
      <c r="D201" s="1091">
        <v>1786</v>
      </c>
      <c r="E201" s="1091">
        <v>16.600000000000001</v>
      </c>
      <c r="F201" s="1091">
        <v>31.29</v>
      </c>
      <c r="G201" s="1091">
        <v>20.85</v>
      </c>
      <c r="H201" s="1091">
        <v>4</v>
      </c>
      <c r="I201" s="1091">
        <v>4.5999999999999996</v>
      </c>
    </row>
    <row r="202" spans="2:9">
      <c r="B202" s="1386">
        <v>39580</v>
      </c>
      <c r="C202" s="1091">
        <v>16.78</v>
      </c>
      <c r="D202" s="1091">
        <v>1773</v>
      </c>
      <c r="E202" s="1091">
        <v>16.600000000000001</v>
      </c>
      <c r="F202" s="1091">
        <v>32.049999999999997</v>
      </c>
      <c r="G202" s="1091">
        <v>21.32</v>
      </c>
      <c r="H202" s="1091">
        <v>4</v>
      </c>
      <c r="I202" s="1091">
        <v>4.6500000000000004</v>
      </c>
    </row>
    <row r="203" spans="2:9">
      <c r="B203" s="1386">
        <v>39581</v>
      </c>
      <c r="C203" s="1091">
        <v>16.75</v>
      </c>
      <c r="D203" s="1091">
        <v>1735</v>
      </c>
      <c r="E203" s="1091">
        <v>16.7</v>
      </c>
      <c r="F203" s="1091">
        <v>32.979999999999997</v>
      </c>
      <c r="G203" s="1091">
        <v>21</v>
      </c>
      <c r="H203" s="1091">
        <v>3.9</v>
      </c>
      <c r="I203" s="1091">
        <v>4.78</v>
      </c>
    </row>
    <row r="204" spans="2:9">
      <c r="B204" s="1386">
        <v>39582</v>
      </c>
      <c r="C204" s="1091">
        <v>16.75</v>
      </c>
      <c r="D204" s="1091">
        <v>1809</v>
      </c>
      <c r="E204" s="1091">
        <v>16.55</v>
      </c>
      <c r="F204" s="1091">
        <v>33.4</v>
      </c>
      <c r="G204" s="1091">
        <v>21.2</v>
      </c>
      <c r="H204" s="1091">
        <v>3.88</v>
      </c>
      <c r="I204" s="1091">
        <v>4.7</v>
      </c>
    </row>
    <row r="205" spans="2:9">
      <c r="B205" s="1386">
        <v>39583</v>
      </c>
      <c r="C205" s="1091">
        <v>16.899999999999999</v>
      </c>
      <c r="D205" s="1091">
        <v>1829</v>
      </c>
      <c r="E205" s="1091">
        <v>16.399999999999999</v>
      </c>
      <c r="F205" s="1091">
        <v>33.25</v>
      </c>
      <c r="G205" s="1091">
        <v>21</v>
      </c>
      <c r="H205" s="1091">
        <v>3.78</v>
      </c>
      <c r="I205" s="1091">
        <v>4.71</v>
      </c>
    </row>
    <row r="206" spans="2:9">
      <c r="B206" s="1386">
        <v>39584</v>
      </c>
      <c r="C206" s="1091">
        <v>17.420000000000002</v>
      </c>
      <c r="D206" s="1091">
        <v>1833</v>
      </c>
      <c r="E206" s="1091">
        <v>16.38</v>
      </c>
      <c r="F206" s="1091">
        <v>34</v>
      </c>
      <c r="G206" s="1091">
        <v>21.3</v>
      </c>
      <c r="H206" s="1091">
        <v>3.73</v>
      </c>
      <c r="I206" s="1091">
        <v>4.83</v>
      </c>
    </row>
    <row r="207" spans="2:9">
      <c r="B207" s="1386">
        <v>39587</v>
      </c>
      <c r="C207" s="1091">
        <v>17.23</v>
      </c>
      <c r="D207" s="1091">
        <v>1943</v>
      </c>
      <c r="E207" s="1091">
        <v>16.600000000000001</v>
      </c>
      <c r="F207" s="1091">
        <v>34</v>
      </c>
      <c r="G207" s="1091">
        <v>21.3</v>
      </c>
      <c r="H207" s="1091">
        <v>3.73</v>
      </c>
      <c r="I207" s="1091">
        <v>5.25</v>
      </c>
    </row>
    <row r="208" spans="2:9">
      <c r="B208" s="1386">
        <v>39588</v>
      </c>
      <c r="C208" s="1091">
        <v>17.149999999999999</v>
      </c>
      <c r="D208" s="1091">
        <v>1792</v>
      </c>
      <c r="E208" s="1091">
        <v>16.600000000000001</v>
      </c>
      <c r="F208" s="1091">
        <v>33.5</v>
      </c>
      <c r="G208" s="1091">
        <v>21.01</v>
      </c>
      <c r="H208" s="1091">
        <v>3.78</v>
      </c>
      <c r="I208" s="1091">
        <v>4.9000000000000004</v>
      </c>
    </row>
    <row r="209" spans="2:9">
      <c r="B209" s="1386">
        <v>39589</v>
      </c>
      <c r="C209" s="1091">
        <v>16.059999999999999</v>
      </c>
      <c r="D209" s="1091">
        <v>1789</v>
      </c>
      <c r="E209" s="1091">
        <v>16.649999999999999</v>
      </c>
      <c r="F209" s="1091">
        <v>34</v>
      </c>
      <c r="G209" s="1091">
        <v>21.85</v>
      </c>
      <c r="H209" s="1091">
        <v>3.73</v>
      </c>
      <c r="I209" s="1091">
        <v>5.14</v>
      </c>
    </row>
    <row r="210" spans="2:9">
      <c r="B210" s="1386">
        <v>39590</v>
      </c>
      <c r="C210" s="1091">
        <v>16.649999999999999</v>
      </c>
      <c r="D210" s="1091">
        <v>1777</v>
      </c>
      <c r="E210" s="1091">
        <v>16.5</v>
      </c>
      <c r="F210" s="1091">
        <v>33.58</v>
      </c>
      <c r="G210" s="1091">
        <v>22.01</v>
      </c>
      <c r="H210" s="1091">
        <v>3.8</v>
      </c>
      <c r="I210" s="1091">
        <v>5.19</v>
      </c>
    </row>
    <row r="211" spans="2:9">
      <c r="B211" s="1386">
        <v>39591</v>
      </c>
      <c r="C211" s="1091">
        <v>16.66</v>
      </c>
      <c r="D211" s="1091">
        <v>1678</v>
      </c>
      <c r="E211" s="1091">
        <v>16.43</v>
      </c>
      <c r="F211" s="1091">
        <v>33.75</v>
      </c>
      <c r="G211" s="1091">
        <v>22.38</v>
      </c>
      <c r="H211" s="1091">
        <v>3.75</v>
      </c>
      <c r="I211" s="1091">
        <v>5.26</v>
      </c>
    </row>
    <row r="212" spans="2:9">
      <c r="B212" s="1386">
        <v>39595</v>
      </c>
      <c r="C212" s="1091">
        <v>17.87</v>
      </c>
      <c r="D212" s="1091">
        <v>1678</v>
      </c>
      <c r="E212" s="1091">
        <v>16.29</v>
      </c>
      <c r="F212" s="1091">
        <v>33</v>
      </c>
      <c r="G212" s="1091">
        <v>22.11</v>
      </c>
      <c r="H212" s="1091">
        <v>3.75</v>
      </c>
      <c r="I212" s="1091">
        <v>5.43</v>
      </c>
    </row>
    <row r="213" spans="2:9">
      <c r="B213" s="1386">
        <v>39596</v>
      </c>
      <c r="C213" s="1091">
        <v>17.350000000000001</v>
      </c>
      <c r="D213" s="1091">
        <v>1679</v>
      </c>
      <c r="E213" s="1091">
        <v>16.239999999999998</v>
      </c>
      <c r="F213" s="1091">
        <v>31.71</v>
      </c>
      <c r="G213" s="1091">
        <v>22</v>
      </c>
      <c r="H213" s="1091">
        <v>3.75</v>
      </c>
      <c r="I213" s="1091">
        <v>5.4</v>
      </c>
    </row>
    <row r="214" spans="2:9">
      <c r="B214" s="1386">
        <v>39597</v>
      </c>
      <c r="C214" s="1091">
        <v>17.579999999999998</v>
      </c>
      <c r="D214" s="1091">
        <v>1660</v>
      </c>
      <c r="E214" s="1091">
        <v>15.73</v>
      </c>
      <c r="F214" s="1091">
        <v>32</v>
      </c>
      <c r="G214" s="1091">
        <v>21.75</v>
      </c>
      <c r="H214" s="1091">
        <v>3.75</v>
      </c>
      <c r="I214" s="1091">
        <v>5.55</v>
      </c>
    </row>
    <row r="215" spans="2:9">
      <c r="B215" s="1386">
        <v>39598</v>
      </c>
      <c r="C215" s="1091">
        <v>17.95</v>
      </c>
      <c r="D215" s="1091">
        <v>1690</v>
      </c>
      <c r="E215" s="1091">
        <v>16.5</v>
      </c>
      <c r="F215" s="1091">
        <v>32.450000000000003</v>
      </c>
      <c r="G215" s="1091">
        <v>21.52</v>
      </c>
      <c r="H215" s="1091">
        <v>3.75</v>
      </c>
      <c r="I215" s="1091">
        <v>5.28</v>
      </c>
    </row>
    <row r="216" spans="2:9">
      <c r="B216" s="1386">
        <v>39601</v>
      </c>
      <c r="C216" s="1091">
        <v>17.600000000000001</v>
      </c>
      <c r="D216" s="1091">
        <v>1709</v>
      </c>
      <c r="E216" s="1091">
        <v>16.3</v>
      </c>
      <c r="F216" s="1091">
        <v>31.4</v>
      </c>
      <c r="G216" s="1091">
        <v>21</v>
      </c>
      <c r="H216" s="1091">
        <v>5</v>
      </c>
      <c r="I216" s="1091">
        <v>5.5</v>
      </c>
    </row>
    <row r="217" spans="2:9">
      <c r="B217" s="1386">
        <v>39602</v>
      </c>
      <c r="C217" s="1091">
        <v>17</v>
      </c>
      <c r="D217" s="1091">
        <v>1736</v>
      </c>
      <c r="E217" s="1091">
        <v>16.13</v>
      </c>
      <c r="F217" s="1091">
        <v>31.7</v>
      </c>
      <c r="G217" s="1091">
        <v>21.14</v>
      </c>
      <c r="H217" s="1091">
        <v>3.75</v>
      </c>
      <c r="I217" s="1091">
        <v>5.49</v>
      </c>
    </row>
    <row r="218" spans="2:9">
      <c r="B218" s="1386">
        <v>39603</v>
      </c>
      <c r="C218" s="1091">
        <v>16.25</v>
      </c>
      <c r="D218" s="1091">
        <v>1670</v>
      </c>
      <c r="E218" s="1091">
        <v>16</v>
      </c>
      <c r="F218" s="1091">
        <v>30.4</v>
      </c>
      <c r="G218" s="1091">
        <v>21</v>
      </c>
      <c r="H218" s="1091">
        <v>3.8</v>
      </c>
      <c r="I218" s="1091">
        <v>5.15</v>
      </c>
    </row>
    <row r="219" spans="2:9">
      <c r="B219" s="1386">
        <v>39604</v>
      </c>
      <c r="C219" s="1091">
        <v>16.309999999999999</v>
      </c>
      <c r="D219" s="1091">
        <v>1625</v>
      </c>
      <c r="E219" s="1091">
        <v>15.71</v>
      </c>
      <c r="F219" s="1091">
        <v>30.76</v>
      </c>
      <c r="G219" s="1091">
        <v>21.3</v>
      </c>
      <c r="H219" s="1091">
        <v>3.8</v>
      </c>
      <c r="I219" s="1091">
        <v>5.3</v>
      </c>
    </row>
    <row r="220" spans="2:9">
      <c r="B220" s="1386">
        <v>39605</v>
      </c>
      <c r="C220" s="1091">
        <v>16.45</v>
      </c>
      <c r="D220" s="1091">
        <v>1628</v>
      </c>
      <c r="E220" s="1091">
        <v>15.5</v>
      </c>
      <c r="F220" s="1091">
        <v>31.5</v>
      </c>
      <c r="G220" s="1091">
        <v>21</v>
      </c>
      <c r="H220" s="1091">
        <v>3.8</v>
      </c>
      <c r="I220" s="1091">
        <v>5.38</v>
      </c>
    </row>
    <row r="221" spans="2:9">
      <c r="B221" s="1386">
        <v>39608</v>
      </c>
      <c r="C221" s="1091">
        <v>16.5</v>
      </c>
      <c r="D221" s="1091">
        <v>1627</v>
      </c>
      <c r="E221" s="1091">
        <v>15.3</v>
      </c>
      <c r="F221" s="1091">
        <v>31.32</v>
      </c>
      <c r="G221" s="1091">
        <v>20.9</v>
      </c>
      <c r="H221" s="1091">
        <v>3.5</v>
      </c>
      <c r="I221" s="1091">
        <v>5.3</v>
      </c>
    </row>
    <row r="222" spans="2:9">
      <c r="B222" s="1386">
        <v>39609</v>
      </c>
      <c r="C222" s="1091">
        <v>16.45</v>
      </c>
      <c r="D222" s="1091">
        <v>1664</v>
      </c>
      <c r="E222" s="1091">
        <v>15.28</v>
      </c>
      <c r="F222" s="1091">
        <v>30.6</v>
      </c>
      <c r="G222" s="1091">
        <v>20.9</v>
      </c>
      <c r="H222" s="1091">
        <v>3.65</v>
      </c>
      <c r="I222" s="1091">
        <v>5.23</v>
      </c>
    </row>
    <row r="223" spans="2:9">
      <c r="B223" s="1386">
        <v>39610</v>
      </c>
      <c r="C223" s="1091">
        <v>16.100000000000001</v>
      </c>
      <c r="D223" s="1091">
        <v>1550</v>
      </c>
      <c r="E223" s="1091">
        <v>15</v>
      </c>
      <c r="F223" s="1091">
        <v>30.5</v>
      </c>
      <c r="G223" s="1091">
        <v>20.6</v>
      </c>
      <c r="H223" s="1091">
        <v>3.6</v>
      </c>
      <c r="I223" s="1091">
        <v>5.31</v>
      </c>
    </row>
    <row r="224" spans="2:9">
      <c r="B224" s="1386">
        <v>39611</v>
      </c>
      <c r="C224" s="1091">
        <v>15.84</v>
      </c>
      <c r="D224" s="1091">
        <v>1597</v>
      </c>
      <c r="E224" s="1091">
        <v>14.85</v>
      </c>
      <c r="F224" s="1091">
        <v>31.05</v>
      </c>
      <c r="G224" s="1091">
        <v>20.65</v>
      </c>
      <c r="H224" s="1091">
        <v>3.5</v>
      </c>
      <c r="I224" s="1091">
        <v>5.49</v>
      </c>
    </row>
    <row r="225" spans="2:9">
      <c r="B225" s="1386">
        <v>39612</v>
      </c>
      <c r="C225" s="1091">
        <v>15.95</v>
      </c>
      <c r="D225" s="1091">
        <v>1550</v>
      </c>
      <c r="E225" s="1091">
        <v>14.9</v>
      </c>
      <c r="F225" s="1091">
        <v>30.93</v>
      </c>
      <c r="G225" s="1091">
        <v>20.62</v>
      </c>
      <c r="H225" s="1091">
        <v>3.7</v>
      </c>
      <c r="I225" s="1091">
        <v>5.13</v>
      </c>
    </row>
    <row r="226" spans="2:9">
      <c r="B226" s="1386">
        <v>39615</v>
      </c>
      <c r="C226" s="1091">
        <v>16.2</v>
      </c>
      <c r="D226" s="1091">
        <v>1611</v>
      </c>
      <c r="E226" s="1091">
        <v>14.65</v>
      </c>
      <c r="F226" s="1091">
        <v>31</v>
      </c>
      <c r="G226" s="1091">
        <v>20.9</v>
      </c>
      <c r="H226" s="1091">
        <v>3.7</v>
      </c>
      <c r="I226" s="1091">
        <v>5.24</v>
      </c>
    </row>
    <row r="227" spans="2:9">
      <c r="B227" s="1386">
        <v>39616</v>
      </c>
      <c r="C227" s="1091">
        <v>16.54</v>
      </c>
      <c r="D227" s="1091">
        <v>1648</v>
      </c>
      <c r="E227" s="1091">
        <v>14.85</v>
      </c>
      <c r="F227" s="1091">
        <v>30.22</v>
      </c>
      <c r="G227" s="1091">
        <v>21</v>
      </c>
      <c r="H227" s="1091">
        <v>3.7</v>
      </c>
      <c r="I227" s="1091">
        <v>5.0999999999999996</v>
      </c>
    </row>
    <row r="228" spans="2:9">
      <c r="B228" s="1386">
        <v>39617</v>
      </c>
      <c r="C228" s="1091">
        <v>16.420000000000002</v>
      </c>
      <c r="D228" s="1091">
        <v>1629</v>
      </c>
      <c r="E228" s="1091">
        <v>14.55</v>
      </c>
      <c r="F228" s="1091">
        <v>30.2</v>
      </c>
      <c r="G228" s="1091">
        <v>21</v>
      </c>
      <c r="H228" s="1091">
        <v>3.54</v>
      </c>
      <c r="I228" s="1091">
        <v>5.4</v>
      </c>
    </row>
    <row r="229" spans="2:9">
      <c r="B229" s="1386">
        <v>39618</v>
      </c>
      <c r="C229" s="1091">
        <v>15.8</v>
      </c>
      <c r="D229" s="1091">
        <v>1621</v>
      </c>
      <c r="E229" s="1091">
        <v>14.8</v>
      </c>
      <c r="F229" s="1091">
        <v>29.6</v>
      </c>
      <c r="G229" s="1091">
        <v>21.5</v>
      </c>
      <c r="H229" s="1091">
        <v>3.53</v>
      </c>
      <c r="I229" s="1091">
        <v>5.0999999999999996</v>
      </c>
    </row>
    <row r="230" spans="2:9">
      <c r="B230" s="1386">
        <v>39619</v>
      </c>
      <c r="C230" s="1091">
        <v>16.190000000000001</v>
      </c>
      <c r="D230" s="1091">
        <v>1630</v>
      </c>
      <c r="E230" s="1091">
        <v>16.920000000000002</v>
      </c>
      <c r="F230" s="1091">
        <v>29.3</v>
      </c>
      <c r="G230" s="1091">
        <v>21.51</v>
      </c>
      <c r="H230" s="1091">
        <v>3.35</v>
      </c>
      <c r="I230" s="1091">
        <v>4.95</v>
      </c>
    </row>
    <row r="231" spans="2:9">
      <c r="B231" s="1386">
        <v>39622</v>
      </c>
      <c r="C231" s="1091">
        <v>16.14</v>
      </c>
      <c r="D231" s="1091">
        <v>1623</v>
      </c>
      <c r="E231" s="1091">
        <v>16.25</v>
      </c>
      <c r="F231" s="1091">
        <v>29.5</v>
      </c>
      <c r="G231" s="1091">
        <v>21.5</v>
      </c>
      <c r="H231" s="1091">
        <v>3.35</v>
      </c>
      <c r="I231" s="1091">
        <v>5</v>
      </c>
    </row>
    <row r="232" spans="2:9">
      <c r="B232" s="1386">
        <v>39623</v>
      </c>
      <c r="C232" s="1091">
        <v>15.6</v>
      </c>
      <c r="D232" s="1091">
        <v>1605</v>
      </c>
      <c r="E232" s="1091">
        <v>15.7</v>
      </c>
      <c r="F232" s="1091">
        <v>28.3</v>
      </c>
      <c r="G232" s="1091">
        <v>21.5</v>
      </c>
      <c r="H232" s="1091">
        <v>3.5</v>
      </c>
      <c r="I232" s="1091">
        <v>5.13</v>
      </c>
    </row>
    <row r="233" spans="2:9">
      <c r="B233" s="1386">
        <v>39624</v>
      </c>
      <c r="C233" s="1091">
        <v>15.51</v>
      </c>
      <c r="D233" s="1091">
        <v>1566</v>
      </c>
      <c r="E233" s="1091">
        <v>15.67</v>
      </c>
      <c r="F233" s="1091">
        <v>28.65</v>
      </c>
      <c r="G233" s="1091">
        <v>21.6</v>
      </c>
      <c r="H233" s="1091">
        <v>3.33</v>
      </c>
      <c r="I233" s="1091">
        <v>5.17</v>
      </c>
    </row>
    <row r="234" spans="2:9">
      <c r="B234" s="1386">
        <v>39625</v>
      </c>
      <c r="C234" s="1091">
        <v>15.8</v>
      </c>
      <c r="D234" s="1091">
        <v>1555</v>
      </c>
      <c r="E234" s="1091">
        <v>15.7</v>
      </c>
      <c r="F234" s="1091">
        <v>28.56</v>
      </c>
      <c r="G234" s="1091">
        <v>21</v>
      </c>
      <c r="H234" s="1091">
        <v>3.39</v>
      </c>
      <c r="I234" s="1091">
        <v>5.13</v>
      </c>
    </row>
    <row r="235" spans="2:9">
      <c r="B235" s="1386">
        <v>39626</v>
      </c>
      <c r="C235" s="1091">
        <v>15.4</v>
      </c>
      <c r="D235" s="1091">
        <v>1609</v>
      </c>
      <c r="E235" s="1091">
        <v>15.25</v>
      </c>
      <c r="F235" s="1091">
        <v>29.69</v>
      </c>
      <c r="G235" s="1091">
        <v>22.01</v>
      </c>
      <c r="H235" s="1091">
        <v>3.18</v>
      </c>
      <c r="I235" s="1091">
        <v>5.23</v>
      </c>
    </row>
    <row r="236" spans="2:9">
      <c r="B236" s="1386">
        <v>39629</v>
      </c>
      <c r="C236" s="1091">
        <v>15.43</v>
      </c>
      <c r="D236" s="1091">
        <v>1592</v>
      </c>
      <c r="E236" s="1091">
        <v>15.63</v>
      </c>
      <c r="F236" s="1091">
        <v>31.2</v>
      </c>
      <c r="G236" s="1091">
        <v>23</v>
      </c>
      <c r="H236" s="1091">
        <v>3.48</v>
      </c>
      <c r="I236" s="1091">
        <v>5.38</v>
      </c>
    </row>
    <row r="237" spans="2:9">
      <c r="B237" s="1386">
        <v>39630</v>
      </c>
      <c r="C237" s="1091">
        <v>14.8</v>
      </c>
      <c r="D237" s="1091">
        <v>1457</v>
      </c>
      <c r="E237" s="1091">
        <v>15.22</v>
      </c>
      <c r="F237" s="1091">
        <v>29.85</v>
      </c>
      <c r="G237" s="1091">
        <v>22.08</v>
      </c>
      <c r="H237" s="1091">
        <v>3.25</v>
      </c>
      <c r="I237" s="1091">
        <v>5.12</v>
      </c>
    </row>
    <row r="238" spans="2:9">
      <c r="B238" s="1386">
        <v>39631</v>
      </c>
      <c r="C238" s="1091">
        <v>14.76</v>
      </c>
      <c r="D238" s="1091">
        <v>1397</v>
      </c>
      <c r="E238" s="1091">
        <v>14.5</v>
      </c>
      <c r="F238" s="1091">
        <v>29.8</v>
      </c>
      <c r="G238" s="1091">
        <v>21.94</v>
      </c>
      <c r="H238" s="1091">
        <v>3.18</v>
      </c>
      <c r="I238" s="1091">
        <v>4.95</v>
      </c>
    </row>
    <row r="239" spans="2:9">
      <c r="B239" s="1386">
        <v>39632</v>
      </c>
      <c r="C239" s="1091">
        <v>14</v>
      </c>
      <c r="D239" s="1091">
        <v>1442</v>
      </c>
      <c r="E239" s="1091">
        <v>14.14</v>
      </c>
      <c r="F239" s="1091">
        <v>29.1</v>
      </c>
      <c r="G239" s="1091">
        <v>21.9</v>
      </c>
      <c r="H239" s="1091">
        <v>3.3</v>
      </c>
      <c r="I239" s="1091">
        <v>5.0999999999999996</v>
      </c>
    </row>
    <row r="240" spans="2:9">
      <c r="B240" s="1386">
        <v>39633</v>
      </c>
      <c r="C240" s="1091">
        <v>14</v>
      </c>
      <c r="D240" s="1091">
        <v>1422</v>
      </c>
      <c r="E240" s="1091">
        <v>14</v>
      </c>
      <c r="F240" s="1091">
        <v>29.25</v>
      </c>
      <c r="G240" s="1091">
        <v>22</v>
      </c>
      <c r="H240" s="1091">
        <v>3.25</v>
      </c>
      <c r="I240" s="1091">
        <v>5</v>
      </c>
    </row>
    <row r="241" spans="2:9">
      <c r="B241" s="1386">
        <v>39636</v>
      </c>
      <c r="C241" s="1091">
        <v>14.19</v>
      </c>
      <c r="D241" s="1091">
        <v>1435</v>
      </c>
      <c r="E241" s="1091">
        <v>14.05</v>
      </c>
      <c r="F241" s="1091">
        <v>28.95</v>
      </c>
      <c r="G241" s="1091">
        <v>21.47</v>
      </c>
      <c r="H241" s="1091">
        <v>3.5</v>
      </c>
      <c r="I241" s="1091">
        <v>5.03</v>
      </c>
    </row>
    <row r="242" spans="2:9">
      <c r="B242" s="1386">
        <v>39637</v>
      </c>
      <c r="C242" s="1091">
        <v>13.62</v>
      </c>
      <c r="D242" s="1091">
        <v>1386</v>
      </c>
      <c r="E242" s="1091">
        <v>13.75</v>
      </c>
      <c r="F242" s="1091">
        <v>27.9</v>
      </c>
      <c r="G242" s="1091">
        <v>21.37</v>
      </c>
      <c r="H242" s="1091">
        <v>3.25</v>
      </c>
      <c r="I242" s="1091">
        <v>4.95</v>
      </c>
    </row>
    <row r="243" spans="2:9">
      <c r="B243" s="1386">
        <v>39638</v>
      </c>
      <c r="C243" s="1091">
        <v>13.39</v>
      </c>
      <c r="D243" s="1091">
        <v>1442</v>
      </c>
      <c r="E243" s="1091">
        <v>14</v>
      </c>
      <c r="F243" s="1091">
        <v>28.38</v>
      </c>
      <c r="G243" s="1091">
        <v>21.2</v>
      </c>
      <c r="H243" s="1091">
        <v>3.25</v>
      </c>
      <c r="I243" s="1091">
        <v>4.93</v>
      </c>
    </row>
    <row r="244" spans="2:9">
      <c r="B244" s="1386">
        <v>39639</v>
      </c>
      <c r="C244" s="1091">
        <v>13.65</v>
      </c>
      <c r="D244" s="1091">
        <v>1410</v>
      </c>
      <c r="E244" s="1091">
        <v>14</v>
      </c>
      <c r="F244" s="1091">
        <v>28</v>
      </c>
      <c r="G244" s="1091">
        <v>20.89</v>
      </c>
      <c r="H244" s="1091">
        <v>3.25</v>
      </c>
      <c r="I244" s="1091">
        <v>5.08</v>
      </c>
    </row>
    <row r="245" spans="2:9">
      <c r="B245" s="1386">
        <v>39640</v>
      </c>
      <c r="C245" s="1091">
        <v>13.25</v>
      </c>
      <c r="D245" s="1091">
        <v>1427</v>
      </c>
      <c r="E245" s="1091">
        <v>13.5</v>
      </c>
      <c r="F245" s="1091">
        <v>27.7</v>
      </c>
      <c r="G245" s="1091">
        <v>20</v>
      </c>
      <c r="H245" s="1091">
        <v>3.25</v>
      </c>
      <c r="I245" s="1091">
        <v>5</v>
      </c>
    </row>
    <row r="246" spans="2:9">
      <c r="B246" s="1386">
        <v>39643</v>
      </c>
      <c r="C246" s="1091">
        <v>12.8</v>
      </c>
      <c r="D246" s="1091">
        <v>1515</v>
      </c>
      <c r="E246" s="1091">
        <v>13.5</v>
      </c>
      <c r="F246" s="1091">
        <v>28</v>
      </c>
      <c r="G246" s="1091">
        <v>19</v>
      </c>
      <c r="H246" s="1091">
        <v>3.25</v>
      </c>
      <c r="I246" s="1091">
        <v>4.8499999999999996</v>
      </c>
    </row>
    <row r="247" spans="2:9">
      <c r="B247" s="1386">
        <v>39644</v>
      </c>
      <c r="C247" s="1091">
        <v>12.75</v>
      </c>
      <c r="D247" s="1091">
        <v>1434</v>
      </c>
      <c r="E247" s="1091">
        <v>13</v>
      </c>
      <c r="F247" s="1091">
        <v>27.8</v>
      </c>
      <c r="G247" s="1091">
        <v>19</v>
      </c>
      <c r="H247" s="1091">
        <v>3.25</v>
      </c>
      <c r="I247" s="1091">
        <v>4.8499999999999996</v>
      </c>
    </row>
    <row r="248" spans="2:9">
      <c r="B248" s="1386">
        <v>39645</v>
      </c>
      <c r="C248" s="1091">
        <v>12.8</v>
      </c>
      <c r="D248" s="1091">
        <v>1389</v>
      </c>
      <c r="E248" s="1091">
        <v>13.1</v>
      </c>
      <c r="F248" s="1091">
        <v>27.5</v>
      </c>
      <c r="G248" s="1091">
        <v>17.899999999999999</v>
      </c>
      <c r="H248" s="1091">
        <v>3.25</v>
      </c>
      <c r="I248" s="1091">
        <v>4.8499999999999996</v>
      </c>
    </row>
    <row r="249" spans="2:9">
      <c r="B249" s="1386">
        <v>39646</v>
      </c>
      <c r="C249" s="1091">
        <v>13</v>
      </c>
      <c r="D249" s="1091">
        <v>1392</v>
      </c>
      <c r="E249" s="1091">
        <v>13.09</v>
      </c>
      <c r="F249" s="1091">
        <v>26.4</v>
      </c>
      <c r="G249" s="1091">
        <v>18</v>
      </c>
      <c r="H249" s="1091">
        <v>3.25</v>
      </c>
      <c r="I249" s="1091">
        <v>4.88</v>
      </c>
    </row>
    <row r="250" spans="2:9">
      <c r="B250" s="1386">
        <v>39647</v>
      </c>
      <c r="C250" s="1091">
        <v>13</v>
      </c>
      <c r="D250" s="1091">
        <v>1352</v>
      </c>
      <c r="E250" s="1091">
        <v>13.5</v>
      </c>
      <c r="F250" s="1091">
        <v>26.75</v>
      </c>
      <c r="G250" s="1091">
        <v>18.5</v>
      </c>
      <c r="H250" s="1091">
        <v>3.2</v>
      </c>
      <c r="I250" s="1091">
        <v>5</v>
      </c>
    </row>
    <row r="251" spans="2:9">
      <c r="B251" s="1386">
        <v>39650</v>
      </c>
      <c r="C251" s="1091">
        <v>12.8</v>
      </c>
      <c r="D251" s="1091">
        <v>1414</v>
      </c>
      <c r="E251" s="1091">
        <v>13.51</v>
      </c>
      <c r="F251" s="1091">
        <v>26.78</v>
      </c>
      <c r="G251" s="1091">
        <v>18.45</v>
      </c>
      <c r="H251" s="1091">
        <v>3.25</v>
      </c>
      <c r="I251" s="1091">
        <v>5.0199999999999996</v>
      </c>
    </row>
    <row r="252" spans="2:9">
      <c r="B252" s="1386">
        <v>39651</v>
      </c>
      <c r="C252" s="1091">
        <v>12.95</v>
      </c>
      <c r="D252" s="1091">
        <v>1391</v>
      </c>
      <c r="E252" s="1091">
        <v>13.21</v>
      </c>
      <c r="F252" s="1091">
        <v>26.8</v>
      </c>
      <c r="G252" s="1091">
        <v>18.88</v>
      </c>
      <c r="H252" s="1091">
        <v>3.19</v>
      </c>
      <c r="I252" s="1091">
        <v>5.04</v>
      </c>
    </row>
    <row r="253" spans="2:9">
      <c r="B253" s="1386">
        <v>39652</v>
      </c>
      <c r="C253" s="1091">
        <v>13</v>
      </c>
      <c r="D253" s="1091">
        <v>1382</v>
      </c>
      <c r="E253" s="1091">
        <v>13.22</v>
      </c>
      <c r="F253" s="1091">
        <v>25.99</v>
      </c>
      <c r="G253" s="1091">
        <v>18</v>
      </c>
      <c r="H253" s="1091">
        <v>3</v>
      </c>
      <c r="I253" s="1091">
        <v>4.8600000000000003</v>
      </c>
    </row>
    <row r="254" spans="2:9">
      <c r="B254" s="1386">
        <v>39653</v>
      </c>
      <c r="C254" s="1091">
        <v>13</v>
      </c>
      <c r="D254" s="1091">
        <v>1317</v>
      </c>
      <c r="E254" s="1091">
        <v>13.05</v>
      </c>
      <c r="F254" s="1091">
        <v>24.45</v>
      </c>
      <c r="G254" s="1091">
        <v>18.18</v>
      </c>
      <c r="H254" s="1091">
        <v>3</v>
      </c>
      <c r="I254" s="1091">
        <v>5.05</v>
      </c>
    </row>
    <row r="255" spans="2:9">
      <c r="B255" s="1386">
        <v>39654</v>
      </c>
      <c r="C255" s="1091">
        <v>13</v>
      </c>
      <c r="D255" s="1091">
        <v>1303</v>
      </c>
      <c r="E255" s="1091">
        <v>12.93</v>
      </c>
      <c r="F255" s="1091">
        <v>24.7</v>
      </c>
      <c r="G255" s="1091">
        <v>17</v>
      </c>
      <c r="H255" s="1091">
        <v>3</v>
      </c>
      <c r="I255" s="1091">
        <v>5.75</v>
      </c>
    </row>
    <row r="256" spans="2:9">
      <c r="B256" s="1386">
        <v>39657</v>
      </c>
      <c r="C256" s="1091">
        <v>12.45</v>
      </c>
      <c r="D256" s="1091">
        <v>1363</v>
      </c>
      <c r="E256" s="1091">
        <v>13.2</v>
      </c>
      <c r="F256" s="1091">
        <v>25</v>
      </c>
      <c r="G256" s="1091">
        <v>18.399999999999999</v>
      </c>
      <c r="H256" s="1091">
        <v>3</v>
      </c>
      <c r="I256" s="1091">
        <v>5.5</v>
      </c>
    </row>
    <row r="257" spans="2:9">
      <c r="B257" s="1386">
        <v>39658</v>
      </c>
      <c r="C257" s="1091">
        <v>12.9</v>
      </c>
      <c r="D257" s="1091">
        <v>1376</v>
      </c>
      <c r="E257" s="1091">
        <v>13.2</v>
      </c>
      <c r="F257" s="1091">
        <v>24.97</v>
      </c>
      <c r="G257" s="1091">
        <v>17.38</v>
      </c>
      <c r="H257" s="1091">
        <v>2.75</v>
      </c>
      <c r="I257" s="1091">
        <v>5.5</v>
      </c>
    </row>
    <row r="258" spans="2:9">
      <c r="B258" s="1386">
        <v>39659</v>
      </c>
      <c r="C258" s="1091">
        <v>12.65</v>
      </c>
      <c r="D258" s="1091">
        <v>1420</v>
      </c>
      <c r="E258" s="1091">
        <v>13</v>
      </c>
      <c r="F258" s="1091">
        <v>25.25</v>
      </c>
      <c r="G258" s="1091">
        <v>17.72</v>
      </c>
      <c r="H258" s="1091">
        <v>2.75</v>
      </c>
      <c r="I258" s="1091">
        <v>5.47</v>
      </c>
    </row>
    <row r="259" spans="2:9">
      <c r="B259" s="1386">
        <v>39660</v>
      </c>
      <c r="C259" s="1091">
        <v>12.9</v>
      </c>
      <c r="D259" s="1091">
        <v>1499</v>
      </c>
      <c r="E259" s="1091">
        <v>12.07</v>
      </c>
      <c r="F259" s="1091">
        <v>25.5</v>
      </c>
      <c r="G259" s="1091">
        <v>17.72</v>
      </c>
      <c r="H259" s="1091">
        <v>2.99</v>
      </c>
      <c r="I259" s="1091">
        <v>5.28</v>
      </c>
    </row>
    <row r="260" spans="2:9">
      <c r="B260" s="1386">
        <v>39661</v>
      </c>
      <c r="C260" s="1091">
        <v>12.6</v>
      </c>
      <c r="D260" s="1091">
        <v>1423</v>
      </c>
      <c r="E260" s="1091">
        <v>12.7</v>
      </c>
      <c r="F260" s="1091">
        <v>25</v>
      </c>
      <c r="G260" s="1091">
        <v>18</v>
      </c>
      <c r="H260" s="1091">
        <v>2.95</v>
      </c>
      <c r="I260" s="1091">
        <v>5.3</v>
      </c>
    </row>
    <row r="261" spans="2:9">
      <c r="B261" s="1386">
        <v>39664</v>
      </c>
      <c r="C261" s="1091">
        <v>12.15</v>
      </c>
      <c r="D261" s="1091">
        <v>1288</v>
      </c>
      <c r="E261" s="1091">
        <v>12.5</v>
      </c>
      <c r="F261" s="1091">
        <v>24.78</v>
      </c>
      <c r="G261" s="1091">
        <v>17.899999999999999</v>
      </c>
      <c r="H261" s="1091">
        <v>2.85</v>
      </c>
      <c r="I261" s="1091">
        <v>5.23</v>
      </c>
    </row>
    <row r="262" spans="2:9">
      <c r="B262" s="1386">
        <v>39665</v>
      </c>
      <c r="C262" s="1091">
        <v>12</v>
      </c>
      <c r="D262" s="1091">
        <v>1290</v>
      </c>
      <c r="E262" s="1091">
        <v>12.5</v>
      </c>
      <c r="F262" s="1091">
        <v>23.15</v>
      </c>
      <c r="G262" s="1091">
        <v>16.95</v>
      </c>
      <c r="H262" s="1091">
        <v>2.85</v>
      </c>
      <c r="I262" s="1091">
        <v>4.95</v>
      </c>
    </row>
    <row r="263" spans="2:9">
      <c r="B263" s="1386">
        <v>39666</v>
      </c>
      <c r="C263" s="1091">
        <v>11.66</v>
      </c>
      <c r="D263" s="1091">
        <v>1335</v>
      </c>
      <c r="E263" s="1091">
        <v>12.65</v>
      </c>
      <c r="F263" s="1091">
        <v>23.6</v>
      </c>
      <c r="G263" s="1091">
        <v>16.54</v>
      </c>
      <c r="H263" s="1091">
        <v>2.85</v>
      </c>
      <c r="I263" s="1091">
        <v>4.6100000000000003</v>
      </c>
    </row>
    <row r="264" spans="2:9">
      <c r="B264" s="1386">
        <v>39667</v>
      </c>
      <c r="C264" s="1091">
        <v>12</v>
      </c>
      <c r="D264" s="1091">
        <v>1334</v>
      </c>
      <c r="E264" s="1091">
        <v>12.5</v>
      </c>
      <c r="F264" s="1091">
        <v>23.83</v>
      </c>
      <c r="G264" s="1091">
        <v>16.760000000000002</v>
      </c>
      <c r="H264" s="1091">
        <v>2.65</v>
      </c>
      <c r="I264" s="1091">
        <v>3.96</v>
      </c>
    </row>
    <row r="265" spans="2:9">
      <c r="B265" s="1386">
        <v>39668</v>
      </c>
      <c r="C265" s="1091">
        <v>11.95</v>
      </c>
      <c r="D265" s="1091">
        <v>1248</v>
      </c>
      <c r="E265" s="1091">
        <v>12.13</v>
      </c>
      <c r="F265" s="1091">
        <v>22.5</v>
      </c>
      <c r="G265" s="1091">
        <v>16.5</v>
      </c>
      <c r="H265" s="1091">
        <v>2.65</v>
      </c>
      <c r="I265" s="1091">
        <v>4.1500000000000004</v>
      </c>
    </row>
    <row r="266" spans="2:9">
      <c r="B266" s="1386">
        <v>39671</v>
      </c>
      <c r="C266" s="1091">
        <v>11</v>
      </c>
      <c r="D266" s="1091">
        <v>1234</v>
      </c>
      <c r="E266" s="1091">
        <v>11.8</v>
      </c>
      <c r="F266" s="1091">
        <v>22.55</v>
      </c>
      <c r="G266" s="1091">
        <v>15</v>
      </c>
      <c r="H266" s="1091">
        <v>2.6</v>
      </c>
      <c r="I266" s="1091">
        <v>4.26</v>
      </c>
    </row>
    <row r="267" spans="2:9">
      <c r="B267" s="1386">
        <v>39672</v>
      </c>
      <c r="C267" s="1091">
        <v>11.19</v>
      </c>
      <c r="D267" s="1091">
        <v>1166</v>
      </c>
      <c r="E267" s="1091">
        <v>11.8</v>
      </c>
      <c r="F267" s="1091">
        <v>23</v>
      </c>
      <c r="G267" s="1091">
        <v>15.11</v>
      </c>
      <c r="H267" s="1091">
        <v>2.5</v>
      </c>
      <c r="I267" s="1091">
        <v>4.53</v>
      </c>
    </row>
    <row r="268" spans="2:9">
      <c r="B268" s="1386">
        <v>39673</v>
      </c>
      <c r="C268" s="1091">
        <v>10.98</v>
      </c>
      <c r="D268" s="1091">
        <v>1205</v>
      </c>
      <c r="E268" s="1091">
        <v>11.75</v>
      </c>
      <c r="F268" s="1091">
        <v>23</v>
      </c>
      <c r="G268" s="1091">
        <v>15.04</v>
      </c>
      <c r="H268" s="1091">
        <v>2.2999999999999998</v>
      </c>
      <c r="I268" s="1091">
        <v>4.46</v>
      </c>
    </row>
    <row r="269" spans="2:9">
      <c r="B269" s="1386">
        <v>39674</v>
      </c>
      <c r="C269" s="1091">
        <v>10.9</v>
      </c>
      <c r="D269" s="1091">
        <v>1262</v>
      </c>
      <c r="E269" s="1091">
        <v>11.85</v>
      </c>
      <c r="F269" s="1091">
        <v>23.25</v>
      </c>
      <c r="G269" s="1091">
        <v>15.8</v>
      </c>
      <c r="H269" s="1091">
        <v>2.35</v>
      </c>
      <c r="I269" s="1091">
        <v>4.38</v>
      </c>
    </row>
    <row r="270" spans="2:9">
      <c r="B270" s="1386">
        <v>39675</v>
      </c>
      <c r="C270" s="1091">
        <v>10.88</v>
      </c>
      <c r="D270" s="1091">
        <v>1173</v>
      </c>
      <c r="E270" s="1091">
        <v>11.73</v>
      </c>
      <c r="F270" s="1091">
        <v>23.76</v>
      </c>
      <c r="G270" s="1091">
        <v>15.74</v>
      </c>
      <c r="H270" s="1091">
        <v>2.2999999999999998</v>
      </c>
      <c r="I270" s="1091">
        <v>4.3</v>
      </c>
    </row>
    <row r="271" spans="2:9">
      <c r="B271" s="1386">
        <v>39678</v>
      </c>
      <c r="C271" s="1091">
        <v>10.75</v>
      </c>
      <c r="D271" s="1091">
        <v>1203</v>
      </c>
      <c r="E271" s="1091">
        <v>11.7</v>
      </c>
      <c r="F271" s="1091">
        <v>23.8</v>
      </c>
      <c r="G271" s="1091">
        <v>15.29</v>
      </c>
      <c r="H271" s="1091">
        <v>2.65</v>
      </c>
      <c r="I271" s="1091">
        <v>4.08</v>
      </c>
    </row>
    <row r="272" spans="2:9">
      <c r="B272" s="1386">
        <v>39679</v>
      </c>
      <c r="C272" s="1091">
        <v>10.47</v>
      </c>
      <c r="D272" s="1091">
        <v>1181</v>
      </c>
      <c r="E272" s="1091">
        <v>11.48</v>
      </c>
      <c r="F272" s="1091">
        <v>23.98</v>
      </c>
      <c r="G272" s="1091">
        <v>15</v>
      </c>
      <c r="H272" s="1091">
        <v>2.64</v>
      </c>
      <c r="I272" s="1091">
        <v>4.3</v>
      </c>
    </row>
    <row r="273" spans="2:9">
      <c r="B273" s="1386">
        <v>39680</v>
      </c>
      <c r="C273" s="1091">
        <v>10.39</v>
      </c>
      <c r="D273" s="1091">
        <v>1260</v>
      </c>
      <c r="E273" s="1091">
        <v>11.05</v>
      </c>
      <c r="F273" s="1091">
        <v>23.85</v>
      </c>
      <c r="G273" s="1091">
        <v>15.3</v>
      </c>
      <c r="H273" s="1091">
        <v>2.65</v>
      </c>
      <c r="I273" s="1091">
        <v>4.5999999999999996</v>
      </c>
    </row>
    <row r="274" spans="2:9">
      <c r="B274" s="1386">
        <v>39681</v>
      </c>
      <c r="C274" s="1091">
        <v>10.24</v>
      </c>
      <c r="D274" s="1091">
        <v>1324</v>
      </c>
      <c r="E274" s="1091">
        <v>11.02</v>
      </c>
      <c r="F274" s="1091">
        <v>23.71</v>
      </c>
      <c r="G274" s="1091">
        <v>15.3</v>
      </c>
      <c r="H274" s="1091">
        <v>2.65</v>
      </c>
      <c r="I274" s="1091">
        <v>4.55</v>
      </c>
    </row>
    <row r="275" spans="2:9">
      <c r="B275" s="1386">
        <v>39682</v>
      </c>
      <c r="C275" s="1091">
        <v>10.01</v>
      </c>
      <c r="D275" s="1091">
        <v>1358</v>
      </c>
      <c r="E275" s="1091">
        <v>10.6</v>
      </c>
      <c r="F275" s="1091">
        <v>24.31</v>
      </c>
      <c r="G275" s="1091">
        <v>15.46</v>
      </c>
      <c r="H275" s="1091">
        <v>2.65</v>
      </c>
      <c r="I275" s="1091">
        <v>4.5</v>
      </c>
    </row>
    <row r="276" spans="2:9">
      <c r="B276" s="1386">
        <v>39686</v>
      </c>
      <c r="C276" s="1091">
        <v>10.35</v>
      </c>
      <c r="D276" s="1091">
        <v>1311</v>
      </c>
      <c r="E276" s="1091">
        <v>9.99</v>
      </c>
      <c r="F276" s="1091">
        <v>23.01</v>
      </c>
      <c r="G276" s="1091">
        <v>15</v>
      </c>
      <c r="H276" s="1091">
        <v>3.13</v>
      </c>
      <c r="I276" s="1091">
        <v>4.3499999999999996</v>
      </c>
    </row>
    <row r="277" spans="2:9">
      <c r="B277" s="1386">
        <v>39687</v>
      </c>
      <c r="C277" s="1091">
        <v>10.3</v>
      </c>
      <c r="D277" s="1091">
        <v>1339</v>
      </c>
      <c r="E277" s="1091">
        <v>10.1</v>
      </c>
      <c r="F277" s="1091">
        <v>22.2</v>
      </c>
      <c r="G277" s="1091">
        <v>14.26</v>
      </c>
      <c r="H277" s="1091">
        <v>2.65</v>
      </c>
      <c r="I277" s="1091">
        <v>4.53</v>
      </c>
    </row>
    <row r="278" spans="2:9">
      <c r="B278" s="1386">
        <v>39688</v>
      </c>
      <c r="C278" s="1091">
        <v>10.25</v>
      </c>
      <c r="D278" s="1091">
        <v>1305</v>
      </c>
      <c r="E278" s="1091">
        <v>10.35</v>
      </c>
      <c r="F278" s="1091">
        <v>22.4</v>
      </c>
      <c r="G278" s="1091">
        <v>15</v>
      </c>
      <c r="H278" s="1091">
        <v>2.5499999999999998</v>
      </c>
      <c r="I278" s="1091">
        <v>4.6500000000000004</v>
      </c>
    </row>
    <row r="279" spans="2:9">
      <c r="B279" s="1386">
        <v>39689</v>
      </c>
      <c r="C279" s="1091">
        <v>10.15</v>
      </c>
      <c r="D279" s="1091">
        <v>1292</v>
      </c>
      <c r="E279" s="1091">
        <v>10</v>
      </c>
      <c r="F279" s="1091">
        <v>23.15</v>
      </c>
      <c r="G279" s="1091">
        <v>14.95</v>
      </c>
      <c r="H279" s="1091">
        <v>2.4500000000000002</v>
      </c>
      <c r="I279" s="1091">
        <v>4.5</v>
      </c>
    </row>
    <row r="280" spans="2:9">
      <c r="B280" s="1386">
        <v>39692</v>
      </c>
      <c r="C280" s="1091">
        <v>10</v>
      </c>
      <c r="D280" s="1091">
        <v>1217</v>
      </c>
      <c r="E280" s="1091">
        <v>9.8000000000000007</v>
      </c>
      <c r="F280" s="1091">
        <v>22.48</v>
      </c>
      <c r="G280" s="1091">
        <v>14.95</v>
      </c>
      <c r="H280" s="1091">
        <v>2.5299999999999998</v>
      </c>
      <c r="I280" s="1091">
        <v>4.45</v>
      </c>
    </row>
    <row r="281" spans="2:9">
      <c r="B281" s="1386">
        <v>39693</v>
      </c>
      <c r="C281" s="1091">
        <v>9.99</v>
      </c>
      <c r="D281" s="1091">
        <v>1184</v>
      </c>
      <c r="E281" s="1091">
        <v>10.42</v>
      </c>
      <c r="F281" s="1091">
        <v>22.5</v>
      </c>
      <c r="G281" s="1091">
        <v>14.95</v>
      </c>
      <c r="H281" s="1091">
        <v>2.4</v>
      </c>
      <c r="I281" s="1091">
        <v>4.4800000000000004</v>
      </c>
    </row>
    <row r="282" spans="2:9">
      <c r="B282" s="1386">
        <v>39694</v>
      </c>
      <c r="C282" s="1091">
        <v>10</v>
      </c>
      <c r="D282" s="1091">
        <v>1112</v>
      </c>
      <c r="E282" s="1091">
        <v>10.36</v>
      </c>
      <c r="F282" s="1091">
        <v>20.67</v>
      </c>
      <c r="G282" s="1091">
        <v>14.7</v>
      </c>
      <c r="H282" s="1091">
        <v>2.4</v>
      </c>
      <c r="I282" s="1091">
        <v>4.45</v>
      </c>
    </row>
    <row r="283" spans="2:9">
      <c r="B283" s="1386">
        <v>39695</v>
      </c>
      <c r="C283" s="1091">
        <v>9.9700000000000006</v>
      </c>
      <c r="D283" s="1091">
        <v>1062</v>
      </c>
      <c r="E283" s="1091">
        <v>10.25</v>
      </c>
      <c r="F283" s="1091">
        <v>19.89</v>
      </c>
      <c r="G283" s="1091">
        <v>14.5</v>
      </c>
      <c r="H283" s="1091">
        <v>2.4</v>
      </c>
      <c r="I283" s="1091">
        <v>3.85</v>
      </c>
    </row>
    <row r="284" spans="2:9">
      <c r="B284" s="1386">
        <v>39696</v>
      </c>
      <c r="C284" s="1091">
        <v>9.74</v>
      </c>
      <c r="D284" s="1091">
        <v>975.5</v>
      </c>
      <c r="E284" s="1091">
        <v>10.119999999999999</v>
      </c>
      <c r="F284" s="1091">
        <v>18.89</v>
      </c>
      <c r="G284" s="1091">
        <v>13.16</v>
      </c>
      <c r="H284" s="1091">
        <v>2.4</v>
      </c>
      <c r="I284" s="1091">
        <v>3</v>
      </c>
    </row>
    <row r="285" spans="2:9">
      <c r="B285" s="1386">
        <v>39699</v>
      </c>
      <c r="C285" s="1091">
        <v>9.74</v>
      </c>
      <c r="D285" s="1091">
        <v>997</v>
      </c>
      <c r="E285" s="1091">
        <v>10.119999999999999</v>
      </c>
      <c r="F285" s="1091">
        <v>18.89</v>
      </c>
      <c r="G285" s="1091">
        <v>11</v>
      </c>
      <c r="H285" s="1091">
        <v>2.4</v>
      </c>
      <c r="I285" s="1091">
        <v>2.75</v>
      </c>
    </row>
    <row r="286" spans="2:9">
      <c r="B286" s="1386">
        <v>39700</v>
      </c>
      <c r="C286" s="1091">
        <v>9.64</v>
      </c>
      <c r="D286" s="1091">
        <v>904.5</v>
      </c>
      <c r="E286" s="1091">
        <v>10.38</v>
      </c>
      <c r="F286" s="1091">
        <v>18.57</v>
      </c>
      <c r="G286" s="1091">
        <v>11</v>
      </c>
      <c r="H286" s="1091">
        <v>2.4</v>
      </c>
      <c r="I286" s="1091">
        <v>3.19</v>
      </c>
    </row>
    <row r="287" spans="2:9">
      <c r="B287" s="1386">
        <v>39701</v>
      </c>
      <c r="C287" s="1091">
        <v>9.7899999999999991</v>
      </c>
      <c r="D287" s="1091">
        <v>825</v>
      </c>
      <c r="E287" s="1091">
        <v>10.49</v>
      </c>
      <c r="F287" s="1091">
        <v>17</v>
      </c>
      <c r="G287" s="1091">
        <v>11.1</v>
      </c>
      <c r="H287" s="1091">
        <v>2.15</v>
      </c>
      <c r="I287" s="1091">
        <v>2.98</v>
      </c>
    </row>
    <row r="288" spans="2:9">
      <c r="B288" s="1386">
        <v>39702</v>
      </c>
      <c r="C288" s="1091">
        <v>9.0299999999999994</v>
      </c>
      <c r="D288" s="1091">
        <v>840.5</v>
      </c>
      <c r="E288" s="1091">
        <v>9.3800000000000008</v>
      </c>
      <c r="F288" s="1091">
        <v>18.670000000000002</v>
      </c>
      <c r="G288" s="1091">
        <v>10.37</v>
      </c>
      <c r="H288" s="1091">
        <v>2.2999999999999998</v>
      </c>
      <c r="I288" s="1091">
        <v>1.25</v>
      </c>
    </row>
    <row r="289" spans="2:9">
      <c r="B289" s="1386">
        <v>39703</v>
      </c>
      <c r="C289" s="1091">
        <v>9</v>
      </c>
      <c r="D289" s="1091">
        <v>901.5</v>
      </c>
      <c r="E289" s="1091">
        <v>9.9499999999999993</v>
      </c>
      <c r="F289" s="1091">
        <v>18.190000000000001</v>
      </c>
      <c r="G289" s="1091">
        <v>10.5</v>
      </c>
      <c r="H289" s="1091">
        <v>2.25</v>
      </c>
      <c r="I289" s="1091">
        <v>1.21</v>
      </c>
    </row>
    <row r="290" spans="2:9">
      <c r="B290" s="1386">
        <v>39706</v>
      </c>
      <c r="C290" s="1091">
        <v>8.9700000000000006</v>
      </c>
      <c r="D290" s="1091">
        <v>780</v>
      </c>
      <c r="E290" s="1091">
        <v>9.75</v>
      </c>
      <c r="F290" s="1091">
        <v>17.37</v>
      </c>
      <c r="G290" s="1091">
        <v>10.5</v>
      </c>
      <c r="H290" s="1091">
        <v>2</v>
      </c>
      <c r="I290" s="1091">
        <v>1.1000000000000001</v>
      </c>
    </row>
    <row r="291" spans="2:9">
      <c r="B291" s="1386">
        <v>39707</v>
      </c>
      <c r="C291" s="1091">
        <v>8.68</v>
      </c>
      <c r="D291" s="1091">
        <v>706</v>
      </c>
      <c r="E291" s="1091">
        <v>7.47</v>
      </c>
      <c r="F291" s="1091">
        <v>17</v>
      </c>
      <c r="G291" s="1091">
        <v>10.25</v>
      </c>
      <c r="H291" s="1091">
        <v>2</v>
      </c>
      <c r="I291" s="1091">
        <v>2</v>
      </c>
    </row>
    <row r="292" spans="2:9">
      <c r="B292" s="1386">
        <v>39708</v>
      </c>
      <c r="C292" s="1091">
        <v>7.67</v>
      </c>
      <c r="D292" s="1091">
        <v>630</v>
      </c>
      <c r="E292" s="1091">
        <v>7.54</v>
      </c>
      <c r="F292" s="1091">
        <v>16</v>
      </c>
      <c r="G292" s="1091">
        <v>10.25</v>
      </c>
      <c r="H292" s="1091">
        <v>2</v>
      </c>
      <c r="I292" s="1091">
        <v>2.2000000000000002</v>
      </c>
    </row>
    <row r="293" spans="2:9">
      <c r="B293" s="1386">
        <v>39709</v>
      </c>
      <c r="C293" s="1091">
        <v>7.75</v>
      </c>
      <c r="D293" s="1091">
        <v>600</v>
      </c>
      <c r="E293" s="1091">
        <v>7.5</v>
      </c>
      <c r="F293" s="1091">
        <v>17.75</v>
      </c>
      <c r="G293" s="1091">
        <v>9.99</v>
      </c>
      <c r="H293" s="1091">
        <v>1.84</v>
      </c>
      <c r="I293" s="1091">
        <v>2.7</v>
      </c>
    </row>
    <row r="294" spans="2:9">
      <c r="B294" s="1386">
        <v>39710</v>
      </c>
      <c r="C294" s="1091">
        <v>8</v>
      </c>
      <c r="D294" s="1091">
        <v>788.5</v>
      </c>
      <c r="E294" s="1091">
        <v>8.35</v>
      </c>
      <c r="F294" s="1091">
        <v>18.3</v>
      </c>
      <c r="G294" s="1091">
        <v>10.41</v>
      </c>
      <c r="H294" s="1091">
        <v>2.2999999999999998</v>
      </c>
      <c r="I294" s="1091">
        <v>2.98</v>
      </c>
    </row>
    <row r="295" spans="2:9">
      <c r="B295" s="1386">
        <v>39713</v>
      </c>
      <c r="C295" s="1091">
        <v>7.81</v>
      </c>
      <c r="D295" s="1091">
        <v>760</v>
      </c>
      <c r="E295" s="1091">
        <v>7.39</v>
      </c>
      <c r="F295" s="1091">
        <v>17.95</v>
      </c>
      <c r="G295" s="1091">
        <v>10.26</v>
      </c>
      <c r="H295" s="1091">
        <v>2</v>
      </c>
      <c r="I295" s="1091">
        <v>3.09</v>
      </c>
    </row>
    <row r="296" spans="2:9">
      <c r="B296" s="1386">
        <v>39714</v>
      </c>
      <c r="C296" s="1091">
        <v>7.75</v>
      </c>
      <c r="D296" s="1091">
        <v>710</v>
      </c>
      <c r="E296" s="1091">
        <v>8.3000000000000007</v>
      </c>
      <c r="F296" s="1091">
        <v>17.940000000000001</v>
      </c>
      <c r="G296" s="1091">
        <v>10.25</v>
      </c>
      <c r="H296" s="1091">
        <v>2.38</v>
      </c>
      <c r="I296" s="1091">
        <v>2.99</v>
      </c>
    </row>
    <row r="297" spans="2:9">
      <c r="B297" s="1386">
        <v>39715</v>
      </c>
      <c r="C297" s="1091">
        <v>7.7</v>
      </c>
      <c r="D297" s="1091">
        <v>702.5</v>
      </c>
      <c r="E297" s="1091">
        <v>8.3000000000000007</v>
      </c>
      <c r="F297" s="1091">
        <v>17.8</v>
      </c>
      <c r="G297" s="1091">
        <v>10.25</v>
      </c>
      <c r="H297" s="1091">
        <v>1.5</v>
      </c>
      <c r="I297" s="1091">
        <v>2.7</v>
      </c>
    </row>
    <row r="298" spans="2:9">
      <c r="B298" s="1386">
        <v>39716</v>
      </c>
      <c r="C298" s="1091">
        <v>7.93</v>
      </c>
      <c r="D298" s="1091">
        <v>717.5</v>
      </c>
      <c r="E298" s="1091">
        <v>8.5</v>
      </c>
      <c r="F298" s="1091">
        <v>17.05</v>
      </c>
      <c r="G298" s="1091">
        <v>10.49</v>
      </c>
      <c r="H298" s="1091">
        <v>1.84</v>
      </c>
      <c r="I298" s="1091">
        <v>3.1</v>
      </c>
    </row>
    <row r="299" spans="2:9">
      <c r="B299" s="1386">
        <v>39717</v>
      </c>
      <c r="C299" s="1091">
        <v>7.52</v>
      </c>
      <c r="D299" s="1091">
        <v>665</v>
      </c>
      <c r="E299" s="1091">
        <v>7.8</v>
      </c>
      <c r="F299" s="1091">
        <v>15.35</v>
      </c>
      <c r="G299" s="1091">
        <v>12</v>
      </c>
      <c r="H299" s="1091">
        <v>1.84</v>
      </c>
      <c r="I299" s="1091">
        <v>2.95</v>
      </c>
    </row>
    <row r="300" spans="2:9">
      <c r="B300" s="1386">
        <v>39720</v>
      </c>
      <c r="C300" s="1091">
        <v>6.74</v>
      </c>
      <c r="D300" s="1091">
        <v>567</v>
      </c>
      <c r="E300" s="1091">
        <v>7.11</v>
      </c>
      <c r="F300" s="1091">
        <v>15.5</v>
      </c>
      <c r="G300" s="1091">
        <v>9.67</v>
      </c>
      <c r="H300" s="1091">
        <v>1.77</v>
      </c>
      <c r="I300" s="1091">
        <v>2.76</v>
      </c>
    </row>
    <row r="301" spans="2:9">
      <c r="B301" s="1386">
        <v>39721</v>
      </c>
      <c r="C301" s="1091">
        <v>6.97</v>
      </c>
      <c r="D301" s="1091">
        <v>580</v>
      </c>
      <c r="E301" s="1091">
        <v>7</v>
      </c>
      <c r="F301" s="1091">
        <v>15.11</v>
      </c>
      <c r="G301" s="1091">
        <v>10.199999999999999</v>
      </c>
      <c r="H301" s="1091">
        <v>1.77</v>
      </c>
      <c r="I301" s="1091">
        <v>2.5</v>
      </c>
    </row>
    <row r="302" spans="2:9">
      <c r="B302" s="1386">
        <v>39722</v>
      </c>
      <c r="C302" s="1091">
        <v>6.47</v>
      </c>
      <c r="D302" s="1091">
        <v>572</v>
      </c>
      <c r="E302" s="1091">
        <v>6.55</v>
      </c>
      <c r="F302" s="1091">
        <v>15.4</v>
      </c>
      <c r="G302" s="1091">
        <v>9.9499999999999993</v>
      </c>
      <c r="H302" s="1091">
        <v>1.42</v>
      </c>
      <c r="I302" s="1091">
        <v>2.2599999999999998</v>
      </c>
    </row>
    <row r="303" spans="2:9">
      <c r="B303" s="1386">
        <v>39723</v>
      </c>
      <c r="C303" s="1091">
        <v>6.17</v>
      </c>
      <c r="D303" s="1091">
        <v>535.5</v>
      </c>
      <c r="E303" s="1091">
        <v>6.55</v>
      </c>
      <c r="F303" s="1091">
        <v>15.01</v>
      </c>
      <c r="G303" s="1091">
        <v>9.9</v>
      </c>
      <c r="H303" s="1091">
        <v>1.84</v>
      </c>
      <c r="I303" s="1091">
        <v>2.1</v>
      </c>
    </row>
    <row r="304" spans="2:9">
      <c r="B304" s="1386">
        <v>39724</v>
      </c>
      <c r="C304" s="1091">
        <v>5.0999999999999996</v>
      </c>
      <c r="D304" s="1091">
        <v>569</v>
      </c>
      <c r="E304" s="1091">
        <v>5.6</v>
      </c>
      <c r="F304" s="1091">
        <v>13.75</v>
      </c>
      <c r="G304" s="1091">
        <v>7</v>
      </c>
      <c r="H304" s="1091">
        <v>1.84</v>
      </c>
      <c r="I304" s="1091">
        <v>2.1</v>
      </c>
    </row>
    <row r="305" spans="2:9">
      <c r="B305" s="1386">
        <v>39727</v>
      </c>
      <c r="C305" s="1091">
        <v>4.55</v>
      </c>
      <c r="D305" s="1091">
        <v>417.75</v>
      </c>
      <c r="E305" s="1091">
        <v>5</v>
      </c>
      <c r="F305" s="1091">
        <v>13.75</v>
      </c>
      <c r="G305" s="1091">
        <v>5.5</v>
      </c>
      <c r="H305" s="1091">
        <v>1.8</v>
      </c>
      <c r="I305" s="1091">
        <v>2.13</v>
      </c>
    </row>
    <row r="306" spans="2:9">
      <c r="B306" s="1386">
        <v>39728</v>
      </c>
      <c r="C306" s="1091">
        <v>3.99</v>
      </c>
      <c r="D306" s="1091">
        <v>413.5</v>
      </c>
      <c r="E306" s="1091">
        <v>4.7</v>
      </c>
      <c r="F306" s="1091">
        <v>11.75</v>
      </c>
      <c r="G306" s="1091">
        <v>4.7</v>
      </c>
      <c r="H306" s="1091">
        <v>1.84</v>
      </c>
      <c r="I306" s="1091">
        <v>1.8</v>
      </c>
    </row>
    <row r="307" spans="2:9">
      <c r="B307" s="1386">
        <v>39729</v>
      </c>
      <c r="C307" s="1091">
        <v>3.9</v>
      </c>
      <c r="D307" s="1091">
        <v>365.25</v>
      </c>
      <c r="E307" s="1091">
        <v>4</v>
      </c>
      <c r="F307" s="1091">
        <v>13</v>
      </c>
      <c r="G307" s="1091">
        <v>5</v>
      </c>
      <c r="H307" s="1091">
        <v>1.5</v>
      </c>
      <c r="I307" s="1091">
        <v>1.8</v>
      </c>
    </row>
    <row r="308" spans="2:9">
      <c r="B308" s="1386">
        <v>39730</v>
      </c>
      <c r="C308" s="1091">
        <v>3.88</v>
      </c>
      <c r="D308" s="1091">
        <v>379.75</v>
      </c>
      <c r="E308" s="1091">
        <v>4</v>
      </c>
      <c r="F308" s="1091">
        <v>11.75</v>
      </c>
      <c r="G308" s="1091">
        <v>4.3099999999999996</v>
      </c>
      <c r="H308" s="1091">
        <v>1.25</v>
      </c>
      <c r="I308" s="1091">
        <v>1.8</v>
      </c>
    </row>
    <row r="309" spans="2:9">
      <c r="B309" s="1386">
        <v>39731</v>
      </c>
      <c r="C309" s="1091">
        <v>3.09</v>
      </c>
      <c r="D309" s="1091">
        <v>334.5</v>
      </c>
      <c r="E309" s="1091">
        <v>3.27</v>
      </c>
      <c r="F309" s="1091">
        <v>11.86</v>
      </c>
      <c r="G309" s="1091">
        <v>3.72</v>
      </c>
      <c r="H309" s="1091">
        <v>1.25</v>
      </c>
      <c r="I309" s="1091">
        <v>1.78</v>
      </c>
    </row>
    <row r="310" spans="2:9">
      <c r="B310" s="1386">
        <v>39734</v>
      </c>
      <c r="C310" s="1091">
        <v>3.08</v>
      </c>
      <c r="D310" s="1091">
        <v>408.5</v>
      </c>
      <c r="E310" s="1091">
        <v>3.05</v>
      </c>
      <c r="F310" s="1091">
        <v>14.01</v>
      </c>
      <c r="G310" s="1091">
        <v>4.0999999999999996</v>
      </c>
      <c r="H310" s="1091">
        <v>0.875</v>
      </c>
      <c r="I310" s="1091">
        <v>1.78</v>
      </c>
    </row>
    <row r="311" spans="2:9">
      <c r="B311" s="1386">
        <v>39735</v>
      </c>
      <c r="C311" s="1091">
        <v>3.35</v>
      </c>
      <c r="D311" s="1091">
        <v>433.25</v>
      </c>
      <c r="E311" s="1091">
        <v>3.35</v>
      </c>
      <c r="F311" s="1091">
        <v>13</v>
      </c>
      <c r="G311" s="1091">
        <v>3.53</v>
      </c>
      <c r="H311" s="1091">
        <v>0.7</v>
      </c>
      <c r="I311" s="1091">
        <v>1.77</v>
      </c>
    </row>
    <row r="312" spans="2:9">
      <c r="B312" s="1386">
        <v>39736</v>
      </c>
      <c r="C312" s="1091">
        <v>3</v>
      </c>
      <c r="D312" s="1091">
        <v>336.75</v>
      </c>
      <c r="E312" s="1091">
        <v>3</v>
      </c>
      <c r="F312" s="1091">
        <v>10.5</v>
      </c>
      <c r="G312" s="1091">
        <v>5.14</v>
      </c>
      <c r="H312" s="1091">
        <v>0.6</v>
      </c>
      <c r="I312" s="1091">
        <v>1.77</v>
      </c>
    </row>
    <row r="313" spans="2:9">
      <c r="B313" s="1386">
        <v>39737</v>
      </c>
      <c r="C313" s="1091">
        <v>2.91</v>
      </c>
      <c r="D313" s="1091">
        <v>289.25</v>
      </c>
      <c r="E313" s="1091">
        <v>2.9</v>
      </c>
      <c r="F313" s="1091">
        <v>10.5</v>
      </c>
      <c r="G313" s="1091">
        <v>4.75</v>
      </c>
      <c r="H313" s="1091">
        <v>0.4</v>
      </c>
      <c r="I313" s="1091">
        <v>1.68</v>
      </c>
    </row>
    <row r="314" spans="2:9">
      <c r="B314" s="1386">
        <v>39738</v>
      </c>
      <c r="C314" s="1091">
        <v>2.86</v>
      </c>
      <c r="D314" s="1091">
        <v>290</v>
      </c>
      <c r="E314" s="1091">
        <v>2.91</v>
      </c>
      <c r="F314" s="1091">
        <v>10.9</v>
      </c>
      <c r="G314" s="1091">
        <v>4.9800000000000004</v>
      </c>
      <c r="H314" s="1091">
        <v>0.4</v>
      </c>
      <c r="I314" s="1091">
        <v>1.49</v>
      </c>
    </row>
    <row r="315" spans="2:9">
      <c r="B315" s="1386">
        <v>39741</v>
      </c>
      <c r="C315" s="1091">
        <v>2.99</v>
      </c>
      <c r="D315" s="1091">
        <v>303</v>
      </c>
      <c r="E315" s="1091">
        <v>3.6</v>
      </c>
      <c r="F315" s="1091">
        <v>11.14</v>
      </c>
      <c r="G315" s="1091">
        <v>5.4</v>
      </c>
      <c r="H315" s="1091">
        <v>0.32500000000000001</v>
      </c>
      <c r="I315" s="1091">
        <v>1.6</v>
      </c>
    </row>
    <row r="316" spans="2:9">
      <c r="B316" s="1386">
        <v>39742</v>
      </c>
      <c r="C316" s="1091">
        <v>2.85</v>
      </c>
      <c r="D316" s="1091">
        <v>305</v>
      </c>
      <c r="E316" s="1091">
        <v>3.55</v>
      </c>
      <c r="F316" s="1091">
        <v>10.11</v>
      </c>
      <c r="G316" s="1091">
        <v>6</v>
      </c>
      <c r="H316" s="1091">
        <v>0.35</v>
      </c>
      <c r="I316" s="1091">
        <v>1.48</v>
      </c>
    </row>
    <row r="317" spans="2:9">
      <c r="B317" s="1386">
        <v>39743</v>
      </c>
      <c r="C317" s="1091">
        <v>2.7</v>
      </c>
      <c r="D317" s="1091">
        <v>257.75</v>
      </c>
      <c r="E317" s="1091">
        <v>3.3</v>
      </c>
      <c r="F317" s="1091">
        <v>9.69</v>
      </c>
      <c r="G317" s="1091">
        <v>5.45</v>
      </c>
      <c r="H317" s="1091">
        <v>0.3</v>
      </c>
      <c r="I317" s="1091">
        <v>1.49</v>
      </c>
    </row>
    <row r="318" spans="2:9">
      <c r="B318" s="1386">
        <v>39744</v>
      </c>
      <c r="C318" s="1091">
        <v>2.7</v>
      </c>
      <c r="D318" s="1091">
        <v>239</v>
      </c>
      <c r="E318" s="1091">
        <v>3.3</v>
      </c>
      <c r="F318" s="1091">
        <v>9.4</v>
      </c>
      <c r="G318" s="1091">
        <v>4.84</v>
      </c>
      <c r="H318" s="1091">
        <v>0.3</v>
      </c>
      <c r="I318" s="1091">
        <v>1.6</v>
      </c>
    </row>
    <row r="319" spans="2:9">
      <c r="B319" s="1386">
        <v>39745</v>
      </c>
      <c r="C319" s="1091">
        <v>2.75</v>
      </c>
      <c r="D319" s="1091">
        <v>239.5</v>
      </c>
      <c r="E319" s="1091">
        <v>2.9</v>
      </c>
      <c r="F319" s="1091">
        <v>8.6</v>
      </c>
      <c r="G319" s="1091">
        <v>4</v>
      </c>
      <c r="H319" s="1091">
        <v>0.3</v>
      </c>
      <c r="I319" s="1091">
        <v>2</v>
      </c>
    </row>
    <row r="320" spans="2:9">
      <c r="B320" s="1386">
        <v>39748</v>
      </c>
      <c r="C320" s="1091">
        <v>2.35</v>
      </c>
      <c r="D320" s="1091">
        <v>240.5</v>
      </c>
      <c r="E320" s="1091">
        <v>4.05</v>
      </c>
      <c r="F320" s="1091">
        <v>10</v>
      </c>
      <c r="G320" s="1091">
        <v>4.5</v>
      </c>
      <c r="H320" s="1091">
        <v>1.2</v>
      </c>
      <c r="I320" s="1091">
        <v>2.7</v>
      </c>
    </row>
    <row r="321" spans="2:9">
      <c r="B321" s="1386">
        <v>39749</v>
      </c>
      <c r="C321" s="1091">
        <v>2.4</v>
      </c>
      <c r="D321" s="1091">
        <v>233</v>
      </c>
      <c r="E321" s="1091">
        <v>4.78</v>
      </c>
      <c r="F321" s="1091">
        <v>10.3</v>
      </c>
      <c r="G321" s="1091">
        <v>3.93</v>
      </c>
      <c r="H321" s="1091">
        <v>0.75</v>
      </c>
      <c r="I321" s="1091">
        <v>2.4</v>
      </c>
    </row>
    <row r="322" spans="2:9">
      <c r="B322" s="1386">
        <v>39750</v>
      </c>
      <c r="C322" s="1091">
        <v>3.5</v>
      </c>
      <c r="D322" s="1091">
        <v>268.5</v>
      </c>
      <c r="E322" s="1091">
        <v>7.5</v>
      </c>
      <c r="F322" s="1091">
        <v>13.07</v>
      </c>
      <c r="G322" s="1091">
        <v>4</v>
      </c>
      <c r="H322" s="1091">
        <v>0.49</v>
      </c>
      <c r="I322" s="1091"/>
    </row>
    <row r="323" spans="2:9">
      <c r="B323" s="1386">
        <v>39751</v>
      </c>
      <c r="C323" s="1091">
        <v>4.22</v>
      </c>
      <c r="D323" s="1091">
        <v>301.25</v>
      </c>
      <c r="E323" s="1091">
        <v>7.27</v>
      </c>
      <c r="F323" s="1091">
        <v>14</v>
      </c>
      <c r="G323" s="1091">
        <v>4</v>
      </c>
      <c r="H323" s="1091">
        <v>0.5</v>
      </c>
      <c r="I323" s="1091"/>
    </row>
    <row r="324" spans="2:9">
      <c r="B324" s="1386">
        <v>39752</v>
      </c>
      <c r="C324" s="1091">
        <v>4.25</v>
      </c>
      <c r="D324" s="1091">
        <v>285.5</v>
      </c>
      <c r="E324" s="1091">
        <v>7.25</v>
      </c>
      <c r="F324" s="1091">
        <v>14</v>
      </c>
      <c r="G324" s="1091">
        <v>4</v>
      </c>
      <c r="H324" s="1091">
        <v>0.41499999999999998</v>
      </c>
      <c r="I324" s="1091"/>
    </row>
  </sheetData>
  <phoneticPr fontId="64" type="noConversion"/>
  <hyperlinks>
    <hyperlink ref="K25" location="'Содержание '!B80" display="к содержанию"/>
  </hyperlinks>
  <pageMargins left="0.75" right="0.75" top="1" bottom="1" header="0.5" footer="0.5"/>
  <headerFooter alignWithMargins="0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9"/>
  <dimension ref="A2:Y28"/>
  <sheetViews>
    <sheetView workbookViewId="0">
      <selection activeCell="B28" sqref="B28"/>
    </sheetView>
  </sheetViews>
  <sheetFormatPr defaultRowHeight="12.75"/>
  <cols>
    <col min="1" max="1" width="9.140625" style="1089"/>
    <col min="2" max="2" width="57.42578125" style="1089" bestFit="1" customWidth="1"/>
    <col min="3" max="16384" width="9.140625" style="1089"/>
  </cols>
  <sheetData>
    <row r="2" spans="1:25">
      <c r="A2" s="1089" t="s">
        <v>1238</v>
      </c>
      <c r="B2" s="1353" t="s">
        <v>452</v>
      </c>
    </row>
    <row r="4" spans="1:25" s="1388" customFormat="1" ht="24" customHeight="1">
      <c r="B4" s="1390"/>
      <c r="C4" s="1344">
        <v>39083</v>
      </c>
      <c r="D4" s="1344">
        <v>39114</v>
      </c>
      <c r="E4" s="1344">
        <v>39142</v>
      </c>
      <c r="F4" s="1344">
        <v>39173</v>
      </c>
      <c r="G4" s="1344">
        <v>39203</v>
      </c>
      <c r="H4" s="1344">
        <v>39234</v>
      </c>
      <c r="I4" s="1344">
        <v>39264</v>
      </c>
      <c r="J4" s="1344">
        <v>39295</v>
      </c>
      <c r="K4" s="1344">
        <v>39326</v>
      </c>
      <c r="L4" s="1344">
        <v>39356</v>
      </c>
      <c r="M4" s="1345">
        <v>39387</v>
      </c>
      <c r="N4" s="1345">
        <v>39417</v>
      </c>
      <c r="O4" s="1345">
        <v>39448</v>
      </c>
      <c r="P4" s="1345">
        <v>39479</v>
      </c>
      <c r="Q4" s="1345">
        <v>39508</v>
      </c>
      <c r="R4" s="1345">
        <v>39539</v>
      </c>
      <c r="S4" s="1345">
        <v>39569</v>
      </c>
      <c r="T4" s="1345">
        <v>39600</v>
      </c>
      <c r="U4" s="1345">
        <v>39630</v>
      </c>
      <c r="V4" s="1345">
        <v>39661</v>
      </c>
      <c r="W4" s="1345">
        <v>39692</v>
      </c>
      <c r="X4" s="1345">
        <v>39722</v>
      </c>
      <c r="Y4" s="1345">
        <v>39753</v>
      </c>
    </row>
    <row r="5" spans="1:25" s="1388" customFormat="1" ht="21.75" customHeight="1">
      <c r="B5" s="1391" t="s">
        <v>453</v>
      </c>
      <c r="C5" s="1392">
        <v>8.5967884579681719</v>
      </c>
      <c r="D5" s="1392">
        <v>9.0258079998879381</v>
      </c>
      <c r="E5" s="1392">
        <v>8.914189179181216</v>
      </c>
      <c r="F5" s="1392">
        <v>8.7683766062792827</v>
      </c>
      <c r="G5" s="1392">
        <v>9.149471522463168</v>
      </c>
      <c r="H5" s="1392">
        <v>9.0568455820297924</v>
      </c>
      <c r="I5" s="1392">
        <v>9.1785737150564586</v>
      </c>
      <c r="J5" s="1392">
        <v>9.1895520702553259</v>
      </c>
      <c r="K5" s="1392">
        <v>9.9212039238107952</v>
      </c>
      <c r="L5" s="1392">
        <v>10.702567720606446</v>
      </c>
      <c r="M5" s="1393">
        <v>11.401488595</v>
      </c>
      <c r="N5" s="1393">
        <v>12.474157698999999</v>
      </c>
      <c r="O5" s="1393">
        <v>10.999663348</v>
      </c>
      <c r="P5" s="1393">
        <v>11.310298521</v>
      </c>
      <c r="Q5" s="1393">
        <v>10.640640921999999</v>
      </c>
      <c r="R5" s="1393">
        <v>11.021201415</v>
      </c>
      <c r="S5" s="1393">
        <v>20.907543215</v>
      </c>
      <c r="T5" s="1393">
        <v>12.7818284</v>
      </c>
      <c r="U5" s="1393">
        <v>12.330897049000001</v>
      </c>
      <c r="V5" s="1393">
        <v>12.869316529000001</v>
      </c>
      <c r="W5" s="1393">
        <v>11.317364680000001</v>
      </c>
      <c r="X5" s="1393">
        <v>13.375350191881401</v>
      </c>
      <c r="Y5" s="1394">
        <v>12.955726408752501</v>
      </c>
    </row>
    <row r="6" spans="1:25" s="1389" customFormat="1">
      <c r="B6" s="1391" t="s">
        <v>454</v>
      </c>
      <c r="C6" s="1392">
        <v>284.89880253240818</v>
      </c>
      <c r="D6" s="1392">
        <v>161.93686741026249</v>
      </c>
      <c r="E6" s="1392">
        <v>118.92381535486398</v>
      </c>
      <c r="F6" s="1392">
        <v>87.652876123759398</v>
      </c>
      <c r="G6" s="1392">
        <v>39.326275705255398</v>
      </c>
      <c r="H6" s="1392">
        <v>56.776403728372586</v>
      </c>
      <c r="I6" s="1392">
        <v>68.206596996845576</v>
      </c>
      <c r="J6" s="1392">
        <v>77.82543959327009</v>
      </c>
      <c r="K6" s="1392">
        <v>29.711300139138046</v>
      </c>
      <c r="L6" s="1392">
        <v>13.834678207849855</v>
      </c>
      <c r="M6" s="1393">
        <v>31.79</v>
      </c>
      <c r="N6" s="1393">
        <v>16.23</v>
      </c>
      <c r="O6" s="1393">
        <v>0.97</v>
      </c>
      <c r="P6" s="1393">
        <v>-15.84</v>
      </c>
      <c r="Q6" s="1393">
        <v>-7.48</v>
      </c>
      <c r="R6" s="1393">
        <v>8.9700000000000006</v>
      </c>
      <c r="S6" s="1393">
        <v>-6.68</v>
      </c>
      <c r="T6" s="1393">
        <v>-23.95</v>
      </c>
      <c r="U6" s="1393">
        <v>-21.02</v>
      </c>
      <c r="V6" s="1393">
        <v>-30.41</v>
      </c>
      <c r="W6" s="1393">
        <v>-31.92</v>
      </c>
      <c r="X6" s="1393">
        <v>-39.716717655812097</v>
      </c>
      <c r="Y6" s="1393">
        <v>-46.024727224956401</v>
      </c>
    </row>
    <row r="8" spans="1:25">
      <c r="B8" s="1353" t="s">
        <v>452</v>
      </c>
    </row>
    <row r="26" spans="2:2">
      <c r="B26" s="1088" t="s">
        <v>1620</v>
      </c>
    </row>
    <row r="28" spans="2:2">
      <c r="B28" s="164" t="s">
        <v>1682</v>
      </c>
    </row>
  </sheetData>
  <phoneticPr fontId="64" type="noConversion"/>
  <hyperlinks>
    <hyperlink ref="B28" location="'Содержание '!B81" display="к содержанию"/>
  </hyperlinks>
  <pageMargins left="0.75" right="0.75" top="1" bottom="1" header="0.5" footer="0.5"/>
  <headerFooter alignWithMargins="0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0"/>
  <dimension ref="A2:BF30"/>
  <sheetViews>
    <sheetView workbookViewId="0">
      <selection activeCell="B30" sqref="B30"/>
    </sheetView>
  </sheetViews>
  <sheetFormatPr defaultRowHeight="12.75"/>
  <cols>
    <col min="1" max="1" width="9.140625" style="1089"/>
    <col min="2" max="2" width="28.7109375" style="1089" customWidth="1"/>
    <col min="3" max="3" width="10.140625" style="1089" hidden="1" customWidth="1"/>
    <col min="4" max="4" width="10.7109375" style="1089" hidden="1" customWidth="1"/>
    <col min="5" max="5" width="10" style="1089" hidden="1" customWidth="1"/>
    <col min="6" max="6" width="10.5703125" style="1089" customWidth="1"/>
    <col min="7" max="7" width="13" style="1089" customWidth="1"/>
    <col min="8" max="8" width="13.28515625" style="1089" customWidth="1"/>
    <col min="9" max="9" width="12.42578125" style="1089" customWidth="1"/>
    <col min="10" max="10" width="12.140625" style="1089" customWidth="1"/>
    <col min="11" max="11" width="12.5703125" style="1089" customWidth="1"/>
    <col min="12" max="12" width="12.7109375" style="1089" customWidth="1"/>
    <col min="13" max="13" width="13.140625" style="1089" customWidth="1"/>
    <col min="14" max="14" width="10.85546875" style="1089" customWidth="1"/>
    <col min="15" max="15" width="11" style="1089" bestFit="1" customWidth="1"/>
    <col min="16" max="16" width="11.140625" style="1089" customWidth="1"/>
    <col min="17" max="25" width="9.5703125" style="1089" bestFit="1" customWidth="1"/>
    <col min="26" max="27" width="10.85546875" style="1089" bestFit="1" customWidth="1"/>
    <col min="28" max="28" width="12.28515625" style="1089" customWidth="1"/>
    <col min="29" max="16384" width="9.140625" style="1089"/>
  </cols>
  <sheetData>
    <row r="2" spans="1:58">
      <c r="A2" s="1089" t="s">
        <v>1238</v>
      </c>
      <c r="B2" s="1343" t="s">
        <v>455</v>
      </c>
    </row>
    <row r="3" spans="1:58">
      <c r="B3" s="1343"/>
    </row>
    <row r="4" spans="1:58" s="1395" customFormat="1" ht="24.75" customHeight="1">
      <c r="B4" s="1398"/>
      <c r="C4" s="1396" t="s">
        <v>456</v>
      </c>
      <c r="D4" s="1396" t="s">
        <v>457</v>
      </c>
      <c r="E4" s="1396" t="s">
        <v>458</v>
      </c>
      <c r="F4" s="1344">
        <v>39083</v>
      </c>
      <c r="G4" s="1344">
        <v>39114</v>
      </c>
      <c r="H4" s="1344">
        <v>39142</v>
      </c>
      <c r="I4" s="1344">
        <v>39173</v>
      </c>
      <c r="J4" s="1344">
        <v>39203</v>
      </c>
      <c r="K4" s="1344">
        <v>39234</v>
      </c>
      <c r="L4" s="1344">
        <v>39264</v>
      </c>
      <c r="M4" s="1344">
        <v>39295</v>
      </c>
      <c r="N4" s="1344">
        <v>39326</v>
      </c>
      <c r="O4" s="1344">
        <v>39356</v>
      </c>
      <c r="P4" s="1345">
        <v>39387</v>
      </c>
      <c r="Q4" s="1345">
        <v>39417</v>
      </c>
      <c r="R4" s="1345">
        <v>39448</v>
      </c>
      <c r="S4" s="1345">
        <v>39479</v>
      </c>
      <c r="T4" s="1345">
        <v>39508</v>
      </c>
      <c r="U4" s="1345">
        <v>39539</v>
      </c>
      <c r="V4" s="1345">
        <v>39569</v>
      </c>
      <c r="W4" s="1345">
        <v>39600</v>
      </c>
      <c r="X4" s="1345">
        <v>39630</v>
      </c>
      <c r="Y4" s="1345">
        <v>39661</v>
      </c>
      <c r="Z4" s="1345">
        <v>39692</v>
      </c>
      <c r="AA4" s="1345">
        <v>39722</v>
      </c>
      <c r="AB4" s="1345">
        <v>39753</v>
      </c>
    </row>
    <row r="5" spans="1:58" s="1395" customFormat="1" ht="11.25" customHeight="1">
      <c r="B5" s="1090" t="s">
        <v>459</v>
      </c>
      <c r="C5" s="1397">
        <v>723240653.45702648</v>
      </c>
      <c r="D5" s="1397">
        <v>719898360.30668855</v>
      </c>
      <c r="E5" s="1397">
        <v>736949763.0922538</v>
      </c>
      <c r="F5" s="1348">
        <v>961623.61560511298</v>
      </c>
      <c r="G5" s="1348">
        <v>1282970.3259441699</v>
      </c>
      <c r="H5" s="1348">
        <v>1278777.4794005</v>
      </c>
      <c r="I5" s="1348">
        <v>1292776.57132014</v>
      </c>
      <c r="J5" s="1348">
        <v>1255207.2070585501</v>
      </c>
      <c r="K5" s="1348">
        <v>1245100.2305079</v>
      </c>
      <c r="L5" s="1348">
        <v>1327967.0854903599</v>
      </c>
      <c r="M5" s="1348">
        <v>1319088.2554468999</v>
      </c>
      <c r="N5" s="1348">
        <v>1121311.77271404</v>
      </c>
      <c r="O5" s="1348">
        <v>813010.79017263302</v>
      </c>
      <c r="P5" s="1348">
        <v>795724.07746697497</v>
      </c>
      <c r="Q5" s="1348">
        <v>809940.70609194203</v>
      </c>
      <c r="R5" s="1348">
        <v>752915.02242563001</v>
      </c>
      <c r="S5" s="1348">
        <v>738930.93435099104</v>
      </c>
      <c r="T5" s="1348">
        <v>794661.011691942</v>
      </c>
      <c r="U5" s="1348">
        <v>849612.20564214</v>
      </c>
      <c r="V5" s="1348">
        <v>837103.63009246998</v>
      </c>
      <c r="W5" s="1348">
        <v>838282.90560000006</v>
      </c>
      <c r="X5" s="1348">
        <v>954272.23069999996</v>
      </c>
      <c r="Y5" s="1348">
        <v>978786.67200000002</v>
      </c>
      <c r="Z5" s="1348">
        <v>1135814.8899999999</v>
      </c>
      <c r="AA5" s="1348">
        <v>1221292.3733999999</v>
      </c>
      <c r="AB5" s="1348">
        <v>1095772.9003999999</v>
      </c>
    </row>
    <row r="6" spans="1:58" s="1395" customFormat="1">
      <c r="B6" s="1398" t="s">
        <v>1768</v>
      </c>
      <c r="C6" s="1398"/>
      <c r="D6" s="1398"/>
      <c r="E6" s="1398"/>
      <c r="F6" s="1399">
        <v>7189648.1569456784</v>
      </c>
      <c r="G6" s="1399">
        <v>7739920.9694851097</v>
      </c>
      <c r="H6" s="1399">
        <v>7890400.4362285705</v>
      </c>
      <c r="I6" s="1399">
        <v>7958424.8606353896</v>
      </c>
      <c r="J6" s="1399">
        <v>7862286.7603120701</v>
      </c>
      <c r="K6" s="1399">
        <v>7714545.7707351325</v>
      </c>
      <c r="L6" s="1399">
        <v>8246362.31590694</v>
      </c>
      <c r="M6" s="1399">
        <v>8326269.8554144595</v>
      </c>
      <c r="N6" s="1399">
        <v>7524586.81337089</v>
      </c>
      <c r="O6" s="1399">
        <v>6980729.2864397382</v>
      </c>
      <c r="P6" s="1399">
        <v>6883384.0674099447</v>
      </c>
      <c r="Q6" s="1399">
        <v>6526753.8719637925</v>
      </c>
      <c r="R6" s="1399">
        <v>6475828.782253826</v>
      </c>
      <c r="S6" s="1399">
        <v>6300828.4181701811</v>
      </c>
      <c r="T6" s="1399">
        <v>6748768.9589882717</v>
      </c>
      <c r="U6" s="1399">
        <v>6660819.5344838351</v>
      </c>
      <c r="V6" s="1399">
        <v>10752102.637838267</v>
      </c>
      <c r="W6" s="1399">
        <v>11630434.095852083</v>
      </c>
      <c r="X6" s="1399">
        <v>11495710.250001483</v>
      </c>
      <c r="Y6" s="1399">
        <v>9821130.0613512192</v>
      </c>
      <c r="Z6" s="1399">
        <v>8563146.7219446115</v>
      </c>
      <c r="AA6" s="1399">
        <v>5544606.2509841919</v>
      </c>
      <c r="AB6" s="1399">
        <v>3840550.4616957926</v>
      </c>
      <c r="BB6" s="1400"/>
      <c r="BC6" s="1400"/>
      <c r="BD6" s="1400"/>
      <c r="BE6" s="1400"/>
      <c r="BF6" s="1400"/>
    </row>
    <row r="7" spans="1:58">
      <c r="B7" s="1090" t="s">
        <v>1769</v>
      </c>
      <c r="C7" s="1090"/>
      <c r="D7" s="1090"/>
      <c r="E7" s="1090"/>
      <c r="F7" s="1399">
        <v>1637372.1989975048</v>
      </c>
      <c r="G7" s="1399">
        <v>1620567.228724397</v>
      </c>
      <c r="H7" s="1399">
        <v>1587606.6562455478</v>
      </c>
      <c r="I7" s="1399">
        <v>1632054.5050455474</v>
      </c>
      <c r="J7" s="1399">
        <v>1643269.5210933292</v>
      </c>
      <c r="K7" s="1399">
        <v>1608283.957895386</v>
      </c>
      <c r="L7" s="1399">
        <v>1635916.6169979242</v>
      </c>
      <c r="M7" s="1399">
        <v>1676136.7928632146</v>
      </c>
      <c r="N7" s="1399">
        <v>1723883.8795806258</v>
      </c>
      <c r="O7" s="1399">
        <v>1800345.3749972351</v>
      </c>
      <c r="P7" s="1399">
        <v>1784631.245429907</v>
      </c>
      <c r="Q7" s="1399">
        <v>1788784.1448639431</v>
      </c>
      <c r="R7" s="1399">
        <v>1788567.2577847156</v>
      </c>
      <c r="S7" s="1399">
        <v>1441758.9304672116</v>
      </c>
      <c r="T7" s="1399">
        <v>1427932.3062122064</v>
      </c>
      <c r="U7" s="1399">
        <v>1445699.6258741077</v>
      </c>
      <c r="V7" s="1399">
        <v>1467927.9381674796</v>
      </c>
      <c r="W7" s="1399">
        <v>1469235.4584892837</v>
      </c>
      <c r="X7" s="1399">
        <v>1443496.5943270549</v>
      </c>
      <c r="Y7" s="1399">
        <v>1464903.0129879459</v>
      </c>
      <c r="Z7" s="1399">
        <v>1478613.1552322272</v>
      </c>
      <c r="AA7" s="1399">
        <v>1496041.381699126</v>
      </c>
      <c r="AB7" s="1399">
        <v>1486906.391699126</v>
      </c>
    </row>
    <row r="9" spans="1:58">
      <c r="B9" s="1343" t="s">
        <v>2250</v>
      </c>
    </row>
    <row r="28" spans="2:2">
      <c r="B28" s="1097" t="s">
        <v>1663</v>
      </c>
    </row>
    <row r="30" spans="2:2">
      <c r="B30" s="164" t="s">
        <v>1682</v>
      </c>
    </row>
  </sheetData>
  <phoneticPr fontId="64" type="noConversion"/>
  <hyperlinks>
    <hyperlink ref="B30" location="'Содержание '!B82" display="к содержанию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1"/>
  <dimension ref="A1:P24"/>
  <sheetViews>
    <sheetView workbookViewId="0">
      <selection activeCell="B24" sqref="B24"/>
    </sheetView>
  </sheetViews>
  <sheetFormatPr defaultRowHeight="12.75"/>
  <cols>
    <col min="1" max="1" width="9.140625" style="1380"/>
    <col min="2" max="2" width="28.7109375" style="1380" customWidth="1"/>
    <col min="3" max="3" width="10.140625" style="1380" hidden="1" customWidth="1"/>
    <col min="4" max="4" width="10.7109375" style="1380" hidden="1" customWidth="1"/>
    <col min="5" max="5" width="10" style="1380" hidden="1" customWidth="1"/>
    <col min="6" max="6" width="10.5703125" style="1380" customWidth="1"/>
    <col min="7" max="7" width="13" style="1380" customWidth="1"/>
    <col min="8" max="8" width="13.28515625" style="1380" customWidth="1"/>
    <col min="9" max="9" width="12.42578125" style="1380" customWidth="1"/>
    <col min="10" max="10" width="12.140625" style="1380" customWidth="1"/>
    <col min="11" max="11" width="12.5703125" style="1380" customWidth="1"/>
    <col min="12" max="12" width="12.7109375" style="1380" customWidth="1"/>
    <col min="13" max="13" width="13.140625" style="1380" customWidth="1"/>
    <col min="14" max="14" width="10.85546875" style="1380" customWidth="1"/>
    <col min="15" max="15" width="11" style="1380" bestFit="1" customWidth="1"/>
    <col min="16" max="16" width="11.140625" style="1380" customWidth="1"/>
    <col min="17" max="25" width="9.5703125" style="1380" bestFit="1" customWidth="1"/>
    <col min="26" max="27" width="10.85546875" style="1380" bestFit="1" customWidth="1"/>
    <col min="28" max="28" width="12.28515625" style="1380" customWidth="1"/>
    <col min="29" max="16384" width="9.140625" style="1380"/>
  </cols>
  <sheetData>
    <row r="1" spans="1:16">
      <c r="A1" s="1404"/>
      <c r="B1" s="1404"/>
      <c r="C1" s="1404"/>
      <c r="D1" s="1404"/>
      <c r="E1" s="1404"/>
      <c r="F1" s="1404"/>
    </row>
    <row r="2" spans="1:16">
      <c r="A2" s="1404" t="s">
        <v>1238</v>
      </c>
      <c r="B2" s="1402" t="s">
        <v>1784</v>
      </c>
      <c r="C2" s="1404"/>
      <c r="D2" s="1404"/>
      <c r="E2" s="1404"/>
      <c r="F2" s="1404"/>
    </row>
    <row r="3" spans="1:16">
      <c r="A3" s="1404"/>
      <c r="B3" s="1402"/>
      <c r="C3" s="1404"/>
      <c r="D3" s="1404"/>
      <c r="E3" s="1404"/>
      <c r="F3" s="1404"/>
    </row>
    <row r="4" spans="1:16" ht="15" customHeight="1">
      <c r="B4" s="1091"/>
      <c r="C4" s="1401" t="s">
        <v>1770</v>
      </c>
      <c r="D4" s="1401" t="s">
        <v>1771</v>
      </c>
      <c r="E4" s="1401" t="s">
        <v>1772</v>
      </c>
      <c r="F4" s="1401" t="s">
        <v>1773</v>
      </c>
      <c r="G4" s="1401" t="s">
        <v>1774</v>
      </c>
      <c r="H4" s="1401" t="s">
        <v>1775</v>
      </c>
      <c r="I4" s="1401" t="s">
        <v>1776</v>
      </c>
      <c r="J4" s="1401" t="s">
        <v>1777</v>
      </c>
      <c r="K4" s="1401" t="s">
        <v>1778</v>
      </c>
      <c r="L4" s="1401" t="s">
        <v>1779</v>
      </c>
      <c r="M4" s="1401" t="s">
        <v>1780</v>
      </c>
      <c r="N4" s="1401" t="s">
        <v>1781</v>
      </c>
      <c r="O4" s="1401" t="s">
        <v>1782</v>
      </c>
      <c r="P4" s="1401" t="s">
        <v>1783</v>
      </c>
    </row>
    <row r="5" spans="1:16">
      <c r="B5" s="1091" t="s">
        <v>1784</v>
      </c>
      <c r="C5" s="1091"/>
      <c r="D5" s="1091"/>
      <c r="E5" s="1091"/>
      <c r="F5" s="1403">
        <v>0.6024534599793393</v>
      </c>
      <c r="G5" s="1403">
        <v>0.56598242419759925</v>
      </c>
      <c r="H5" s="1403">
        <v>0.55579518824574314</v>
      </c>
      <c r="I5" s="1403">
        <v>0.87055807258819962</v>
      </c>
      <c r="J5" s="1403">
        <v>0.90180594828937732</v>
      </c>
      <c r="K5" s="1403">
        <v>0.8722112848902569</v>
      </c>
      <c r="L5" s="1403">
        <v>0.72678737034532881</v>
      </c>
      <c r="M5" s="1403">
        <v>0.65763433386004488</v>
      </c>
      <c r="N5" s="1403">
        <v>0.61237196641249436</v>
      </c>
      <c r="O5" s="1403">
        <v>0.9210907200079701</v>
      </c>
      <c r="P5" s="1403">
        <v>0.4919345128171278</v>
      </c>
    </row>
    <row r="7" spans="1:16">
      <c r="B7" s="1402" t="s">
        <v>1784</v>
      </c>
    </row>
    <row r="22" spans="2:2">
      <c r="B22" s="1384" t="s">
        <v>1640</v>
      </c>
    </row>
    <row r="24" spans="2:2">
      <c r="B24" s="167" t="s">
        <v>1682</v>
      </c>
    </row>
  </sheetData>
  <phoneticPr fontId="64" type="noConversion"/>
  <hyperlinks>
    <hyperlink ref="B24" location="'Содержание '!B83" display="к содержанию"/>
  </hyperlinks>
  <pageMargins left="0.75" right="0.75" top="1" bottom="1" header="0.5" footer="0.5"/>
  <headerFooter alignWithMargins="0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8"/>
  <dimension ref="A2:Y62"/>
  <sheetViews>
    <sheetView topLeftCell="A5" workbookViewId="0">
      <selection activeCell="B62" sqref="B62"/>
    </sheetView>
  </sheetViews>
  <sheetFormatPr defaultRowHeight="12.75"/>
  <cols>
    <col min="1" max="1" width="9.140625" style="1089"/>
    <col min="2" max="2" width="34.85546875" style="1089" customWidth="1"/>
    <col min="3" max="3" width="12.5703125" style="1089" customWidth="1"/>
    <col min="4" max="4" width="11.5703125" style="1089" customWidth="1"/>
    <col min="5" max="5" width="12.28515625" style="1089" customWidth="1"/>
    <col min="6" max="6" width="11" style="1089" customWidth="1"/>
    <col min="7" max="7" width="13.42578125" style="1089" customWidth="1"/>
    <col min="8" max="8" width="11.85546875" style="1089" customWidth="1"/>
    <col min="9" max="9" width="12.28515625" style="1089" customWidth="1"/>
    <col min="10" max="10" width="11.85546875" style="1089" customWidth="1"/>
    <col min="11" max="11" width="11.140625" style="1089" customWidth="1"/>
    <col min="12" max="12" width="10.42578125" style="1089" customWidth="1"/>
    <col min="13" max="13" width="10.85546875" style="1089" customWidth="1"/>
    <col min="14" max="14" width="11.42578125" style="1089" customWidth="1"/>
    <col min="15" max="15" width="12.140625" style="1089" customWidth="1"/>
    <col min="16" max="16" width="10" style="1089" customWidth="1"/>
    <col min="17" max="17" width="9.85546875" style="1089" customWidth="1"/>
    <col min="18" max="19" width="10.28515625" style="1089" customWidth="1"/>
    <col min="20" max="20" width="10.42578125" style="1089" customWidth="1"/>
    <col min="21" max="21" width="10.28515625" style="1089" customWidth="1"/>
    <col min="22" max="23" width="10.140625" style="1089" customWidth="1"/>
    <col min="24" max="24" width="10.85546875" style="1089" customWidth="1"/>
    <col min="25" max="25" width="10.140625" style="1089" customWidth="1"/>
    <col min="26" max="16384" width="9.140625" style="1089"/>
  </cols>
  <sheetData>
    <row r="2" spans="1:25">
      <c r="A2" s="1089" t="s">
        <v>1238</v>
      </c>
      <c r="B2" s="1353" t="s">
        <v>1059</v>
      </c>
    </row>
    <row r="4" spans="1:25" ht="13.5" thickBot="1">
      <c r="B4" s="1411" t="s">
        <v>1060</v>
      </c>
      <c r="C4" s="1092"/>
      <c r="D4" s="1092"/>
      <c r="E4" s="1093"/>
      <c r="F4" s="1093"/>
      <c r="G4" s="1093"/>
      <c r="H4" s="1093"/>
    </row>
    <row r="6" spans="1:25">
      <c r="B6" s="1091"/>
      <c r="C6" s="1344">
        <v>39083</v>
      </c>
      <c r="D6" s="1344">
        <v>39114</v>
      </c>
      <c r="E6" s="1344">
        <v>39142</v>
      </c>
      <c r="F6" s="1344">
        <v>39173</v>
      </c>
      <c r="G6" s="1344">
        <v>39203</v>
      </c>
      <c r="H6" s="1344">
        <v>39234</v>
      </c>
      <c r="I6" s="1344">
        <v>39264</v>
      </c>
      <c r="J6" s="1344">
        <v>39295</v>
      </c>
      <c r="K6" s="1344">
        <v>39326</v>
      </c>
      <c r="L6" s="1344">
        <v>39356</v>
      </c>
      <c r="M6" s="1345">
        <v>39387</v>
      </c>
      <c r="N6" s="1345">
        <v>39417</v>
      </c>
      <c r="O6" s="1345">
        <v>39448</v>
      </c>
      <c r="P6" s="1345">
        <v>39479</v>
      </c>
      <c r="Q6" s="1345">
        <v>39508</v>
      </c>
      <c r="R6" s="1345">
        <v>39539</v>
      </c>
      <c r="S6" s="1345">
        <v>39569</v>
      </c>
      <c r="T6" s="1345">
        <v>39600</v>
      </c>
      <c r="U6" s="1345">
        <v>39630</v>
      </c>
      <c r="V6" s="1345">
        <v>39661</v>
      </c>
      <c r="W6" s="1345">
        <v>39692</v>
      </c>
      <c r="X6" s="1345">
        <v>39722</v>
      </c>
      <c r="Y6" s="1345">
        <v>39753</v>
      </c>
    </row>
    <row r="7" spans="1:25">
      <c r="B7" s="1094" t="s">
        <v>1785</v>
      </c>
      <c r="C7" s="1407"/>
      <c r="D7" s="1407"/>
      <c r="E7" s="1407"/>
      <c r="F7" s="1407">
        <v>1436755.41</v>
      </c>
      <c r="G7" s="1407"/>
      <c r="H7" s="1407">
        <v>1237530.598</v>
      </c>
      <c r="I7" s="1407">
        <v>514121</v>
      </c>
      <c r="J7" s="1407">
        <v>1120400</v>
      </c>
      <c r="K7" s="1407">
        <v>173091.14767999999</v>
      </c>
      <c r="L7" s="1407">
        <v>100135.704</v>
      </c>
      <c r="M7" s="1405">
        <v>24251.735000000001</v>
      </c>
      <c r="N7" s="1405">
        <v>164919</v>
      </c>
      <c r="O7" s="1405">
        <v>2314229.7316000001</v>
      </c>
      <c r="P7" s="1405">
        <v>202448</v>
      </c>
      <c r="Q7" s="1405">
        <v>93112.3</v>
      </c>
      <c r="R7" s="1405">
        <v>12271423.99291</v>
      </c>
      <c r="S7" s="1405">
        <v>7008.0010000000002</v>
      </c>
      <c r="T7" s="1405">
        <v>20026.25</v>
      </c>
      <c r="U7" s="1405">
        <v>482273.49249999999</v>
      </c>
      <c r="V7" s="1405">
        <v>149262.75</v>
      </c>
      <c r="W7" s="1405">
        <v>196.2</v>
      </c>
      <c r="X7" s="1405">
        <v>1112441.0019</v>
      </c>
      <c r="Y7" s="1405">
        <v>1107673.69071</v>
      </c>
    </row>
    <row r="8" spans="1:25">
      <c r="B8" s="1094" t="s">
        <v>1153</v>
      </c>
      <c r="C8" s="1407">
        <v>1030</v>
      </c>
      <c r="D8" s="1407">
        <v>2439</v>
      </c>
      <c r="E8" s="1407">
        <v>2189.6</v>
      </c>
      <c r="F8" s="1407">
        <v>1122.3</v>
      </c>
      <c r="G8" s="1407"/>
      <c r="H8" s="1407">
        <v>2857.7737499999998</v>
      </c>
      <c r="I8" s="1407">
        <v>7050.665</v>
      </c>
      <c r="J8" s="1407">
        <v>28.542999999999999</v>
      </c>
      <c r="K8" s="1407">
        <v>18269.985000000001</v>
      </c>
      <c r="L8" s="1407">
        <v>3277.6379999999999</v>
      </c>
      <c r="M8" s="1405">
        <v>0</v>
      </c>
      <c r="N8" s="1405">
        <v>100.05</v>
      </c>
      <c r="O8" s="1405">
        <v>451.35</v>
      </c>
      <c r="P8" s="1405"/>
      <c r="Q8" s="1405">
        <v>14018.201999999999</v>
      </c>
      <c r="R8" s="1405"/>
      <c r="S8" s="1405"/>
      <c r="T8" s="1405">
        <v>669.71</v>
      </c>
      <c r="U8" s="1405"/>
      <c r="V8" s="1405">
        <v>1638.75</v>
      </c>
      <c r="W8" s="1405"/>
      <c r="X8" s="1405">
        <v>568.75</v>
      </c>
      <c r="Y8" s="1405">
        <v>1110.2</v>
      </c>
    </row>
    <row r="9" spans="1:25">
      <c r="B9" s="1094" t="s">
        <v>1786</v>
      </c>
      <c r="C9" s="1407">
        <v>9417.4</v>
      </c>
      <c r="D9" s="1407"/>
      <c r="E9" s="1407">
        <v>8385.6</v>
      </c>
      <c r="F9" s="1407">
        <v>10315.200000000001</v>
      </c>
      <c r="G9" s="1407">
        <v>705.6</v>
      </c>
      <c r="H9" s="1407"/>
      <c r="I9" s="1407"/>
      <c r="J9" s="1407"/>
      <c r="K9" s="1407"/>
      <c r="L9" s="1407"/>
      <c r="M9" s="1405">
        <v>0</v>
      </c>
      <c r="N9" s="1405">
        <v>0</v>
      </c>
      <c r="O9" s="1405">
        <v>0</v>
      </c>
      <c r="P9" s="1405"/>
      <c r="Q9" s="1405"/>
      <c r="R9" s="1405"/>
      <c r="S9" s="1405"/>
      <c r="T9" s="1405"/>
      <c r="U9" s="1405"/>
      <c r="V9" s="1405"/>
      <c r="W9" s="1405"/>
      <c r="X9" s="1405"/>
      <c r="Y9" s="1405">
        <v>855000</v>
      </c>
    </row>
    <row r="10" spans="1:25">
      <c r="B10" s="1094" t="s">
        <v>1787</v>
      </c>
      <c r="C10" s="1407">
        <v>698043.34779999999</v>
      </c>
      <c r="D10" s="1407">
        <v>27.5</v>
      </c>
      <c r="E10" s="1407"/>
      <c r="F10" s="1407">
        <v>800305</v>
      </c>
      <c r="G10" s="1407">
        <v>301607</v>
      </c>
      <c r="H10" s="1407">
        <v>2446570.6209999998</v>
      </c>
      <c r="I10" s="1407">
        <v>229112.88</v>
      </c>
      <c r="J10" s="1407">
        <v>84.64</v>
      </c>
      <c r="K10" s="1407">
        <v>1495549.7374</v>
      </c>
      <c r="L10" s="1407">
        <v>418377.31349999999</v>
      </c>
      <c r="M10" s="1405">
        <v>122994.576</v>
      </c>
      <c r="N10" s="1405">
        <v>547216.92813999997</v>
      </c>
      <c r="O10" s="1405">
        <v>649987.47386000003</v>
      </c>
      <c r="P10" s="1405">
        <v>40190.353139999999</v>
      </c>
      <c r="Q10" s="1405"/>
      <c r="R10" s="1405"/>
      <c r="S10" s="1405">
        <v>8372</v>
      </c>
      <c r="T10" s="1405">
        <v>50023</v>
      </c>
      <c r="U10" s="1405">
        <v>30000</v>
      </c>
      <c r="V10" s="1405">
        <v>504929.59350999998</v>
      </c>
      <c r="W10" s="1405">
        <v>665685.69202999992</v>
      </c>
      <c r="X10" s="1405">
        <v>63456.612000000001</v>
      </c>
      <c r="Y10" s="1405">
        <v>2490</v>
      </c>
    </row>
    <row r="11" spans="1:25">
      <c r="B11" s="1090" t="s">
        <v>1788</v>
      </c>
      <c r="C11" s="1407">
        <v>46575.67</v>
      </c>
      <c r="D11" s="1407">
        <v>334285.14011000004</v>
      </c>
      <c r="E11" s="1407">
        <v>331.11799999999999</v>
      </c>
      <c r="F11" s="1407"/>
      <c r="G11" s="1407">
        <v>12200</v>
      </c>
      <c r="H11" s="1407">
        <v>36273.9375</v>
      </c>
      <c r="I11" s="1407">
        <v>18352020.182179999</v>
      </c>
      <c r="J11" s="1407">
        <v>3069951.6417199997</v>
      </c>
      <c r="K11" s="1407">
        <v>18919.75</v>
      </c>
      <c r="L11" s="1407">
        <v>3276</v>
      </c>
      <c r="M11" s="1405">
        <v>90056.683919999996</v>
      </c>
      <c r="N11" s="1405">
        <v>12004.1</v>
      </c>
      <c r="O11" s="1405">
        <v>613.04998999999998</v>
      </c>
      <c r="P11" s="1405">
        <v>9152828.5274900012</v>
      </c>
      <c r="Q11" s="1405">
        <v>148399.511</v>
      </c>
      <c r="R11" s="1405">
        <v>29000</v>
      </c>
      <c r="S11" s="1405">
        <v>29454.12</v>
      </c>
      <c r="T11" s="1405">
        <v>482806.28632000001</v>
      </c>
      <c r="U11" s="1405">
        <v>81891.399999999994</v>
      </c>
      <c r="V11" s="1405">
        <v>332042.18</v>
      </c>
      <c r="W11" s="1405">
        <v>8004</v>
      </c>
      <c r="X11" s="1405">
        <v>5048.6499999999996</v>
      </c>
      <c r="Y11" s="1405">
        <v>3712.0049100000001</v>
      </c>
    </row>
    <row r="12" spans="1:25">
      <c r="B12" s="1094" t="s">
        <v>1130</v>
      </c>
      <c r="C12" s="1407">
        <v>19400</v>
      </c>
      <c r="D12" s="1407"/>
      <c r="E12" s="1407"/>
      <c r="F12" s="1407">
        <v>51.62</v>
      </c>
      <c r="G12" s="1407">
        <v>100.09699999999999</v>
      </c>
      <c r="H12" s="1407">
        <v>1012</v>
      </c>
      <c r="I12" s="1407">
        <v>663413.08749999991</v>
      </c>
      <c r="J12" s="1407">
        <v>21680</v>
      </c>
      <c r="K12" s="1407">
        <v>130483.40893000001</v>
      </c>
      <c r="L12" s="1407">
        <v>17996.67886</v>
      </c>
      <c r="M12" s="1405">
        <v>15628.23855</v>
      </c>
      <c r="N12" s="1405">
        <v>0</v>
      </c>
      <c r="O12" s="1405">
        <v>9.1999999999999993</v>
      </c>
      <c r="P12" s="1405"/>
      <c r="Q12" s="1405"/>
      <c r="R12" s="1405"/>
      <c r="S12" s="1405">
        <v>56</v>
      </c>
      <c r="T12" s="1405"/>
      <c r="U12" s="1405"/>
      <c r="V12" s="1405"/>
      <c r="W12" s="1405"/>
      <c r="X12" s="1405"/>
      <c r="Y12" s="1405"/>
    </row>
    <row r="13" spans="1:25">
      <c r="B13" s="1094" t="s">
        <v>1789</v>
      </c>
      <c r="C13" s="1406">
        <v>1698057.9565699999</v>
      </c>
      <c r="D13" s="1406">
        <v>212184.01650999999</v>
      </c>
      <c r="E13" s="1406">
        <v>62816.25</v>
      </c>
      <c r="F13" s="1406">
        <v>86690.549799999993</v>
      </c>
      <c r="G13" s="1406">
        <v>250632.14600000001</v>
      </c>
      <c r="H13" s="1406">
        <v>92557.5</v>
      </c>
      <c r="I13" s="1406">
        <v>16349.68</v>
      </c>
      <c r="J13" s="1406">
        <v>37</v>
      </c>
      <c r="K13" s="1406">
        <v>612534.46</v>
      </c>
      <c r="L13" s="1406">
        <v>1026353.53887</v>
      </c>
      <c r="M13" s="1405">
        <v>6047357.5999999996</v>
      </c>
      <c r="N13" s="1405">
        <v>88895.634999999995</v>
      </c>
      <c r="O13" s="1405">
        <v>64833.440569999999</v>
      </c>
      <c r="P13" s="1405">
        <v>40056.334999999999</v>
      </c>
      <c r="Q13" s="1405">
        <v>88849.797999999995</v>
      </c>
      <c r="R13" s="1405">
        <v>5501051.24933</v>
      </c>
      <c r="S13" s="1405">
        <v>116605.30859</v>
      </c>
      <c r="T13" s="1405">
        <v>182644.63663999998</v>
      </c>
      <c r="U13" s="1405">
        <v>286529.48199999996</v>
      </c>
      <c r="V13" s="1405">
        <v>89263.708669999993</v>
      </c>
      <c r="W13" s="1405">
        <v>318355.81839999999</v>
      </c>
      <c r="X13" s="1405">
        <v>5596547.2631000001</v>
      </c>
      <c r="Y13" s="1405">
        <v>2258230.7275500004</v>
      </c>
    </row>
    <row r="14" spans="1:25">
      <c r="B14" s="1094" t="s">
        <v>1790</v>
      </c>
      <c r="C14" s="1406">
        <v>803305.51972999994</v>
      </c>
      <c r="D14" s="1406">
        <v>738740.28609999991</v>
      </c>
      <c r="E14" s="1406">
        <v>2900607.1727800001</v>
      </c>
      <c r="F14" s="1406">
        <v>8747852.6483700015</v>
      </c>
      <c r="G14" s="1406">
        <v>4315132.0980399996</v>
      </c>
      <c r="H14" s="1406">
        <v>419662.51225000003</v>
      </c>
      <c r="I14" s="1406">
        <v>403464.16217000003</v>
      </c>
      <c r="J14" s="1406">
        <v>247653.84920999999</v>
      </c>
      <c r="K14" s="1406">
        <v>282829.98995000008</v>
      </c>
      <c r="L14" s="1406">
        <v>504771.48080000002</v>
      </c>
      <c r="M14" s="1405">
        <v>293455.10722000001</v>
      </c>
      <c r="N14" s="1405">
        <v>533594.88762000005</v>
      </c>
      <c r="O14" s="1405">
        <v>325142.95367999992</v>
      </c>
      <c r="P14" s="1405">
        <v>185598.89838</v>
      </c>
      <c r="Q14" s="1405">
        <v>1417816.5993899999</v>
      </c>
      <c r="R14" s="1405">
        <v>421224.06082000001</v>
      </c>
      <c r="S14" s="1405">
        <v>337416.32705000002</v>
      </c>
      <c r="T14" s="1405">
        <v>4142733.0652700001</v>
      </c>
      <c r="U14" s="1405">
        <v>12338765.457840003</v>
      </c>
      <c r="V14" s="1405">
        <v>123406.01308</v>
      </c>
      <c r="W14" s="1405">
        <v>809644.74060000002</v>
      </c>
      <c r="X14" s="1405">
        <v>1932967.3431799999</v>
      </c>
      <c r="Y14" s="1405">
        <v>1249600.2890299999</v>
      </c>
    </row>
    <row r="15" spans="1:25">
      <c r="B15" s="1094" t="s">
        <v>1791</v>
      </c>
      <c r="C15" s="1406">
        <v>76786693.805600002</v>
      </c>
      <c r="D15" s="1406">
        <v>21550400.1228</v>
      </c>
      <c r="E15" s="1406">
        <v>22474292.615729995</v>
      </c>
      <c r="F15" s="1406">
        <v>33053060.025910005</v>
      </c>
      <c r="G15" s="1406">
        <v>33924422.570340008</v>
      </c>
      <c r="H15" s="1406">
        <v>49073599.222730003</v>
      </c>
      <c r="I15" s="1406">
        <v>324827784.81115007</v>
      </c>
      <c r="J15" s="1406">
        <v>32995174.176380001</v>
      </c>
      <c r="K15" s="1406">
        <v>33083016.578309998</v>
      </c>
      <c r="L15" s="1406">
        <v>19359117.416159995</v>
      </c>
      <c r="M15" s="1405">
        <v>35703535.381680004</v>
      </c>
      <c r="N15" s="1405">
        <v>287075230.74224997</v>
      </c>
      <c r="O15" s="1405">
        <v>29449948.134549998</v>
      </c>
      <c r="P15" s="1405">
        <v>14769945.646910004</v>
      </c>
      <c r="Q15" s="1405">
        <v>25771282.458039995</v>
      </c>
      <c r="R15" s="1405">
        <v>9685005.3943999987</v>
      </c>
      <c r="S15" s="1405">
        <v>8156919.1569500007</v>
      </c>
      <c r="T15" s="1405">
        <v>5020470.1851899996</v>
      </c>
      <c r="U15" s="1405">
        <v>36181361.693390004</v>
      </c>
      <c r="V15" s="1405">
        <v>17819855.470269997</v>
      </c>
      <c r="W15" s="1405">
        <v>73079558.724100038</v>
      </c>
      <c r="X15" s="1405">
        <v>28014067.64325</v>
      </c>
      <c r="Y15" s="1405">
        <v>9120079.729319999</v>
      </c>
    </row>
    <row r="16" spans="1:25">
      <c r="B16" s="1094" t="s">
        <v>1792</v>
      </c>
      <c r="C16" s="1406">
        <v>4920884.3088199999</v>
      </c>
      <c r="D16" s="1406">
        <v>3113310.44098</v>
      </c>
      <c r="E16" s="1406">
        <v>1087746.93533</v>
      </c>
      <c r="F16" s="1406">
        <v>2192176.9964999999</v>
      </c>
      <c r="G16" s="1406">
        <v>3635000.9130300004</v>
      </c>
      <c r="H16" s="1406">
        <v>5189109.9419099987</v>
      </c>
      <c r="I16" s="1406">
        <v>13107461.392339999</v>
      </c>
      <c r="J16" s="1406">
        <v>26156140.946339998</v>
      </c>
      <c r="K16" s="1406">
        <v>2166551.9177700002</v>
      </c>
      <c r="L16" s="1406">
        <v>3753550.2471999996</v>
      </c>
      <c r="M16" s="1405">
        <v>9843880.0783399995</v>
      </c>
      <c r="N16" s="1405">
        <v>14075898.292819997</v>
      </c>
      <c r="O16" s="1405">
        <v>14713283.914140001</v>
      </c>
      <c r="P16" s="1405">
        <v>2002798.38598</v>
      </c>
      <c r="Q16" s="1405">
        <v>2062417.0534099999</v>
      </c>
      <c r="R16" s="1405">
        <v>1837901.3958399999</v>
      </c>
      <c r="S16" s="1405">
        <v>5584104.5010799989</v>
      </c>
      <c r="T16" s="1405">
        <v>50963095.521470003</v>
      </c>
      <c r="U16" s="1405">
        <v>4851878.8723499989</v>
      </c>
      <c r="V16" s="1405">
        <v>1431464.4049</v>
      </c>
      <c r="W16" s="1405">
        <v>897737.85673999996</v>
      </c>
      <c r="X16" s="1405">
        <v>1141798.1000100002</v>
      </c>
      <c r="Y16" s="1405">
        <v>3468082.5010499996</v>
      </c>
    </row>
    <row r="17" spans="2:25">
      <c r="B17" s="1094" t="s">
        <v>1793</v>
      </c>
      <c r="C17" s="1406">
        <v>84983408.008519992</v>
      </c>
      <c r="D17" s="1406">
        <v>25951386.506499998</v>
      </c>
      <c r="E17" s="1406">
        <v>26536369.291839994</v>
      </c>
      <c r="F17" s="1406">
        <v>46328329.750580005</v>
      </c>
      <c r="G17" s="1406">
        <v>42439800.424410008</v>
      </c>
      <c r="H17" s="1406">
        <v>58499174.107140005</v>
      </c>
      <c r="I17" s="1406">
        <v>358120777.86034006</v>
      </c>
      <c r="J17" s="1406">
        <v>63611150.796649992</v>
      </c>
      <c r="K17" s="1406">
        <v>37981246.975039996</v>
      </c>
      <c r="L17" s="1406">
        <v>25186856.017389994</v>
      </c>
      <c r="M17" s="1407">
        <v>52116907.66571001</v>
      </c>
      <c r="N17" s="1407">
        <v>302332840.58582991</v>
      </c>
      <c r="O17" s="1407">
        <v>45203818.166790001</v>
      </c>
      <c r="P17" s="1406">
        <v>26393866.146900006</v>
      </c>
      <c r="Q17" s="1406">
        <v>29595895.921839997</v>
      </c>
      <c r="R17" s="1406">
        <v>29745606.093299996</v>
      </c>
      <c r="S17" s="1406">
        <v>14239935.41467</v>
      </c>
      <c r="T17" s="1406">
        <v>60862468.654890001</v>
      </c>
      <c r="U17" s="1406">
        <v>54252700.398080006</v>
      </c>
      <c r="V17" s="1406">
        <v>20451862.870429996</v>
      </c>
      <c r="W17" s="1406">
        <v>75779183.031870037</v>
      </c>
      <c r="X17" s="1406">
        <v>37866895.36344</v>
      </c>
      <c r="Y17" s="1406">
        <v>18065979.14257</v>
      </c>
    </row>
    <row r="18" spans="2:25">
      <c r="H18" s="1095"/>
    </row>
    <row r="19" spans="2:25">
      <c r="B19" s="1412" t="s">
        <v>1794</v>
      </c>
      <c r="C19" s="1093"/>
      <c r="D19" s="1093"/>
      <c r="E19" s="1093"/>
      <c r="F19" s="1093"/>
      <c r="G19" s="1093"/>
      <c r="H19" s="1093"/>
      <c r="I19" s="1093"/>
    </row>
    <row r="20" spans="2:25">
      <c r="B20" s="1091"/>
      <c r="C20" s="1344">
        <v>39083</v>
      </c>
      <c r="D20" s="1344">
        <v>39114</v>
      </c>
      <c r="E20" s="1344">
        <v>39142</v>
      </c>
      <c r="F20" s="1344">
        <v>39173</v>
      </c>
      <c r="G20" s="1344">
        <v>39203</v>
      </c>
      <c r="H20" s="1344">
        <v>39234</v>
      </c>
      <c r="I20" s="1344">
        <v>39264</v>
      </c>
      <c r="J20" s="1344">
        <v>39295</v>
      </c>
      <c r="K20" s="1344">
        <v>39326</v>
      </c>
      <c r="L20" s="1344">
        <v>39356</v>
      </c>
      <c r="M20" s="1345">
        <v>39387</v>
      </c>
      <c r="N20" s="1345">
        <v>39417</v>
      </c>
      <c r="O20" s="1345">
        <v>39448</v>
      </c>
      <c r="P20" s="1345">
        <v>39479</v>
      </c>
      <c r="Q20" s="1345">
        <v>39508</v>
      </c>
      <c r="R20" s="1345">
        <v>39539</v>
      </c>
      <c r="S20" s="1345">
        <v>39569</v>
      </c>
      <c r="T20" s="1345">
        <v>39600</v>
      </c>
      <c r="U20" s="1345">
        <v>39630</v>
      </c>
      <c r="V20" s="1345">
        <v>39661</v>
      </c>
      <c r="W20" s="1345">
        <v>39692</v>
      </c>
      <c r="X20" s="1345">
        <v>39722</v>
      </c>
      <c r="Y20" s="1345">
        <v>39753</v>
      </c>
    </row>
    <row r="21" spans="2:25">
      <c r="B21" s="1094" t="s">
        <v>1785</v>
      </c>
      <c r="C21" s="1407"/>
      <c r="D21" s="1407"/>
      <c r="E21" s="1407"/>
      <c r="F21" s="1407">
        <v>4499.7359999999999</v>
      </c>
      <c r="G21" s="1407">
        <v>17004.032149999999</v>
      </c>
      <c r="H21" s="1407"/>
      <c r="I21" s="1407"/>
      <c r="J21" s="1407"/>
      <c r="K21" s="1407">
        <v>5020.9296199999999</v>
      </c>
      <c r="L21" s="1407">
        <v>8122.892890000001</v>
      </c>
      <c r="M21" s="1407"/>
      <c r="N21" s="1407">
        <v>2436.5436099999997</v>
      </c>
      <c r="O21" s="1407">
        <v>2450.3533299999999</v>
      </c>
      <c r="P21" s="1405">
        <v>66082.76569</v>
      </c>
      <c r="Q21" s="1405">
        <v>207493.35</v>
      </c>
      <c r="R21" s="1405"/>
      <c r="S21" s="1405">
        <v>78295.55611000002</v>
      </c>
      <c r="T21" s="1405"/>
      <c r="U21" s="1405">
        <v>264624.96032999997</v>
      </c>
      <c r="V21" s="1405">
        <v>195200.10698000001</v>
      </c>
      <c r="W21" s="1405">
        <v>7248.7663600000005</v>
      </c>
      <c r="X21" s="1405">
        <v>99212.654110000003</v>
      </c>
      <c r="Y21" s="1405">
        <v>313515.91129000002</v>
      </c>
    </row>
    <row r="22" spans="2:25">
      <c r="B22" s="1094" t="s">
        <v>1153</v>
      </c>
      <c r="C22" s="1407">
        <v>592914.77484000009</v>
      </c>
      <c r="D22" s="1407">
        <v>5435.2947100000001</v>
      </c>
      <c r="E22" s="1407"/>
      <c r="F22" s="1407">
        <v>2159.0607999999997</v>
      </c>
      <c r="G22" s="1407">
        <v>1250.5012099999999</v>
      </c>
      <c r="H22" s="1407"/>
      <c r="I22" s="1407">
        <v>12045.520960000002</v>
      </c>
      <c r="J22" s="1407">
        <v>44975.38063</v>
      </c>
      <c r="K22" s="1407">
        <v>9560.8792000000012</v>
      </c>
      <c r="L22" s="1407">
        <v>39049.033320000002</v>
      </c>
      <c r="M22" s="1407">
        <v>4099.5316700000003</v>
      </c>
      <c r="N22" s="1407"/>
      <c r="O22" s="1407"/>
      <c r="P22" s="1405">
        <v>2052.2833300000002</v>
      </c>
      <c r="Q22" s="1405">
        <v>3111.5340000000001</v>
      </c>
      <c r="R22" s="1405">
        <v>3141.5340000000001</v>
      </c>
      <c r="S22" s="1405">
        <v>20724.19643</v>
      </c>
      <c r="T22" s="1405">
        <v>62515.997799999997</v>
      </c>
      <c r="U22" s="1405">
        <v>25459.471600000001</v>
      </c>
      <c r="V22" s="1405">
        <v>161707.56868</v>
      </c>
      <c r="W22" s="1405"/>
      <c r="X22" s="1405">
        <v>20989.92671</v>
      </c>
      <c r="Y22" s="1405">
        <v>121540.37909999999</v>
      </c>
    </row>
    <row r="23" spans="2:25">
      <c r="B23" s="1094" t="s">
        <v>1786</v>
      </c>
      <c r="C23" s="1407">
        <v>616675.10898999998</v>
      </c>
      <c r="D23" s="1407">
        <v>98671.966560000001</v>
      </c>
      <c r="E23" s="1407"/>
      <c r="F23" s="1407">
        <v>99904.562999999995</v>
      </c>
      <c r="G23" s="1407">
        <v>406371.15414</v>
      </c>
      <c r="H23" s="1407">
        <v>25070.733260000001</v>
      </c>
      <c r="I23" s="1407">
        <v>263233.80978000001</v>
      </c>
      <c r="J23" s="1407"/>
      <c r="K23" s="1407"/>
      <c r="L23" s="1407">
        <v>12333.152080000002</v>
      </c>
      <c r="M23" s="1407">
        <v>2346.3349600000001</v>
      </c>
      <c r="N23" s="1407"/>
      <c r="O23" s="1407">
        <v>302676.84999999998</v>
      </c>
      <c r="P23" s="1405">
        <v>17589.938910000001</v>
      </c>
      <c r="Q23" s="1405">
        <v>223683.44330000001</v>
      </c>
      <c r="R23" s="1405">
        <v>7498.36096</v>
      </c>
      <c r="S23" s="1405">
        <v>63414.048399999992</v>
      </c>
      <c r="T23" s="1405"/>
      <c r="U23" s="1405">
        <v>421576.91883000004</v>
      </c>
      <c r="V23" s="1405">
        <v>248331.29199999999</v>
      </c>
      <c r="W23" s="1405"/>
      <c r="X23" s="1405"/>
      <c r="Y23" s="1405">
        <v>412099.59909000003</v>
      </c>
    </row>
    <row r="24" spans="2:25">
      <c r="B24" s="1094" t="s">
        <v>1787</v>
      </c>
      <c r="C24" s="1407">
        <v>990406.97113000008</v>
      </c>
      <c r="D24" s="1407">
        <v>240421.08477000002</v>
      </c>
      <c r="E24" s="1407">
        <v>198290.44390000001</v>
      </c>
      <c r="F24" s="1407">
        <v>874539.92779999995</v>
      </c>
      <c r="G24" s="1407">
        <v>841611.64806000004</v>
      </c>
      <c r="H24" s="1407">
        <v>45893.542840000002</v>
      </c>
      <c r="I24" s="1407">
        <v>853159.61335</v>
      </c>
      <c r="J24" s="1407"/>
      <c r="K24" s="1407"/>
      <c r="L24" s="1407">
        <v>372300.63690999994</v>
      </c>
      <c r="M24" s="1407">
        <v>770515.52186999994</v>
      </c>
      <c r="N24" s="1407">
        <v>11707.89374</v>
      </c>
      <c r="O24" s="1407">
        <v>5032.1694600000001</v>
      </c>
      <c r="P24" s="1405">
        <v>103968.21547</v>
      </c>
      <c r="Q24" s="1405">
        <v>667572.51560000016</v>
      </c>
      <c r="R24" s="1405">
        <v>53801.325380000002</v>
      </c>
      <c r="S24" s="1405">
        <v>1198744.2646999999</v>
      </c>
      <c r="T24" s="1405">
        <v>774664.97988999996</v>
      </c>
      <c r="U24" s="1405">
        <v>2051333.84965</v>
      </c>
      <c r="V24" s="1405">
        <v>2413348.9222000008</v>
      </c>
      <c r="W24" s="1405">
        <v>67879.945820000008</v>
      </c>
      <c r="X24" s="1405">
        <v>5716026.7304200009</v>
      </c>
      <c r="Y24" s="1405">
        <v>120601.253</v>
      </c>
    </row>
    <row r="25" spans="2:25">
      <c r="B25" s="1094" t="s">
        <v>1788</v>
      </c>
      <c r="C25" s="1407">
        <v>720175.81723000004</v>
      </c>
      <c r="D25" s="1407">
        <v>897475.38060999976</v>
      </c>
      <c r="E25" s="1407">
        <v>2490254.3500999999</v>
      </c>
      <c r="F25" s="1407">
        <v>181122.98205000002</v>
      </c>
      <c r="G25" s="1407">
        <v>905692.38443000009</v>
      </c>
      <c r="H25" s="1407">
        <v>1479409.0042999999</v>
      </c>
      <c r="I25" s="1407">
        <v>1177790.8720099998</v>
      </c>
      <c r="J25" s="1407">
        <v>730792.85699999984</v>
      </c>
      <c r="K25" s="1407">
        <v>142765.10236000002</v>
      </c>
      <c r="L25" s="1407">
        <v>1348350.6424700001</v>
      </c>
      <c r="M25" s="1407">
        <v>1114372.4078800001</v>
      </c>
      <c r="N25" s="1407">
        <v>1118284.2399799998</v>
      </c>
      <c r="O25" s="1407">
        <v>1500322.2673400003</v>
      </c>
      <c r="P25" s="1405">
        <v>1319668.10088</v>
      </c>
      <c r="Q25" s="1405">
        <v>49135.536350000002</v>
      </c>
      <c r="R25" s="1405">
        <v>68503.592290000001</v>
      </c>
      <c r="S25" s="1405">
        <v>185790.8181</v>
      </c>
      <c r="T25" s="1405">
        <v>1083851.2884899999</v>
      </c>
      <c r="U25" s="1405">
        <v>183044.79273000002</v>
      </c>
      <c r="V25" s="1405">
        <v>259848.74359</v>
      </c>
      <c r="W25" s="1405">
        <v>1523152.9394</v>
      </c>
      <c r="X25" s="1405">
        <v>115195.56959</v>
      </c>
      <c r="Y25" s="1405">
        <v>955074.88460000011</v>
      </c>
    </row>
    <row r="26" spans="2:25">
      <c r="B26" s="1094" t="s">
        <v>1130</v>
      </c>
      <c r="C26" s="1407">
        <v>3838300.2669099998</v>
      </c>
      <c r="D26" s="1407">
        <v>610618.61589000013</v>
      </c>
      <c r="E26" s="1407">
        <v>933817.32629000011</v>
      </c>
      <c r="F26" s="1407">
        <v>554468.24107000011</v>
      </c>
      <c r="G26" s="1407">
        <v>1131253.1804000002</v>
      </c>
      <c r="H26" s="1407">
        <v>4016531.1046399996</v>
      </c>
      <c r="I26" s="1407">
        <v>358491.69237000006</v>
      </c>
      <c r="J26" s="1407">
        <v>1719224.77544</v>
      </c>
      <c r="K26" s="1407">
        <v>5235614.8787200004</v>
      </c>
      <c r="L26" s="1407">
        <v>1655348.5743500001</v>
      </c>
      <c r="M26" s="1407">
        <v>1834709.40836</v>
      </c>
      <c r="N26" s="1407">
        <v>57670.254029999996</v>
      </c>
      <c r="O26" s="1407">
        <v>945610.52012999984</v>
      </c>
      <c r="P26" s="1405">
        <v>548003.07162000006</v>
      </c>
      <c r="Q26" s="1405">
        <v>325170.93417000002</v>
      </c>
      <c r="R26" s="1405">
        <v>657692.56120000011</v>
      </c>
      <c r="S26" s="1405">
        <v>776372.37078000011</v>
      </c>
      <c r="T26" s="1405">
        <v>21245756.083339997</v>
      </c>
      <c r="U26" s="1405">
        <v>2952205.2785500004</v>
      </c>
      <c r="V26" s="1405">
        <v>2941579.4362400007</v>
      </c>
      <c r="W26" s="1405">
        <v>1165676.3628300002</v>
      </c>
      <c r="X26" s="1405">
        <v>4132781.7104499997</v>
      </c>
      <c r="Y26" s="1405">
        <v>21413137.413579997</v>
      </c>
    </row>
    <row r="27" spans="2:25">
      <c r="B27" s="1094" t="s">
        <v>1789</v>
      </c>
      <c r="C27" s="1408">
        <v>1598091.1264199999</v>
      </c>
      <c r="D27" s="1406">
        <v>477325.90049999999</v>
      </c>
      <c r="E27" s="1406">
        <v>48880.739799999996</v>
      </c>
      <c r="F27" s="1406">
        <v>752571.51098999998</v>
      </c>
      <c r="G27" s="1406">
        <v>298412.57941000001</v>
      </c>
      <c r="H27" s="1406">
        <v>531296.45106999995</v>
      </c>
      <c r="I27" s="1406">
        <v>143402.32824</v>
      </c>
      <c r="J27" s="1406">
        <v>16401.969569999997</v>
      </c>
      <c r="K27" s="1406">
        <v>181638.37629000001</v>
      </c>
      <c r="L27" s="1406">
        <v>1296649.80342</v>
      </c>
      <c r="M27" s="1407"/>
      <c r="N27" s="1407">
        <v>17697.68679</v>
      </c>
      <c r="O27" s="1408">
        <v>3705.7932799999999</v>
      </c>
      <c r="P27" s="1405">
        <v>27273.707180000001</v>
      </c>
      <c r="Q27" s="1405">
        <v>76607.269159999996</v>
      </c>
      <c r="R27" s="1405">
        <v>807872.64733000007</v>
      </c>
      <c r="S27" s="1405">
        <v>661131.70386000001</v>
      </c>
      <c r="T27" s="1405">
        <v>38107.130060000003</v>
      </c>
      <c r="U27" s="1405">
        <v>132620.11576000002</v>
      </c>
      <c r="V27" s="1405">
        <v>2356305.6797799999</v>
      </c>
      <c r="W27" s="1405">
        <v>494968.41341000004</v>
      </c>
      <c r="X27" s="1405">
        <v>116080.09352000001</v>
      </c>
      <c r="Y27" s="1405">
        <v>102324.57922999999</v>
      </c>
    </row>
    <row r="28" spans="2:25">
      <c r="B28" s="1094" t="s">
        <v>1790</v>
      </c>
      <c r="C28" s="1408"/>
      <c r="D28" s="1406"/>
      <c r="E28" s="1406">
        <v>30504.030999999999</v>
      </c>
      <c r="F28" s="1406"/>
      <c r="G28" s="1406">
        <v>289.31531000000001</v>
      </c>
      <c r="H28" s="1406"/>
      <c r="I28" s="1406">
        <v>4483.6000000000004</v>
      </c>
      <c r="J28" s="1406">
        <v>26947.48587</v>
      </c>
      <c r="K28" s="1406">
        <v>2352.5559199999998</v>
      </c>
      <c r="L28" s="1406">
        <v>31504.099759999997</v>
      </c>
      <c r="M28" s="1407">
        <v>35640.525179999997</v>
      </c>
      <c r="N28" s="1407">
        <v>252634.08768999999</v>
      </c>
      <c r="O28" s="1408">
        <v>113966.77878000001</v>
      </c>
      <c r="P28" s="1405"/>
      <c r="Q28" s="1405"/>
      <c r="R28" s="1405">
        <v>2979.49107</v>
      </c>
      <c r="S28" s="1405"/>
      <c r="T28" s="1405"/>
      <c r="U28" s="1405"/>
      <c r="V28" s="1405"/>
      <c r="W28" s="1405"/>
      <c r="X28" s="1405"/>
      <c r="Y28" s="1405">
        <v>11560.671539999999</v>
      </c>
    </row>
    <row r="29" spans="2:25">
      <c r="B29" s="1094" t="s">
        <v>1791</v>
      </c>
      <c r="C29" s="1408">
        <v>19206475.620299995</v>
      </c>
      <c r="D29" s="1406">
        <v>26370932.842260011</v>
      </c>
      <c r="E29" s="1406">
        <v>34680864.658</v>
      </c>
      <c r="F29" s="1406">
        <v>49291159.338789999</v>
      </c>
      <c r="G29" s="1406">
        <v>25605008.342160005</v>
      </c>
      <c r="H29" s="1406">
        <v>28163135.703489989</v>
      </c>
      <c r="I29" s="1406">
        <v>69559106.375169978</v>
      </c>
      <c r="J29" s="1406">
        <v>29997324.460179992</v>
      </c>
      <c r="K29" s="1406">
        <v>10764432.806780001</v>
      </c>
      <c r="L29" s="1406">
        <v>75972565.847929969</v>
      </c>
      <c r="M29" s="1407">
        <v>31918493.95998</v>
      </c>
      <c r="N29" s="1407">
        <v>35679213.370019995</v>
      </c>
      <c r="O29" s="1408">
        <v>29225954.121829998</v>
      </c>
      <c r="P29" s="1405">
        <v>10320428.879249996</v>
      </c>
      <c r="Q29" s="1405">
        <v>21397875.587619998</v>
      </c>
      <c r="R29" s="1405">
        <v>9337549.6614700016</v>
      </c>
      <c r="S29" s="1405">
        <v>19719655.895249993</v>
      </c>
      <c r="T29" s="1405">
        <v>7999516.0872300016</v>
      </c>
      <c r="U29" s="1405">
        <v>38112178.231469996</v>
      </c>
      <c r="V29" s="1405">
        <v>55302875.020369999</v>
      </c>
      <c r="W29" s="1405">
        <v>15995588.195570001</v>
      </c>
      <c r="X29" s="1405">
        <v>65201484.384370014</v>
      </c>
      <c r="Y29" s="1405">
        <v>19985036.205390003</v>
      </c>
    </row>
    <row r="30" spans="2:25">
      <c r="B30" s="1094" t="s">
        <v>1792</v>
      </c>
      <c r="C30" s="1408">
        <v>3414304.3524799999</v>
      </c>
      <c r="D30" s="1406">
        <v>1707099.3392699999</v>
      </c>
      <c r="E30" s="1406">
        <v>1872049.38069</v>
      </c>
      <c r="F30" s="1406">
        <v>14327039.245239995</v>
      </c>
      <c r="G30" s="1406">
        <v>962630.73480999994</v>
      </c>
      <c r="H30" s="1406">
        <v>631194.79920999997</v>
      </c>
      <c r="I30" s="1406">
        <v>308570.71184999996</v>
      </c>
      <c r="J30" s="1406">
        <v>321631.58936000004</v>
      </c>
      <c r="K30" s="1406">
        <v>33410.264410000003</v>
      </c>
      <c r="L30" s="1406">
        <v>1141300.6960100001</v>
      </c>
      <c r="M30" s="1407">
        <v>70698.40943</v>
      </c>
      <c r="N30" s="1407">
        <v>195874.06400000001</v>
      </c>
      <c r="O30" s="1408">
        <v>558621.25699999998</v>
      </c>
      <c r="P30" s="1405">
        <v>20813.5762</v>
      </c>
      <c r="Q30" s="1405">
        <v>82854.390620000006</v>
      </c>
      <c r="R30" s="1405">
        <v>564728.40220999997</v>
      </c>
      <c r="S30" s="1405">
        <v>22686.464619999999</v>
      </c>
      <c r="T30" s="1405">
        <v>121540.24718000001</v>
      </c>
      <c r="U30" s="1405">
        <v>146889.88829</v>
      </c>
      <c r="V30" s="1405">
        <v>68270.063089999996</v>
      </c>
      <c r="W30" s="1405">
        <v>460729.01487999997</v>
      </c>
      <c r="X30" s="1405">
        <v>3656770.8831199994</v>
      </c>
      <c r="Y30" s="1405">
        <v>928066.77162999986</v>
      </c>
    </row>
    <row r="31" spans="2:25" ht="13.5" thickBot="1">
      <c r="B31" s="1096" t="s">
        <v>1793</v>
      </c>
      <c r="C31" s="1409">
        <v>30977344.038299993</v>
      </c>
      <c r="D31" s="1409">
        <v>30407980.424570009</v>
      </c>
      <c r="E31" s="1409">
        <v>40254660.929779999</v>
      </c>
      <c r="F31" s="1409">
        <v>66087464.605739996</v>
      </c>
      <c r="G31" s="1409">
        <v>30169523.872080002</v>
      </c>
      <c r="H31" s="1409">
        <v>34892531.338809982</v>
      </c>
      <c r="I31" s="1409">
        <v>72680284.52372998</v>
      </c>
      <c r="J31" s="1409">
        <v>32857298.518049993</v>
      </c>
      <c r="K31" s="1409">
        <v>16374795.793300003</v>
      </c>
      <c r="L31" s="1409">
        <v>81877525.37913996</v>
      </c>
      <c r="M31" s="1409">
        <v>35750876.099329993</v>
      </c>
      <c r="N31" s="1409">
        <v>37335518.139859997</v>
      </c>
      <c r="O31" s="1409">
        <v>32658340.111149997</v>
      </c>
      <c r="P31" s="1410">
        <v>12425880.538529994</v>
      </c>
      <c r="Q31" s="1410">
        <v>23033504.560819998</v>
      </c>
      <c r="R31" s="1410">
        <v>11503767.575910002</v>
      </c>
      <c r="S31" s="1410">
        <v>22726815.318249993</v>
      </c>
      <c r="T31" s="1410">
        <v>31325951.813989997</v>
      </c>
      <c r="U31" s="1410">
        <v>44289933.507210001</v>
      </c>
      <c r="V31" s="1410">
        <v>63947466.832929999</v>
      </c>
      <c r="W31" s="1410">
        <v>19715243.638270002</v>
      </c>
      <c r="X31" s="1410">
        <v>79058541.952290013</v>
      </c>
      <c r="Y31" s="1410">
        <v>44362957.66844999</v>
      </c>
    </row>
    <row r="33" spans="2:9" ht="13.5" thickBot="1">
      <c r="B33" s="1411" t="s">
        <v>1061</v>
      </c>
      <c r="I33" s="1412" t="s">
        <v>1794</v>
      </c>
    </row>
    <row r="36" spans="2:9">
      <c r="D36" s="1089" t="s">
        <v>1795</v>
      </c>
    </row>
    <row r="60" spans="2:2">
      <c r="B60" s="1097" t="s">
        <v>1663</v>
      </c>
    </row>
    <row r="62" spans="2:2">
      <c r="B62" s="164" t="s">
        <v>1682</v>
      </c>
    </row>
  </sheetData>
  <phoneticPr fontId="64" type="noConversion"/>
  <hyperlinks>
    <hyperlink ref="B62" location="'Содержание '!B84" display="к содержанию"/>
  </hyperlinks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2:Y35"/>
  <sheetViews>
    <sheetView zoomScaleNormal="100" workbookViewId="0">
      <selection activeCell="BD133" sqref="BD133"/>
    </sheetView>
  </sheetViews>
  <sheetFormatPr defaultRowHeight="12.75"/>
  <cols>
    <col min="1" max="3" width="9.140625" style="74"/>
    <col min="4" max="4" width="13.42578125" style="74" customWidth="1"/>
    <col min="5" max="16384" width="9.140625" style="74"/>
  </cols>
  <sheetData>
    <row r="2" spans="1:25">
      <c r="A2" s="74" t="s">
        <v>1238</v>
      </c>
      <c r="B2" s="88" t="s">
        <v>900</v>
      </c>
    </row>
    <row r="3" spans="1:25"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</row>
    <row r="4" spans="1:25" ht="63.75">
      <c r="B4" s="89" t="s">
        <v>214</v>
      </c>
      <c r="C4" s="91" t="s">
        <v>1559</v>
      </c>
      <c r="D4" s="91"/>
      <c r="E4" s="92" t="s">
        <v>216</v>
      </c>
      <c r="F4" s="92"/>
      <c r="G4" s="92" t="s">
        <v>217</v>
      </c>
      <c r="H4" s="92"/>
      <c r="I4" s="92" t="s">
        <v>226</v>
      </c>
      <c r="J4" s="92"/>
      <c r="K4" s="92" t="s">
        <v>219</v>
      </c>
      <c r="L4" s="92"/>
      <c r="M4" s="92" t="s">
        <v>225</v>
      </c>
      <c r="N4" s="92"/>
      <c r="O4" s="93" t="s">
        <v>220</v>
      </c>
      <c r="P4" s="93"/>
      <c r="Q4" s="92" t="s">
        <v>221</v>
      </c>
      <c r="R4" s="92"/>
      <c r="S4" s="92" t="s">
        <v>222</v>
      </c>
      <c r="T4" s="92"/>
      <c r="U4" s="93" t="s">
        <v>223</v>
      </c>
      <c r="V4" s="93"/>
      <c r="W4" s="92" t="s">
        <v>224</v>
      </c>
    </row>
    <row r="5" spans="1:25">
      <c r="B5" s="89">
        <v>2005</v>
      </c>
      <c r="C5" s="94">
        <v>3.7069999999999999</v>
      </c>
      <c r="D5" s="94"/>
      <c r="E5" s="94">
        <v>2.3260000000000001</v>
      </c>
      <c r="F5" s="94"/>
      <c r="G5" s="94">
        <v>5.7</v>
      </c>
      <c r="H5" s="94"/>
      <c r="I5" s="94">
        <v>3.375</v>
      </c>
      <c r="J5" s="94"/>
      <c r="K5" s="94">
        <v>2.1909999999999998</v>
      </c>
      <c r="L5" s="94"/>
      <c r="M5" s="94">
        <v>2.0409999999999999</v>
      </c>
      <c r="N5" s="94"/>
      <c r="O5" s="94">
        <v>5.1360000000000001</v>
      </c>
      <c r="P5" s="94"/>
      <c r="Q5" s="94">
        <v>-0.29899999999999999</v>
      </c>
      <c r="R5" s="94"/>
      <c r="S5" s="94">
        <v>1.8169999999999999</v>
      </c>
      <c r="T5" s="94"/>
      <c r="U5" s="94">
        <v>4.2460000000000004</v>
      </c>
      <c r="V5" s="94"/>
      <c r="W5" s="94">
        <v>12.683</v>
      </c>
    </row>
    <row r="6" spans="1:25">
      <c r="B6" s="89">
        <v>2006</v>
      </c>
      <c r="C6" s="94">
        <v>3.6419999999999999</v>
      </c>
      <c r="D6" s="94"/>
      <c r="E6" s="94">
        <v>2.35</v>
      </c>
      <c r="F6" s="94"/>
      <c r="G6" s="94">
        <v>5.423</v>
      </c>
      <c r="H6" s="94"/>
      <c r="I6" s="94">
        <v>3.226</v>
      </c>
      <c r="J6" s="94"/>
      <c r="K6" s="94">
        <v>2.1829999999999998</v>
      </c>
      <c r="L6" s="94"/>
      <c r="M6" s="94">
        <v>2.2999999999999998</v>
      </c>
      <c r="N6" s="94"/>
      <c r="O6" s="94">
        <v>5.3630000000000004</v>
      </c>
      <c r="P6" s="94"/>
      <c r="Q6" s="94">
        <v>0.3</v>
      </c>
      <c r="R6" s="94"/>
      <c r="S6" s="94">
        <v>1.4670000000000001</v>
      </c>
      <c r="T6" s="94"/>
      <c r="U6" s="94">
        <v>6.1769999999999996</v>
      </c>
      <c r="V6" s="94"/>
      <c r="W6" s="94">
        <v>9.6790000000000003</v>
      </c>
    </row>
    <row r="7" spans="1:25">
      <c r="B7" s="89">
        <v>2007</v>
      </c>
      <c r="C7" s="94">
        <v>3.9689999999999999</v>
      </c>
      <c r="D7" s="94"/>
      <c r="E7" s="94">
        <v>2.1520000000000001</v>
      </c>
      <c r="F7" s="94"/>
      <c r="G7" s="94">
        <v>6.3659999999999997</v>
      </c>
      <c r="H7" s="94"/>
      <c r="I7" s="94">
        <v>2.8580000000000001</v>
      </c>
      <c r="J7" s="94"/>
      <c r="K7" s="94">
        <v>2.1480000000000001</v>
      </c>
      <c r="L7" s="94"/>
      <c r="M7" s="94">
        <v>2.3460000000000001</v>
      </c>
      <c r="N7" s="94"/>
      <c r="O7" s="94">
        <v>5.6120000000000001</v>
      </c>
      <c r="P7" s="94"/>
      <c r="Q7" s="94">
        <v>0</v>
      </c>
      <c r="R7" s="94"/>
      <c r="S7" s="94">
        <v>4.7670000000000003</v>
      </c>
      <c r="T7" s="94"/>
      <c r="U7" s="94">
        <v>6.3719999999999999</v>
      </c>
      <c r="V7" s="94"/>
      <c r="W7" s="94">
        <v>9.0050000000000008</v>
      </c>
    </row>
    <row r="8" spans="1:25">
      <c r="B8" s="95" t="s">
        <v>1507</v>
      </c>
      <c r="C8" s="94">
        <v>6.1829999999999998</v>
      </c>
      <c r="D8" s="94"/>
      <c r="E8" s="94">
        <v>3.645</v>
      </c>
      <c r="F8" s="94"/>
      <c r="G8" s="94">
        <v>9.1999999999999993</v>
      </c>
      <c r="H8" s="94"/>
      <c r="I8" s="94">
        <v>4.2240000000000002</v>
      </c>
      <c r="J8" s="94"/>
      <c r="K8" s="94">
        <v>3.47</v>
      </c>
      <c r="L8" s="94"/>
      <c r="M8" s="94">
        <v>3.78</v>
      </c>
      <c r="N8" s="94"/>
      <c r="O8" s="94">
        <v>7.7539999999999996</v>
      </c>
      <c r="P8" s="94"/>
      <c r="Q8" s="94">
        <v>1.5720000000000001</v>
      </c>
      <c r="R8" s="94"/>
      <c r="S8" s="94">
        <v>6.4279999999999999</v>
      </c>
      <c r="T8" s="94"/>
      <c r="U8" s="94">
        <v>7.9290000000000003</v>
      </c>
      <c r="V8" s="94"/>
      <c r="W8" s="94">
        <v>14.026999999999999</v>
      </c>
    </row>
    <row r="9" spans="1:25">
      <c r="B9" s="95" t="s">
        <v>1508</v>
      </c>
      <c r="C9" s="94">
        <v>4.5999999999999996</v>
      </c>
      <c r="D9" s="94"/>
      <c r="E9" s="94">
        <v>1.4</v>
      </c>
      <c r="F9" s="94"/>
      <c r="G9" s="94">
        <v>7.1</v>
      </c>
      <c r="H9" s="94"/>
      <c r="I9" s="94">
        <v>1.8440000000000001</v>
      </c>
      <c r="J9" s="94"/>
      <c r="K9" s="94">
        <v>1.899</v>
      </c>
      <c r="L9" s="94"/>
      <c r="M9" s="94">
        <v>2.9369999999999998</v>
      </c>
      <c r="N9" s="94"/>
      <c r="O9" s="94">
        <v>5.75</v>
      </c>
      <c r="P9" s="94"/>
      <c r="Q9" s="94">
        <v>0.88200000000000001</v>
      </c>
      <c r="R9" s="94"/>
      <c r="S9" s="94">
        <v>4.3360000000000003</v>
      </c>
      <c r="T9" s="94"/>
      <c r="U9" s="94">
        <v>6.7149999999999999</v>
      </c>
      <c r="V9" s="94"/>
      <c r="W9" s="94">
        <v>11.976000000000001</v>
      </c>
    </row>
    <row r="10" spans="1:25"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25">
      <c r="B11" s="88" t="s">
        <v>900</v>
      </c>
    </row>
    <row r="32" spans="2:2">
      <c r="B32" s="71" t="s">
        <v>901</v>
      </c>
    </row>
    <row r="33" spans="2:2">
      <c r="B33" s="71" t="s">
        <v>902</v>
      </c>
    </row>
    <row r="35" spans="2:2">
      <c r="B35" s="164" t="s">
        <v>1682</v>
      </c>
    </row>
  </sheetData>
  <phoneticPr fontId="4" type="noConversion"/>
  <hyperlinks>
    <hyperlink ref="B35" location="'Содержание '!B9" display="к содержанию"/>
  </hyperlinks>
  <pageMargins left="0.75" right="0.75" top="1" bottom="1" header="0.5" footer="0.5"/>
  <headerFooter alignWithMargins="0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3"/>
  <dimension ref="A2:P28"/>
  <sheetViews>
    <sheetView topLeftCell="A13" workbookViewId="0">
      <selection activeCell="B28" sqref="B28"/>
    </sheetView>
  </sheetViews>
  <sheetFormatPr defaultRowHeight="12.75"/>
  <cols>
    <col min="1" max="1" width="9.140625" style="295"/>
    <col min="2" max="2" width="23.85546875" style="295" customWidth="1"/>
    <col min="3" max="15" width="9.140625" style="295"/>
    <col min="16" max="16" width="10.85546875" style="295" bestFit="1" customWidth="1"/>
    <col min="17" max="16384" width="9.140625" style="295"/>
  </cols>
  <sheetData>
    <row r="2" spans="1:16">
      <c r="A2" s="295" t="s">
        <v>1238</v>
      </c>
      <c r="B2" s="296" t="s">
        <v>310</v>
      </c>
    </row>
    <row r="3" spans="1:16" ht="13.5" thickBot="1"/>
    <row r="4" spans="1:16">
      <c r="B4" s="297" t="s">
        <v>311</v>
      </c>
      <c r="C4" s="298">
        <v>1995</v>
      </c>
      <c r="D4" s="298">
        <v>1996</v>
      </c>
      <c r="E4" s="298">
        <v>1997</v>
      </c>
      <c r="F4" s="298">
        <v>1998</v>
      </c>
      <c r="G4" s="298">
        <v>1999</v>
      </c>
      <c r="H4" s="298">
        <v>2000</v>
      </c>
      <c r="I4" s="298">
        <v>2001</v>
      </c>
      <c r="J4" s="298">
        <v>2002</v>
      </c>
      <c r="K4" s="298">
        <v>2003</v>
      </c>
      <c r="L4" s="298">
        <v>2004</v>
      </c>
      <c r="M4" s="298">
        <v>2005</v>
      </c>
      <c r="N4" s="298">
        <v>2006</v>
      </c>
      <c r="O4" s="298">
        <v>2007</v>
      </c>
      <c r="P4" s="299" t="s">
        <v>312</v>
      </c>
    </row>
    <row r="5" spans="1:16">
      <c r="B5" s="300" t="s">
        <v>313</v>
      </c>
      <c r="C5" s="301">
        <v>11.4</v>
      </c>
      <c r="D5" s="301">
        <v>9.5</v>
      </c>
      <c r="E5" s="301">
        <v>10.3</v>
      </c>
      <c r="F5" s="301">
        <v>8.6</v>
      </c>
      <c r="G5" s="301">
        <v>13.5</v>
      </c>
      <c r="H5" s="301">
        <v>15.3</v>
      </c>
      <c r="I5" s="301">
        <v>17.7</v>
      </c>
      <c r="J5" s="301">
        <v>20.3</v>
      </c>
      <c r="K5" s="301">
        <v>21.1</v>
      </c>
      <c r="L5" s="301">
        <v>28.1</v>
      </c>
      <c r="M5" s="301">
        <v>27.2</v>
      </c>
      <c r="N5" s="301">
        <v>36.6</v>
      </c>
      <c r="O5" s="301">
        <v>36.799999999999997</v>
      </c>
      <c r="P5" s="302">
        <v>38.799999999999997</v>
      </c>
    </row>
    <row r="6" spans="1:16">
      <c r="B6" s="300" t="s">
        <v>314</v>
      </c>
      <c r="C6" s="301">
        <v>6.1</v>
      </c>
      <c r="D6" s="301">
        <v>4.3</v>
      </c>
      <c r="E6" s="301">
        <v>4.3</v>
      </c>
      <c r="F6" s="301">
        <v>5.4</v>
      </c>
      <c r="G6" s="301">
        <v>7.4</v>
      </c>
      <c r="H6" s="301">
        <v>10.6</v>
      </c>
      <c r="I6" s="301">
        <v>15.1</v>
      </c>
      <c r="J6" s="301">
        <v>17.8</v>
      </c>
      <c r="K6" s="301">
        <v>21.2</v>
      </c>
      <c r="L6" s="301">
        <v>25.2</v>
      </c>
      <c r="M6" s="301">
        <v>34.1</v>
      </c>
      <c r="N6" s="301">
        <v>46.7</v>
      </c>
      <c r="O6" s="301">
        <v>57.8</v>
      </c>
      <c r="P6" s="302">
        <v>48</v>
      </c>
    </row>
    <row r="7" spans="1:16" ht="13.5" thickBot="1">
      <c r="B7" s="303" t="s">
        <v>315</v>
      </c>
      <c r="C7" s="304">
        <v>2.1</v>
      </c>
      <c r="D7" s="304">
        <v>5.2</v>
      </c>
      <c r="E7" s="304">
        <v>4.8</v>
      </c>
      <c r="F7" s="304">
        <v>4.5999999999999996</v>
      </c>
      <c r="G7" s="304">
        <v>8.5</v>
      </c>
      <c r="H7" s="304">
        <v>11.2</v>
      </c>
      <c r="I7" s="304">
        <v>13.7</v>
      </c>
      <c r="J7" s="304">
        <v>16</v>
      </c>
      <c r="K7" s="304">
        <v>15.9</v>
      </c>
      <c r="L7" s="304">
        <v>21.6</v>
      </c>
      <c r="M7" s="304">
        <v>21.8</v>
      </c>
      <c r="N7" s="304">
        <v>30.3</v>
      </c>
      <c r="O7" s="304">
        <v>31</v>
      </c>
      <c r="P7" s="305">
        <v>33.4</v>
      </c>
    </row>
    <row r="8" spans="1:16">
      <c r="B8" s="306" t="s">
        <v>316</v>
      </c>
      <c r="C8" s="306"/>
      <c r="D8" s="306"/>
    </row>
    <row r="10" spans="1:16">
      <c r="B10" s="296" t="s">
        <v>310</v>
      </c>
    </row>
    <row r="26" spans="2:2">
      <c r="B26" s="307" t="s">
        <v>317</v>
      </c>
    </row>
    <row r="28" spans="2:2">
      <c r="B28" s="164" t="s">
        <v>1682</v>
      </c>
    </row>
  </sheetData>
  <phoneticPr fontId="1" type="noConversion"/>
  <hyperlinks>
    <hyperlink ref="B28" location="'Содержание '!B87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H35"/>
  <sheetViews>
    <sheetView workbookViewId="0">
      <selection activeCell="B32" sqref="B32"/>
    </sheetView>
  </sheetViews>
  <sheetFormatPr defaultRowHeight="12.75"/>
  <cols>
    <col min="1" max="1" width="8.85546875" style="308" bestFit="1" customWidth="1"/>
    <col min="2" max="2" width="31.85546875" style="308" customWidth="1"/>
    <col min="3" max="6" width="9.140625" style="308"/>
    <col min="7" max="7" width="32" style="308" bestFit="1" customWidth="1"/>
    <col min="8" max="16384" width="9.140625" style="308"/>
  </cols>
  <sheetData>
    <row r="2" spans="1:8">
      <c r="A2" s="308" t="s">
        <v>1238</v>
      </c>
      <c r="B2" s="309" t="s">
        <v>318</v>
      </c>
    </row>
    <row r="4" spans="1:8">
      <c r="B4" s="309" t="s">
        <v>319</v>
      </c>
      <c r="G4" s="309" t="s">
        <v>320</v>
      </c>
    </row>
    <row r="5" spans="1:8" ht="13.5" thickBot="1"/>
    <row r="6" spans="1:8">
      <c r="B6" s="310" t="s">
        <v>321</v>
      </c>
      <c r="C6" s="311">
        <v>81.900000000000006</v>
      </c>
      <c r="D6" s="312"/>
      <c r="E6" s="312"/>
      <c r="G6" s="310" t="s">
        <v>321</v>
      </c>
      <c r="H6" s="313">
        <v>74.175817430438357</v>
      </c>
    </row>
    <row r="7" spans="1:8">
      <c r="B7" s="314" t="s">
        <v>322</v>
      </c>
      <c r="C7" s="315">
        <v>1.3</v>
      </c>
      <c r="D7" s="312"/>
      <c r="E7" s="312"/>
      <c r="G7" s="314" t="s">
        <v>322</v>
      </c>
      <c r="H7" s="316">
        <v>1.671450465703928</v>
      </c>
    </row>
    <row r="8" spans="1:8">
      <c r="B8" s="314" t="s">
        <v>922</v>
      </c>
      <c r="C8" s="315">
        <v>2.6</v>
      </c>
      <c r="D8" s="312"/>
      <c r="E8" s="312"/>
      <c r="G8" s="314" t="s">
        <v>922</v>
      </c>
      <c r="H8" s="316">
        <v>2.6149045088119225</v>
      </c>
    </row>
    <row r="9" spans="1:8">
      <c r="B9" s="314" t="s">
        <v>923</v>
      </c>
      <c r="C9" s="315">
        <v>7.9</v>
      </c>
      <c r="D9" s="312"/>
      <c r="E9" s="312"/>
      <c r="G9" s="314" t="s">
        <v>923</v>
      </c>
      <c r="H9" s="316">
        <v>8.1758107488260343</v>
      </c>
    </row>
    <row r="10" spans="1:8">
      <c r="B10" s="314" t="s">
        <v>924</v>
      </c>
      <c r="C10" s="315">
        <v>1.3</v>
      </c>
      <c r="D10" s="312"/>
      <c r="E10" s="312"/>
      <c r="G10" s="314" t="s">
        <v>924</v>
      </c>
      <c r="H10" s="316">
        <v>1.2589092609692329</v>
      </c>
    </row>
    <row r="11" spans="1:8" ht="13.5" thickBot="1">
      <c r="B11" s="317" t="s">
        <v>925</v>
      </c>
      <c r="C11" s="318">
        <v>4.9000000000000004</v>
      </c>
      <c r="D11" s="312"/>
      <c r="E11" s="312"/>
      <c r="G11" s="317" t="s">
        <v>925</v>
      </c>
      <c r="H11" s="319">
        <v>12.103107585250534</v>
      </c>
    </row>
    <row r="13" spans="1:8">
      <c r="B13" s="309" t="s">
        <v>318</v>
      </c>
    </row>
    <row r="15" spans="1:8">
      <c r="B15" s="309" t="str">
        <f>B4</f>
        <v>По состоянию на 1 октября 2007 года</v>
      </c>
      <c r="G15" s="309" t="str">
        <f>G4</f>
        <v>По состоянию на 1 октября 2008 года</v>
      </c>
    </row>
    <row r="30" spans="2:7">
      <c r="B30" s="320" t="s">
        <v>926</v>
      </c>
      <c r="G30" s="320" t="s">
        <v>926</v>
      </c>
    </row>
    <row r="32" spans="2:7">
      <c r="B32" s="164" t="s">
        <v>1682</v>
      </c>
    </row>
    <row r="35" spans="4:4">
      <c r="D35" s="321"/>
    </row>
  </sheetData>
  <phoneticPr fontId="4" type="noConversion"/>
  <hyperlinks>
    <hyperlink ref="B32" location="'Содержание '!B88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2:F24"/>
  <sheetViews>
    <sheetView workbookViewId="0">
      <selection activeCell="B24" sqref="B24"/>
    </sheetView>
  </sheetViews>
  <sheetFormatPr defaultRowHeight="12.75"/>
  <cols>
    <col min="1" max="1" width="9.140625" style="308"/>
    <col min="2" max="2" width="32" style="308" customWidth="1"/>
    <col min="3" max="6" width="9.85546875" style="308" bestFit="1" customWidth="1"/>
    <col min="7" max="16384" width="9.140625" style="308"/>
  </cols>
  <sheetData>
    <row r="2" spans="1:6">
      <c r="A2" s="308" t="s">
        <v>1238</v>
      </c>
      <c r="B2" s="309" t="s">
        <v>927</v>
      </c>
    </row>
    <row r="3" spans="1:6">
      <c r="B3" s="308" t="s">
        <v>928</v>
      </c>
    </row>
    <row r="5" spans="1:6" ht="18" customHeight="1">
      <c r="B5" s="442" t="s">
        <v>913</v>
      </c>
      <c r="C5" s="452">
        <v>38718</v>
      </c>
      <c r="D5" s="452">
        <v>39083</v>
      </c>
      <c r="E5" s="452">
        <v>39448</v>
      </c>
      <c r="F5" s="452">
        <v>39722</v>
      </c>
    </row>
    <row r="6" spans="1:6">
      <c r="B6" s="403" t="s">
        <v>321</v>
      </c>
      <c r="C6" s="423">
        <v>34</v>
      </c>
      <c r="D6" s="423">
        <v>33</v>
      </c>
      <c r="E6" s="423">
        <v>35</v>
      </c>
      <c r="F6" s="423">
        <v>36</v>
      </c>
    </row>
    <row r="7" spans="1:6">
      <c r="B7" s="403" t="s">
        <v>322</v>
      </c>
      <c r="C7" s="423">
        <v>37</v>
      </c>
      <c r="D7" s="423">
        <v>40</v>
      </c>
      <c r="E7" s="423">
        <v>41</v>
      </c>
      <c r="F7" s="423">
        <v>44</v>
      </c>
    </row>
    <row r="8" spans="1:6">
      <c r="B8" s="403" t="s">
        <v>929</v>
      </c>
      <c r="C8" s="423">
        <v>30</v>
      </c>
      <c r="D8" s="423">
        <v>33</v>
      </c>
      <c r="E8" s="423">
        <v>44</v>
      </c>
      <c r="F8" s="423">
        <v>49</v>
      </c>
    </row>
    <row r="9" spans="1:6" ht="25.5">
      <c r="B9" s="1220" t="s">
        <v>930</v>
      </c>
      <c r="C9" s="423">
        <v>130</v>
      </c>
      <c r="D9" s="423">
        <v>147</v>
      </c>
      <c r="E9" s="423">
        <v>208</v>
      </c>
      <c r="F9" s="423">
        <v>217</v>
      </c>
    </row>
    <row r="10" spans="1:6">
      <c r="B10" s="403" t="s">
        <v>931</v>
      </c>
      <c r="C10" s="423">
        <v>62</v>
      </c>
      <c r="D10" s="423">
        <v>70</v>
      </c>
      <c r="E10" s="423">
        <v>106</v>
      </c>
      <c r="F10" s="423">
        <v>106</v>
      </c>
    </row>
    <row r="11" spans="1:6">
      <c r="B11" s="403" t="s">
        <v>932</v>
      </c>
      <c r="C11" s="423">
        <v>18</v>
      </c>
      <c r="D11" s="423">
        <v>16</v>
      </c>
      <c r="E11" s="423">
        <v>17</v>
      </c>
      <c r="F11" s="423">
        <v>15</v>
      </c>
    </row>
    <row r="12" spans="1:6">
      <c r="B12" s="403" t="s">
        <v>933</v>
      </c>
      <c r="C12" s="423">
        <v>11</v>
      </c>
      <c r="D12" s="423">
        <v>13</v>
      </c>
      <c r="E12" s="423">
        <v>11</v>
      </c>
      <c r="F12" s="423">
        <v>13</v>
      </c>
    </row>
    <row r="13" spans="1:6">
      <c r="B13" s="403" t="s">
        <v>934</v>
      </c>
      <c r="C13" s="423">
        <v>28</v>
      </c>
      <c r="D13" s="423">
        <v>37</v>
      </c>
      <c r="E13" s="423">
        <v>61</v>
      </c>
      <c r="F13" s="423">
        <v>68</v>
      </c>
    </row>
    <row r="14" spans="1:6">
      <c r="B14" s="403" t="s">
        <v>935</v>
      </c>
      <c r="C14" s="423">
        <v>11</v>
      </c>
      <c r="D14" s="423">
        <v>9</v>
      </c>
      <c r="E14" s="423">
        <v>10</v>
      </c>
      <c r="F14" s="423">
        <v>11</v>
      </c>
    </row>
    <row r="15" spans="1:6">
      <c r="B15" s="403" t="s">
        <v>936</v>
      </c>
      <c r="C15" s="423">
        <v>0</v>
      </c>
      <c r="D15" s="423">
        <v>2</v>
      </c>
      <c r="E15" s="423">
        <v>3</v>
      </c>
      <c r="F15" s="423">
        <v>4</v>
      </c>
    </row>
    <row r="16" spans="1:6">
      <c r="B16" s="403" t="s">
        <v>937</v>
      </c>
      <c r="C16" s="423">
        <v>1</v>
      </c>
      <c r="D16" s="423">
        <v>1</v>
      </c>
      <c r="E16" s="423">
        <v>1</v>
      </c>
      <c r="F16" s="423">
        <v>1</v>
      </c>
    </row>
    <row r="17" spans="2:6">
      <c r="B17" s="403" t="s">
        <v>923</v>
      </c>
      <c r="C17" s="423">
        <v>14</v>
      </c>
      <c r="D17" s="423">
        <v>14</v>
      </c>
      <c r="E17" s="423">
        <v>14</v>
      </c>
      <c r="F17" s="423">
        <v>14</v>
      </c>
    </row>
    <row r="18" spans="2:6">
      <c r="B18" s="403" t="s">
        <v>938</v>
      </c>
      <c r="C18" s="423">
        <v>7</v>
      </c>
      <c r="D18" s="423">
        <v>10</v>
      </c>
      <c r="E18" s="423">
        <v>12</v>
      </c>
      <c r="F18" s="423">
        <v>12</v>
      </c>
    </row>
    <row r="19" spans="2:6" ht="25.5">
      <c r="B19" s="403" t="s">
        <v>939</v>
      </c>
      <c r="C19" s="423">
        <v>32</v>
      </c>
      <c r="D19" s="423">
        <v>16</v>
      </c>
      <c r="E19" s="423">
        <v>23</v>
      </c>
      <c r="F19" s="423">
        <v>23</v>
      </c>
    </row>
    <row r="20" spans="2:6" ht="25.5">
      <c r="B20" s="403" t="s">
        <v>940</v>
      </c>
      <c r="C20" s="423">
        <v>0</v>
      </c>
      <c r="D20" s="423">
        <v>1</v>
      </c>
      <c r="E20" s="423">
        <v>4</v>
      </c>
      <c r="F20" s="423">
        <v>4</v>
      </c>
    </row>
    <row r="21" spans="2:6">
      <c r="B21" s="324" t="s">
        <v>941</v>
      </c>
    </row>
    <row r="22" spans="2:6">
      <c r="B22" s="320" t="s">
        <v>926</v>
      </c>
    </row>
    <row r="24" spans="2:6">
      <c r="B24" s="164" t="s">
        <v>1682</v>
      </c>
    </row>
  </sheetData>
  <phoneticPr fontId="4" type="noConversion"/>
  <hyperlinks>
    <hyperlink ref="B24" location="'Содержание '!B89" display="к содержанию"/>
  </hyperlinks>
  <pageMargins left="0.75" right="0.75" top="1" bottom="1" header="0.5" footer="0.5"/>
  <pageSetup paperSize="9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7"/>
  <dimension ref="A2:G30"/>
  <sheetViews>
    <sheetView topLeftCell="A11" workbookViewId="0">
      <selection activeCell="B30" sqref="B30"/>
    </sheetView>
  </sheetViews>
  <sheetFormatPr defaultColWidth="8" defaultRowHeight="12.75"/>
  <cols>
    <col min="1" max="1" width="8" style="321" customWidth="1"/>
    <col min="2" max="2" width="30.42578125" style="321" bestFit="1" customWidth="1"/>
    <col min="3" max="3" width="8.85546875" style="321" customWidth="1"/>
    <col min="4" max="4" width="10.7109375" style="321" customWidth="1"/>
    <col min="5" max="5" width="10.42578125" style="321" customWidth="1"/>
    <col min="6" max="16384" width="8" style="321"/>
  </cols>
  <sheetData>
    <row r="2" spans="1:7">
      <c r="A2" s="308" t="s">
        <v>1238</v>
      </c>
      <c r="B2" s="325" t="s">
        <v>942</v>
      </c>
    </row>
    <row r="3" spans="1:7">
      <c r="B3" s="326" t="s">
        <v>943</v>
      </c>
    </row>
    <row r="4" spans="1:7" ht="16.5" customHeight="1">
      <c r="B4" s="327" t="s">
        <v>908</v>
      </c>
      <c r="C4" s="327" t="s">
        <v>944</v>
      </c>
      <c r="D4" s="328">
        <v>38353</v>
      </c>
      <c r="E4" s="328">
        <v>39722</v>
      </c>
    </row>
    <row r="5" spans="1:7" ht="16.5" customHeight="1">
      <c r="B5" s="329" t="s">
        <v>321</v>
      </c>
      <c r="C5" s="330">
        <f t="shared" ref="C5:C10" si="0">E5-D5</f>
        <v>-5.6623454231998522</v>
      </c>
      <c r="D5" s="331">
        <v>79.83816285363821</v>
      </c>
      <c r="E5" s="331">
        <v>74.175817430438357</v>
      </c>
    </row>
    <row r="6" spans="1:7" ht="16.5" customHeight="1">
      <c r="B6" s="329" t="s">
        <v>322</v>
      </c>
      <c r="C6" s="330">
        <f t="shared" si="0"/>
        <v>0.36150829967039844</v>
      </c>
      <c r="D6" s="331">
        <v>1.3099421660335295</v>
      </c>
      <c r="E6" s="331">
        <v>1.671450465703928</v>
      </c>
      <c r="F6" s="312"/>
      <c r="G6" s="308"/>
    </row>
    <row r="7" spans="1:7" ht="16.5" customHeight="1">
      <c r="B7" s="329" t="s">
        <v>922</v>
      </c>
      <c r="C7" s="330">
        <f t="shared" si="0"/>
        <v>2.1820363942844136</v>
      </c>
      <c r="D7" s="331">
        <v>0.43286811452750873</v>
      </c>
      <c r="E7" s="331">
        <v>2.6149045088119225</v>
      </c>
      <c r="F7" s="312"/>
      <c r="G7" s="308"/>
    </row>
    <row r="8" spans="1:7" ht="16.5" customHeight="1">
      <c r="B8" s="329" t="s">
        <v>923</v>
      </c>
      <c r="C8" s="330">
        <f t="shared" si="0"/>
        <v>-6.2149391554195432</v>
      </c>
      <c r="D8" s="331">
        <v>14.390749904245578</v>
      </c>
      <c r="E8" s="331">
        <v>8.1758107488260343</v>
      </c>
      <c r="F8" s="312"/>
      <c r="G8" s="308"/>
    </row>
    <row r="9" spans="1:7" ht="16.5" customHeight="1">
      <c r="B9" s="329" t="s">
        <v>938</v>
      </c>
      <c r="C9" s="330">
        <f t="shared" si="0"/>
        <v>0.10016588693673678</v>
      </c>
      <c r="D9" s="331">
        <v>1.1587433740324962</v>
      </c>
      <c r="E9" s="331">
        <v>1.2589092609692329</v>
      </c>
      <c r="F9" s="312"/>
      <c r="G9" s="308"/>
    </row>
    <row r="10" spans="1:7" ht="16.5" customHeight="1">
      <c r="B10" s="329" t="s">
        <v>925</v>
      </c>
      <c r="C10" s="330">
        <f t="shared" si="0"/>
        <v>9.2335739977278521</v>
      </c>
      <c r="D10" s="331">
        <v>2.8695335875226808</v>
      </c>
      <c r="E10" s="331">
        <v>12.103107585250534</v>
      </c>
      <c r="F10" s="312"/>
      <c r="G10" s="308"/>
    </row>
    <row r="11" spans="1:7">
      <c r="B11" s="332"/>
      <c r="C11" s="333"/>
      <c r="D11" s="334"/>
      <c r="E11" s="334"/>
      <c r="F11" s="312"/>
      <c r="G11" s="308"/>
    </row>
    <row r="12" spans="1:7">
      <c r="B12" s="325" t="s">
        <v>942</v>
      </c>
      <c r="C12" s="333"/>
      <c r="D12" s="334"/>
      <c r="E12" s="334"/>
      <c r="F12" s="312"/>
      <c r="G12" s="308"/>
    </row>
    <row r="13" spans="1:7">
      <c r="B13" s="326" t="s">
        <v>943</v>
      </c>
      <c r="F13" s="312"/>
      <c r="G13" s="308"/>
    </row>
    <row r="28" spans="2:2">
      <c r="B28" s="320" t="s">
        <v>926</v>
      </c>
    </row>
    <row r="29" spans="2:2">
      <c r="B29" s="308"/>
    </row>
    <row r="30" spans="2:2">
      <c r="B30" s="164" t="s">
        <v>1682</v>
      </c>
    </row>
  </sheetData>
  <phoneticPr fontId="13" type="noConversion"/>
  <hyperlinks>
    <hyperlink ref="B30" location="'Содержание '!B90" display="к содержанию"/>
  </hyperlinks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65537" r:id="rId4">
          <objectPr defaultSize="0" autoPict="0" r:id="rId5">
            <anchor moveWithCells="1" sizeWithCells="1">
              <from>
                <xdr:col>8</xdr:col>
                <xdr:colOff>0</xdr:colOff>
                <xdr:row>0</xdr:row>
                <xdr:rowOff>0</xdr:rowOff>
              </from>
              <to>
                <xdr:col>18</xdr:col>
                <xdr:colOff>257175</xdr:colOff>
                <xdr:row>0</xdr:row>
                <xdr:rowOff>0</xdr:rowOff>
              </to>
            </anchor>
          </objectPr>
        </oleObject>
      </mc:Choice>
      <mc:Fallback>
        <oleObject progId="Excel.Chart.8" shapeId="65537" r:id="rId4"/>
      </mc:Fallback>
    </mc:AlternateContent>
  </oleObject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2:C35"/>
  <sheetViews>
    <sheetView topLeftCell="A23" workbookViewId="0">
      <selection activeCell="B35" sqref="B35"/>
    </sheetView>
  </sheetViews>
  <sheetFormatPr defaultRowHeight="12.75"/>
  <cols>
    <col min="1" max="1" width="9.140625" style="308"/>
    <col min="2" max="2" width="46.85546875" style="308" customWidth="1"/>
    <col min="3" max="16384" width="9.140625" style="308"/>
  </cols>
  <sheetData>
    <row r="2" spans="1:3">
      <c r="A2" s="308" t="s">
        <v>1238</v>
      </c>
      <c r="B2" s="309" t="s">
        <v>2220</v>
      </c>
    </row>
    <row r="3" spans="1:3">
      <c r="B3" s="308" t="s">
        <v>946</v>
      </c>
    </row>
    <row r="4" spans="1:3" ht="13.5" thickBot="1"/>
    <row r="5" spans="1:3" ht="16.5" customHeight="1">
      <c r="B5" s="335" t="s">
        <v>947</v>
      </c>
      <c r="C5" s="311">
        <v>63.04</v>
      </c>
    </row>
    <row r="6" spans="1:3" ht="18.75" customHeight="1">
      <c r="B6" s="336" t="s">
        <v>948</v>
      </c>
      <c r="C6" s="315">
        <v>3.35</v>
      </c>
    </row>
    <row r="7" spans="1:3" ht="26.25" customHeight="1">
      <c r="B7" s="336" t="s">
        <v>1628</v>
      </c>
      <c r="C7" s="315">
        <v>1.76</v>
      </c>
    </row>
    <row r="8" spans="1:3" ht="21" customHeight="1">
      <c r="B8" s="336" t="s">
        <v>1629</v>
      </c>
      <c r="C8" s="315">
        <v>22.42</v>
      </c>
    </row>
    <row r="9" spans="1:3">
      <c r="B9" s="336" t="s">
        <v>1630</v>
      </c>
      <c r="C9" s="315">
        <v>7.3</v>
      </c>
    </row>
    <row r="10" spans="1:3" ht="26.25" thickBot="1">
      <c r="B10" s="337" t="s">
        <v>1631</v>
      </c>
      <c r="C10" s="318">
        <v>2.13</v>
      </c>
    </row>
    <row r="11" spans="1:3">
      <c r="B11" s="338"/>
      <c r="C11" s="312"/>
    </row>
    <row r="12" spans="1:3">
      <c r="B12" s="309" t="s">
        <v>2220</v>
      </c>
    </row>
    <row r="13" spans="1:3">
      <c r="B13" s="308" t="s">
        <v>946</v>
      </c>
    </row>
    <row r="33" spans="2:2">
      <c r="B33" s="339" t="s">
        <v>926</v>
      </c>
    </row>
    <row r="35" spans="2:2">
      <c r="B35" s="164" t="s">
        <v>1682</v>
      </c>
    </row>
  </sheetData>
  <phoneticPr fontId="4" type="noConversion"/>
  <hyperlinks>
    <hyperlink ref="B35" location="'Содержание '!B91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2:J28"/>
  <sheetViews>
    <sheetView workbookViewId="0">
      <selection activeCell="B28" sqref="B28"/>
    </sheetView>
  </sheetViews>
  <sheetFormatPr defaultRowHeight="12.75"/>
  <cols>
    <col min="1" max="1" width="9.7109375" style="340" bestFit="1" customWidth="1"/>
    <col min="2" max="2" width="23.28515625" style="340" customWidth="1"/>
    <col min="3" max="16384" width="9.140625" style="340"/>
  </cols>
  <sheetData>
    <row r="2" spans="1:3">
      <c r="A2" s="340" t="s">
        <v>1238</v>
      </c>
      <c r="B2" s="341" t="s">
        <v>1633</v>
      </c>
    </row>
    <row r="3" spans="1:3">
      <c r="B3" s="340" t="s">
        <v>1634</v>
      </c>
    </row>
    <row r="4" spans="1:3" ht="13.5" thickBot="1"/>
    <row r="5" spans="1:3" ht="28.5" customHeight="1">
      <c r="B5" s="342" t="s">
        <v>923</v>
      </c>
      <c r="C5" s="343">
        <v>79.099999999999994</v>
      </c>
    </row>
    <row r="6" spans="1:3" ht="16.5" customHeight="1">
      <c r="B6" s="344" t="s">
        <v>1635</v>
      </c>
      <c r="C6" s="345">
        <v>75.900000000000006</v>
      </c>
    </row>
    <row r="7" spans="1:3" ht="16.5" customHeight="1" thickBot="1">
      <c r="B7" s="346" t="s">
        <v>322</v>
      </c>
      <c r="C7" s="347">
        <v>52.9</v>
      </c>
    </row>
    <row r="9" spans="1:3">
      <c r="B9" s="341" t="s">
        <v>965</v>
      </c>
    </row>
    <row r="10" spans="1:3">
      <c r="B10" s="340" t="s">
        <v>1634</v>
      </c>
    </row>
    <row r="18" spans="2:10">
      <c r="J18" s="321"/>
    </row>
    <row r="24" spans="2:10" ht="15" customHeight="1">
      <c r="B24" s="340" t="s">
        <v>966</v>
      </c>
    </row>
    <row r="26" spans="2:10">
      <c r="B26" s="348" t="s">
        <v>926</v>
      </c>
    </row>
    <row r="28" spans="2:10">
      <c r="B28" s="164" t="s">
        <v>1682</v>
      </c>
    </row>
  </sheetData>
  <phoneticPr fontId="4" type="noConversion"/>
  <hyperlinks>
    <hyperlink ref="B28" location="'Содержание '!B92" display="к содержанию"/>
  </hyperlinks>
  <pageMargins left="0.75" right="0.75" top="1" bottom="1" header="0.5" footer="0.5"/>
  <headerFooter alignWithMargins="0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2:H33"/>
  <sheetViews>
    <sheetView topLeftCell="A13" workbookViewId="0">
      <selection activeCell="B33" sqref="B33"/>
    </sheetView>
  </sheetViews>
  <sheetFormatPr defaultColWidth="8" defaultRowHeight="12.75"/>
  <cols>
    <col min="1" max="1" width="8.85546875" style="321" bestFit="1" customWidth="1"/>
    <col min="2" max="2" width="51" style="321" bestFit="1" customWidth="1"/>
    <col min="3" max="8" width="9.85546875" style="321" bestFit="1" customWidth="1"/>
    <col min="9" max="16384" width="8" style="321"/>
  </cols>
  <sheetData>
    <row r="2" spans="1:8">
      <c r="A2" s="340" t="s">
        <v>1238</v>
      </c>
      <c r="B2" s="349" t="s">
        <v>967</v>
      </c>
      <c r="C2" s="350"/>
      <c r="D2" s="350"/>
      <c r="E2" s="350"/>
      <c r="F2" s="350"/>
      <c r="G2" s="350"/>
      <c r="H2" s="350"/>
    </row>
    <row r="3" spans="1:8">
      <c r="A3" s="340"/>
      <c r="B3" s="340" t="s">
        <v>1634</v>
      </c>
      <c r="C3" s="350"/>
      <c r="D3" s="350"/>
      <c r="E3" s="350"/>
      <c r="F3" s="350"/>
      <c r="G3" s="350"/>
      <c r="H3" s="350"/>
    </row>
    <row r="4" spans="1:8" ht="13.5" thickBot="1">
      <c r="B4" s="350"/>
      <c r="C4" s="350"/>
      <c r="D4" s="350"/>
      <c r="E4" s="350"/>
      <c r="F4" s="350"/>
      <c r="G4" s="350"/>
      <c r="H4" s="350"/>
    </row>
    <row r="5" spans="1:8" ht="16.5" customHeight="1" thickBot="1">
      <c r="B5" s="351" t="s">
        <v>968</v>
      </c>
      <c r="C5" s="352">
        <v>37987</v>
      </c>
      <c r="D5" s="352">
        <v>38353</v>
      </c>
      <c r="E5" s="352">
        <v>38718</v>
      </c>
      <c r="F5" s="352">
        <v>39083</v>
      </c>
      <c r="G5" s="352">
        <v>39448</v>
      </c>
      <c r="H5" s="352">
        <v>39722</v>
      </c>
    </row>
    <row r="6" spans="1:8" ht="16.5" customHeight="1" thickBot="1">
      <c r="B6" s="353" t="s">
        <v>969</v>
      </c>
      <c r="C6" s="354">
        <v>73.900000000000006</v>
      </c>
      <c r="D6" s="354">
        <v>74.3</v>
      </c>
      <c r="E6" s="354">
        <v>74.099999999999994</v>
      </c>
      <c r="F6" s="354">
        <v>79.400000000000006</v>
      </c>
      <c r="G6" s="354">
        <v>78</v>
      </c>
      <c r="H6" s="354">
        <v>75.900000000000006</v>
      </c>
    </row>
    <row r="7" spans="1:8" ht="16.5" customHeight="1" thickBot="1">
      <c r="B7" s="353" t="s">
        <v>970</v>
      </c>
      <c r="C7" s="354">
        <v>76.8</v>
      </c>
      <c r="D7" s="354">
        <v>78.8</v>
      </c>
      <c r="E7" s="354">
        <v>76</v>
      </c>
      <c r="F7" s="354">
        <v>79.5</v>
      </c>
      <c r="G7" s="354">
        <v>79.599999999999994</v>
      </c>
      <c r="H7" s="354">
        <v>79.3</v>
      </c>
    </row>
    <row r="8" spans="1:8" ht="16.5" customHeight="1" thickBot="1">
      <c r="B8" s="353" t="s">
        <v>971</v>
      </c>
      <c r="C8" s="354">
        <v>60.8</v>
      </c>
      <c r="D8" s="354">
        <v>64.3</v>
      </c>
      <c r="E8" s="354">
        <v>68.900000000000006</v>
      </c>
      <c r="F8" s="354">
        <v>75.7</v>
      </c>
      <c r="G8" s="354">
        <v>74.400000000000006</v>
      </c>
      <c r="H8" s="354">
        <v>75.2</v>
      </c>
    </row>
    <row r="9" spans="1:8" ht="16.5" customHeight="1" thickBot="1">
      <c r="B9" s="353" t="s">
        <v>972</v>
      </c>
      <c r="C9" s="354">
        <v>69.5</v>
      </c>
      <c r="D9" s="354">
        <v>71.599999999999994</v>
      </c>
      <c r="E9" s="354">
        <v>74.5</v>
      </c>
      <c r="F9" s="354">
        <v>72.099999999999994</v>
      </c>
      <c r="G9" s="354">
        <v>68.8</v>
      </c>
      <c r="H9" s="354">
        <v>68.900000000000006</v>
      </c>
    </row>
    <row r="10" spans="1:8" ht="16.5" customHeight="1" thickBot="1">
      <c r="B10" s="353" t="s">
        <v>973</v>
      </c>
      <c r="C10" s="354">
        <v>74.2</v>
      </c>
      <c r="D10" s="354">
        <v>72.8</v>
      </c>
      <c r="E10" s="354">
        <v>66.3</v>
      </c>
      <c r="F10" s="354">
        <v>64.7</v>
      </c>
      <c r="G10" s="354">
        <v>66.5</v>
      </c>
      <c r="H10" s="354">
        <v>67.5</v>
      </c>
    </row>
    <row r="11" spans="1:8">
      <c r="B11" s="355" t="s">
        <v>974</v>
      </c>
    </row>
    <row r="12" spans="1:8">
      <c r="B12" s="355"/>
    </row>
    <row r="13" spans="1:8">
      <c r="B13" s="1497" t="s">
        <v>976</v>
      </c>
      <c r="C13" s="1497"/>
    </row>
    <row r="14" spans="1:8">
      <c r="B14" s="1497"/>
      <c r="C14" s="1497"/>
    </row>
    <row r="30" spans="2:2">
      <c r="B30" s="355" t="s">
        <v>974</v>
      </c>
    </row>
    <row r="31" spans="2:2">
      <c r="B31" s="355" t="s">
        <v>975</v>
      </c>
    </row>
    <row r="33" spans="2:2">
      <c r="B33" s="164" t="s">
        <v>1682</v>
      </c>
    </row>
  </sheetData>
  <mergeCells count="1">
    <mergeCell ref="B13:C14"/>
  </mergeCells>
  <phoneticPr fontId="13" type="noConversion"/>
  <hyperlinks>
    <hyperlink ref="B33" location="'Содержание '!B95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2:F58"/>
  <sheetViews>
    <sheetView topLeftCell="A13" workbookViewId="0">
      <selection activeCell="F28" sqref="F28"/>
    </sheetView>
  </sheetViews>
  <sheetFormatPr defaultColWidth="8" defaultRowHeight="12.75"/>
  <cols>
    <col min="1" max="1" width="8.85546875" style="350" bestFit="1" customWidth="1"/>
    <col min="2" max="2" width="31.5703125" style="350" customWidth="1"/>
    <col min="3" max="3" width="27.140625" style="350" customWidth="1"/>
    <col min="4" max="16384" width="8" style="350"/>
  </cols>
  <sheetData>
    <row r="2" spans="1:6">
      <c r="A2" s="340" t="s">
        <v>1238</v>
      </c>
      <c r="B2" s="325" t="s">
        <v>977</v>
      </c>
      <c r="F2" s="325" t="s">
        <v>977</v>
      </c>
    </row>
    <row r="3" spans="1:6">
      <c r="B3" s="326" t="s">
        <v>978</v>
      </c>
      <c r="F3" s="326" t="s">
        <v>978</v>
      </c>
    </row>
    <row r="4" spans="1:6" ht="13.5" thickBot="1"/>
    <row r="5" spans="1:6" ht="26.25" thickBot="1">
      <c r="B5" s="356" t="s">
        <v>979</v>
      </c>
      <c r="C5" s="357" t="s">
        <v>980</v>
      </c>
    </row>
    <row r="6" spans="1:6" ht="15.75" customHeight="1" thickBot="1">
      <c r="B6" s="358" t="s">
        <v>1258</v>
      </c>
      <c r="C6" s="359">
        <v>44</v>
      </c>
    </row>
    <row r="7" spans="1:6" ht="15.75" customHeight="1" thickBot="1">
      <c r="B7" s="358" t="s">
        <v>981</v>
      </c>
      <c r="C7" s="359">
        <v>84</v>
      </c>
    </row>
    <row r="8" spans="1:6" ht="15.75" customHeight="1" thickBot="1">
      <c r="B8" s="358" t="s">
        <v>205</v>
      </c>
      <c r="C8" s="359">
        <v>50</v>
      </c>
    </row>
    <row r="9" spans="1:6" ht="15.75" customHeight="1" thickBot="1">
      <c r="B9" s="358" t="s">
        <v>206</v>
      </c>
      <c r="C9" s="359">
        <v>64</v>
      </c>
    </row>
    <row r="10" spans="1:6" ht="15.75" customHeight="1" thickBot="1">
      <c r="B10" s="358" t="s">
        <v>982</v>
      </c>
      <c r="C10" s="359">
        <v>65</v>
      </c>
    </row>
    <row r="11" spans="1:6" ht="15.75" customHeight="1" thickBot="1">
      <c r="B11" s="358" t="s">
        <v>983</v>
      </c>
      <c r="C11" s="359">
        <v>82</v>
      </c>
    </row>
    <row r="12" spans="1:6" ht="15.75" customHeight="1" thickBot="1">
      <c r="B12" s="358" t="s">
        <v>984</v>
      </c>
      <c r="C12" s="359">
        <v>54</v>
      </c>
    </row>
    <row r="13" spans="1:6" ht="15.75" customHeight="1" thickBot="1">
      <c r="B13" s="358" t="s">
        <v>985</v>
      </c>
      <c r="C13" s="359">
        <v>22</v>
      </c>
    </row>
    <row r="14" spans="1:6" ht="15.75" customHeight="1" thickBot="1">
      <c r="B14" s="358" t="s">
        <v>1271</v>
      </c>
      <c r="C14" s="359">
        <v>66</v>
      </c>
    </row>
    <row r="15" spans="1:6" ht="15.75" customHeight="1" thickBot="1">
      <c r="B15" s="358" t="s">
        <v>986</v>
      </c>
      <c r="C15" s="359">
        <v>26</v>
      </c>
    </row>
    <row r="16" spans="1:6" ht="15.75" customHeight="1" thickBot="1">
      <c r="B16" s="358" t="s">
        <v>204</v>
      </c>
      <c r="C16" s="359">
        <v>69</v>
      </c>
    </row>
    <row r="17" spans="2:6" ht="15.75" customHeight="1" thickBot="1">
      <c r="B17" s="358" t="s">
        <v>775</v>
      </c>
      <c r="C17" s="359">
        <v>83</v>
      </c>
    </row>
    <row r="18" spans="2:6" ht="15.75" customHeight="1" thickBot="1">
      <c r="B18" s="358" t="s">
        <v>225</v>
      </c>
      <c r="C18" s="359">
        <v>36</v>
      </c>
    </row>
    <row r="19" spans="2:6" ht="15.75" customHeight="1" thickBot="1">
      <c r="B19" s="358" t="s">
        <v>208</v>
      </c>
      <c r="C19" s="359">
        <v>85</v>
      </c>
    </row>
    <row r="20" spans="2:6" ht="15.75" customHeight="1" thickBot="1">
      <c r="B20" s="358" t="s">
        <v>1584</v>
      </c>
      <c r="C20" s="359">
        <v>47</v>
      </c>
    </row>
    <row r="21" spans="2:6" ht="15.75" customHeight="1" thickBot="1">
      <c r="B21" s="358" t="s">
        <v>987</v>
      </c>
      <c r="C21" s="359">
        <v>68</v>
      </c>
    </row>
    <row r="22" spans="2:6" ht="15.75" customHeight="1" thickBot="1">
      <c r="B22" s="358" t="s">
        <v>988</v>
      </c>
      <c r="C22" s="359">
        <v>40</v>
      </c>
    </row>
    <row r="23" spans="2:6" ht="15.75" customHeight="1" thickBot="1">
      <c r="B23" s="358" t="s">
        <v>989</v>
      </c>
      <c r="C23" s="359">
        <v>58</v>
      </c>
    </row>
    <row r="24" spans="2:6" ht="15.75" customHeight="1" thickBot="1">
      <c r="B24" s="358" t="s">
        <v>197</v>
      </c>
      <c r="C24" s="359">
        <v>54</v>
      </c>
    </row>
    <row r="25" spans="2:6" ht="15.75" customHeight="1" thickBot="1">
      <c r="B25" s="358" t="s">
        <v>990</v>
      </c>
      <c r="C25" s="359">
        <v>59</v>
      </c>
      <c r="F25" s="362" t="s">
        <v>992</v>
      </c>
    </row>
    <row r="26" spans="2:6" ht="15.75" customHeight="1" thickBot="1">
      <c r="B26" s="360" t="s">
        <v>991</v>
      </c>
      <c r="C26" s="361">
        <v>59</v>
      </c>
      <c r="F26" s="363" t="s">
        <v>993</v>
      </c>
    </row>
    <row r="27" spans="2:6" ht="15.75" customHeight="1" thickBot="1">
      <c r="B27" s="358" t="s">
        <v>1218</v>
      </c>
      <c r="C27" s="359">
        <v>76.900000000000006</v>
      </c>
    </row>
    <row r="28" spans="2:6">
      <c r="B28" s="362" t="s">
        <v>992</v>
      </c>
      <c r="F28" s="164" t="s">
        <v>1682</v>
      </c>
    </row>
    <row r="29" spans="2:6">
      <c r="B29" s="363"/>
      <c r="C29" s="364"/>
    </row>
    <row r="30" spans="2:6">
      <c r="F30" s="321"/>
    </row>
    <row r="58" spans="3:3">
      <c r="C58" s="364"/>
    </row>
  </sheetData>
  <phoneticPr fontId="13" type="noConversion"/>
  <hyperlinks>
    <hyperlink ref="F28" location="'Содержание '!B96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2:I30"/>
  <sheetViews>
    <sheetView workbookViewId="0">
      <selection activeCell="B25" sqref="B25"/>
    </sheetView>
  </sheetViews>
  <sheetFormatPr defaultRowHeight="12.75"/>
  <cols>
    <col min="1" max="1" width="10.7109375" style="340" bestFit="1" customWidth="1"/>
    <col min="2" max="2" width="38.28515625" style="340" customWidth="1"/>
    <col min="3" max="5" width="10.5703125" style="340" customWidth="1"/>
    <col min="6" max="6" width="10.7109375" style="340" customWidth="1"/>
    <col min="7" max="7" width="10.5703125" style="340" customWidth="1"/>
    <col min="8" max="8" width="10.28515625" style="340" customWidth="1"/>
    <col min="9" max="9" width="10.5703125" style="340" customWidth="1"/>
    <col min="10" max="16384" width="9.140625" style="340"/>
  </cols>
  <sheetData>
    <row r="2" spans="1:9">
      <c r="A2" s="340" t="s">
        <v>1238</v>
      </c>
      <c r="B2" s="341" t="s">
        <v>994</v>
      </c>
    </row>
    <row r="3" spans="1:9" ht="13.5" thickBot="1">
      <c r="B3" s="341"/>
    </row>
    <row r="4" spans="1:9" ht="18" customHeight="1" thickBot="1">
      <c r="B4" s="365" t="s">
        <v>968</v>
      </c>
      <c r="C4" s="366" t="s">
        <v>995</v>
      </c>
      <c r="D4" s="366" t="s">
        <v>996</v>
      </c>
      <c r="E4" s="366" t="s">
        <v>997</v>
      </c>
      <c r="F4" s="366" t="s">
        <v>998</v>
      </c>
      <c r="G4" s="366" t="s">
        <v>1363</v>
      </c>
      <c r="H4" s="367" t="s">
        <v>999</v>
      </c>
      <c r="I4" s="367" t="s">
        <v>1000</v>
      </c>
    </row>
    <row r="5" spans="1:9" ht="29.25" customHeight="1">
      <c r="B5" s="368" t="s">
        <v>1001</v>
      </c>
      <c r="C5" s="369">
        <v>47.43</v>
      </c>
      <c r="D5" s="369">
        <v>36.630000000000003</v>
      </c>
      <c r="E5" s="369">
        <v>10.38</v>
      </c>
      <c r="F5" s="369">
        <v>5.63</v>
      </c>
      <c r="G5" s="370">
        <v>4.49</v>
      </c>
      <c r="H5" s="371">
        <v>15.4</v>
      </c>
      <c r="I5" s="372">
        <v>17.600000000000001</v>
      </c>
    </row>
    <row r="6" spans="1:9" ht="31.5" customHeight="1" thickBot="1">
      <c r="B6" s="346" t="s">
        <v>1002</v>
      </c>
      <c r="C6" s="373">
        <v>56.91</v>
      </c>
      <c r="D6" s="373">
        <v>32.4</v>
      </c>
      <c r="E6" s="373">
        <v>7.24</v>
      </c>
      <c r="F6" s="373">
        <v>5.94</v>
      </c>
      <c r="G6" s="374">
        <v>5.39</v>
      </c>
      <c r="H6" s="375">
        <v>15.8</v>
      </c>
      <c r="I6" s="376">
        <v>14.8</v>
      </c>
    </row>
    <row r="8" spans="1:9">
      <c r="B8" s="377"/>
    </row>
    <row r="9" spans="1:9">
      <c r="B9" s="1498" t="s">
        <v>994</v>
      </c>
      <c r="C9" s="1498"/>
      <c r="D9" s="1498"/>
      <c r="E9" s="1498"/>
    </row>
    <row r="10" spans="1:9">
      <c r="B10" s="377"/>
    </row>
    <row r="23" spans="2:2">
      <c r="B23" s="378" t="s">
        <v>926</v>
      </c>
    </row>
    <row r="25" spans="2:2">
      <c r="B25" s="164" t="s">
        <v>1682</v>
      </c>
    </row>
    <row r="29" spans="2:2">
      <c r="B29" s="321"/>
    </row>
    <row r="30" spans="2:2">
      <c r="B30" s="321"/>
    </row>
  </sheetData>
  <mergeCells count="1">
    <mergeCell ref="B9:E9"/>
  </mergeCells>
  <phoneticPr fontId="4" type="noConversion"/>
  <hyperlinks>
    <hyperlink ref="B25" location="'Содержание '!B97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2:F35"/>
  <sheetViews>
    <sheetView topLeftCell="A17" workbookViewId="0">
      <selection activeCell="B35" sqref="B35"/>
    </sheetView>
  </sheetViews>
  <sheetFormatPr defaultColWidth="8" defaultRowHeight="12.75"/>
  <cols>
    <col min="1" max="1" width="10" style="350" customWidth="1"/>
    <col min="2" max="2" width="10.85546875" style="350" customWidth="1"/>
    <col min="3" max="3" width="8.85546875" style="350" bestFit="1" customWidth="1"/>
    <col min="4" max="16384" width="8" style="350"/>
  </cols>
  <sheetData>
    <row r="2" spans="1:5">
      <c r="A2" s="340" t="s">
        <v>1238</v>
      </c>
      <c r="B2" s="325" t="s">
        <v>1005</v>
      </c>
    </row>
    <row r="3" spans="1:5">
      <c r="B3" s="325"/>
    </row>
    <row r="4" spans="1:5" ht="16.5" customHeight="1">
      <c r="B4" s="327" t="s">
        <v>979</v>
      </c>
      <c r="C4" s="327" t="s">
        <v>1006</v>
      </c>
    </row>
    <row r="5" spans="1:5" ht="16.5" customHeight="1">
      <c r="B5" s="329" t="s">
        <v>203</v>
      </c>
      <c r="C5" s="379">
        <v>97</v>
      </c>
    </row>
    <row r="6" spans="1:5" ht="16.5" customHeight="1">
      <c r="B6" s="329" t="s">
        <v>206</v>
      </c>
      <c r="C6" s="379">
        <v>96</v>
      </c>
    </row>
    <row r="7" spans="1:5" ht="16.5" customHeight="1">
      <c r="B7" s="329" t="s">
        <v>775</v>
      </c>
      <c r="C7" s="379">
        <v>96</v>
      </c>
    </row>
    <row r="8" spans="1:5" ht="16.5" customHeight="1">
      <c r="B8" s="329" t="s">
        <v>1007</v>
      </c>
      <c r="C8" s="379">
        <v>96</v>
      </c>
    </row>
    <row r="9" spans="1:5" ht="16.5" customHeight="1">
      <c r="B9" s="329" t="s">
        <v>1008</v>
      </c>
      <c r="C9" s="379">
        <v>91</v>
      </c>
    </row>
    <row r="10" spans="1:5" ht="16.5" customHeight="1">
      <c r="B10" s="329" t="s">
        <v>205</v>
      </c>
      <c r="C10" s="379">
        <v>86</v>
      </c>
    </row>
    <row r="11" spans="1:5" ht="16.5" customHeight="1">
      <c r="B11" s="329" t="s">
        <v>197</v>
      </c>
      <c r="C11" s="379">
        <v>83</v>
      </c>
    </row>
    <row r="12" spans="1:5" ht="16.5" customHeight="1">
      <c r="B12" s="329" t="s">
        <v>1009</v>
      </c>
      <c r="C12" s="379">
        <v>68</v>
      </c>
    </row>
    <row r="13" spans="1:5" ht="16.5" customHeight="1">
      <c r="B13" s="329" t="s">
        <v>990</v>
      </c>
      <c r="C13" s="379">
        <v>62</v>
      </c>
    </row>
    <row r="14" spans="1:5" ht="16.5" customHeight="1">
      <c r="B14" s="329" t="s">
        <v>983</v>
      </c>
      <c r="C14" s="379">
        <v>60</v>
      </c>
    </row>
    <row r="15" spans="1:5" ht="16.5" customHeight="1">
      <c r="B15" s="329" t="s">
        <v>1218</v>
      </c>
      <c r="C15" s="379">
        <v>14.8</v>
      </c>
    </row>
    <row r="16" spans="1:5">
      <c r="B16" s="364" t="s">
        <v>1011</v>
      </c>
      <c r="C16" s="364"/>
      <c r="D16" s="364"/>
      <c r="E16" s="364"/>
    </row>
    <row r="18" spans="2:3">
      <c r="B18" s="325" t="s">
        <v>1005</v>
      </c>
    </row>
    <row r="21" spans="2:3">
      <c r="C21" s="321"/>
    </row>
    <row r="32" spans="2:3">
      <c r="B32" s="364" t="s">
        <v>1011</v>
      </c>
    </row>
    <row r="33" spans="2:6">
      <c r="B33" s="363" t="s">
        <v>1010</v>
      </c>
      <c r="C33" s="364"/>
      <c r="D33" s="364"/>
      <c r="E33" s="364"/>
      <c r="F33" s="364"/>
    </row>
    <row r="35" spans="2:6">
      <c r="B35" s="164" t="s">
        <v>1682</v>
      </c>
      <c r="C35" s="340"/>
    </row>
  </sheetData>
  <phoneticPr fontId="13" type="noConversion"/>
  <hyperlinks>
    <hyperlink ref="B35" location="'Содержание '!B98" display="к содержанию"/>
  </hyperlinks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2:D44"/>
  <sheetViews>
    <sheetView zoomScaleNormal="100" workbookViewId="0">
      <selection activeCell="BE138" sqref="BE138:BH138"/>
    </sheetView>
  </sheetViews>
  <sheetFormatPr defaultRowHeight="12.75"/>
  <cols>
    <col min="1" max="16384" width="9.140625" style="74"/>
  </cols>
  <sheetData>
    <row r="2" spans="1:4">
      <c r="A2" s="74" t="s">
        <v>1238</v>
      </c>
      <c r="B2" s="88" t="s">
        <v>903</v>
      </c>
    </row>
    <row r="3" spans="1:4">
      <c r="B3" s="90" t="s">
        <v>228</v>
      </c>
      <c r="C3" s="90" t="s">
        <v>1509</v>
      </c>
      <c r="D3" s="90" t="s">
        <v>1510</v>
      </c>
    </row>
    <row r="4" spans="1:4">
      <c r="B4" s="90" t="s">
        <v>182</v>
      </c>
      <c r="C4" s="90">
        <v>332.9</v>
      </c>
      <c r="D4" s="90">
        <v>235.1</v>
      </c>
    </row>
    <row r="5" spans="1:4">
      <c r="B5" s="90" t="s">
        <v>1538</v>
      </c>
      <c r="C5" s="90">
        <v>226.4</v>
      </c>
      <c r="D5" s="90">
        <v>176.9</v>
      </c>
    </row>
    <row r="6" spans="1:4">
      <c r="B6" s="90" t="s">
        <v>183</v>
      </c>
      <c r="C6" s="90">
        <v>24.2</v>
      </c>
      <c r="D6" s="90">
        <v>22.8</v>
      </c>
    </row>
    <row r="7" spans="1:4">
      <c r="B7" s="90" t="s">
        <v>191</v>
      </c>
      <c r="C7" s="90">
        <v>55.1</v>
      </c>
      <c r="D7" s="90">
        <v>49.1</v>
      </c>
    </row>
    <row r="8" spans="1:4">
      <c r="B8" s="90" t="s">
        <v>195</v>
      </c>
      <c r="C8" s="90">
        <v>51.8</v>
      </c>
      <c r="D8" s="90">
        <v>29.9</v>
      </c>
    </row>
    <row r="9" spans="1:4">
      <c r="B9" s="90" t="s">
        <v>1511</v>
      </c>
      <c r="C9" s="90">
        <v>44.2</v>
      </c>
      <c r="D9" s="90">
        <v>28.3</v>
      </c>
    </row>
    <row r="10" spans="1:4">
      <c r="B10" s="90" t="s">
        <v>193</v>
      </c>
      <c r="C10" s="90">
        <v>27.4</v>
      </c>
      <c r="D10" s="90">
        <v>3.9</v>
      </c>
    </row>
    <row r="11" spans="1:4">
      <c r="B11" s="90" t="s">
        <v>1512</v>
      </c>
      <c r="C11" s="90">
        <v>22.5</v>
      </c>
      <c r="D11" s="90">
        <v>11</v>
      </c>
    </row>
    <row r="12" spans="1:4">
      <c r="B12" s="90" t="s">
        <v>1513</v>
      </c>
      <c r="C12" s="90">
        <v>21.2</v>
      </c>
      <c r="D12" s="90">
        <v>20.7</v>
      </c>
    </row>
    <row r="13" spans="1:4">
      <c r="B13" s="90" t="s">
        <v>1514</v>
      </c>
      <c r="C13" s="90">
        <v>15.3</v>
      </c>
      <c r="D13" s="90">
        <v>12.6</v>
      </c>
    </row>
    <row r="14" spans="1:4">
      <c r="B14" s="90" t="s">
        <v>1515</v>
      </c>
      <c r="C14" s="90">
        <v>14.9</v>
      </c>
      <c r="D14" s="90">
        <v>24.3</v>
      </c>
    </row>
    <row r="15" spans="1:4">
      <c r="B15" s="90" t="s">
        <v>1516</v>
      </c>
      <c r="C15" s="90">
        <v>14.8</v>
      </c>
      <c r="D15" s="90">
        <v>12.1</v>
      </c>
    </row>
    <row r="16" spans="1:4">
      <c r="B16" s="90" t="s">
        <v>1517</v>
      </c>
      <c r="C16" s="90">
        <v>14.4</v>
      </c>
      <c r="D16" s="90">
        <v>5.6</v>
      </c>
    </row>
    <row r="17" spans="2:4">
      <c r="B17" s="90" t="s">
        <v>1518</v>
      </c>
      <c r="C17" s="90">
        <v>14.3</v>
      </c>
      <c r="D17" s="90">
        <v>7.9</v>
      </c>
    </row>
    <row r="18" spans="2:4">
      <c r="B18" s="90" t="s">
        <v>192</v>
      </c>
      <c r="C18" s="90">
        <v>10.8</v>
      </c>
      <c r="D18" s="90">
        <v>3.2</v>
      </c>
    </row>
    <row r="19" spans="2:4">
      <c r="B19" s="90" t="s">
        <v>194</v>
      </c>
      <c r="C19" s="90">
        <v>10.5</v>
      </c>
      <c r="D19" s="90">
        <v>2.7</v>
      </c>
    </row>
    <row r="20" spans="2:4">
      <c r="B20" s="90" t="s">
        <v>1519</v>
      </c>
      <c r="C20" s="90">
        <v>10</v>
      </c>
      <c r="D20" s="90">
        <v>4.0999999999999996</v>
      </c>
    </row>
    <row r="21" spans="2:4">
      <c r="B21" s="90" t="s">
        <v>1520</v>
      </c>
      <c r="C21" s="90">
        <v>9.1</v>
      </c>
      <c r="D21" s="90">
        <v>18.600000000000001</v>
      </c>
    </row>
    <row r="23" spans="2:4">
      <c r="B23" s="88" t="s">
        <v>903</v>
      </c>
    </row>
    <row r="42" spans="3:3">
      <c r="C42" s="171" t="s">
        <v>2261</v>
      </c>
    </row>
    <row r="43" spans="3:3">
      <c r="C43" s="171"/>
    </row>
    <row r="44" spans="3:3">
      <c r="C44" s="164" t="s">
        <v>1682</v>
      </c>
    </row>
  </sheetData>
  <phoneticPr fontId="4" type="noConversion"/>
  <hyperlinks>
    <hyperlink ref="C44" location="'Содержание '!B10" display="к содержанию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2:U31"/>
  <sheetViews>
    <sheetView workbookViewId="0">
      <selection activeCell="B26" sqref="B26"/>
    </sheetView>
  </sheetViews>
  <sheetFormatPr defaultRowHeight="12.75"/>
  <cols>
    <col min="1" max="1" width="8.85546875" style="340" bestFit="1" customWidth="1"/>
    <col min="2" max="2" width="26.7109375" style="340" bestFit="1" customWidth="1"/>
    <col min="3" max="3" width="10.42578125" style="340" customWidth="1"/>
    <col min="4" max="4" width="9.28515625" style="340" customWidth="1"/>
    <col min="5" max="6" width="9.85546875" style="340" bestFit="1" customWidth="1"/>
    <col min="7" max="7" width="10.28515625" style="340" customWidth="1"/>
    <col min="8" max="16" width="9.85546875" style="340" bestFit="1" customWidth="1"/>
    <col min="17" max="16384" width="9.140625" style="340"/>
  </cols>
  <sheetData>
    <row r="2" spans="1:17">
      <c r="A2" s="340" t="s">
        <v>1238</v>
      </c>
      <c r="B2" s="341" t="s">
        <v>1012</v>
      </c>
    </row>
    <row r="3" spans="1:17" ht="13.5" thickBot="1">
      <c r="B3" s="350" t="s">
        <v>1013</v>
      </c>
    </row>
    <row r="4" spans="1:17" ht="15.75" customHeight="1" thickBot="1">
      <c r="B4" s="365" t="s">
        <v>908</v>
      </c>
      <c r="C4" s="380">
        <v>37987</v>
      </c>
      <c r="D4" s="380" t="s">
        <v>1014</v>
      </c>
      <c r="E4" s="380">
        <v>38718</v>
      </c>
      <c r="F4" s="380">
        <v>39083</v>
      </c>
      <c r="G4" s="380">
        <v>39448</v>
      </c>
      <c r="H4" s="380">
        <v>39479</v>
      </c>
      <c r="I4" s="380">
        <v>39508</v>
      </c>
      <c r="J4" s="380">
        <v>39539</v>
      </c>
      <c r="K4" s="380">
        <v>39569</v>
      </c>
      <c r="L4" s="380">
        <v>39600</v>
      </c>
      <c r="M4" s="380">
        <v>39630</v>
      </c>
      <c r="N4" s="380">
        <v>39661</v>
      </c>
      <c r="O4" s="380">
        <v>39692</v>
      </c>
      <c r="P4" s="380">
        <v>39722</v>
      </c>
    </row>
    <row r="5" spans="1:17" ht="19.5" customHeight="1" thickBot="1">
      <c r="B5" s="381" t="s">
        <v>1015</v>
      </c>
      <c r="C5" s="382">
        <v>1086.5999999999999</v>
      </c>
      <c r="D5" s="382">
        <v>1812.9</v>
      </c>
      <c r="E5" s="382">
        <v>3062</v>
      </c>
      <c r="F5" s="382">
        <v>5991.8</v>
      </c>
      <c r="G5" s="382">
        <v>8868.3059379999995</v>
      </c>
      <c r="H5" s="382">
        <v>8838.7000000000007</v>
      </c>
      <c r="I5" s="382">
        <v>8834.9</v>
      </c>
      <c r="J5" s="382">
        <v>8861.5</v>
      </c>
      <c r="K5" s="382">
        <v>8856.2000000000007</v>
      </c>
      <c r="L5" s="382">
        <v>8848.1</v>
      </c>
      <c r="M5" s="382">
        <v>8936.4</v>
      </c>
      <c r="N5" s="382">
        <v>8955.4</v>
      </c>
      <c r="O5" s="382">
        <v>9041.3911680000001</v>
      </c>
      <c r="P5" s="382">
        <v>9094.0057870000001</v>
      </c>
    </row>
    <row r="6" spans="1:17" ht="30" customHeight="1" thickBot="1">
      <c r="B6" s="383" t="s">
        <v>2243</v>
      </c>
      <c r="C6" s="384">
        <v>51.463618622804574</v>
      </c>
      <c r="D6" s="384">
        <v>66.841524019878563</v>
      </c>
      <c r="E6" s="384">
        <v>68.900656406861913</v>
      </c>
      <c r="F6" s="384">
        <v>95.682560418027435</v>
      </c>
      <c r="G6" s="384">
        <v>48.007375713475057</v>
      </c>
      <c r="H6" s="384">
        <f t="shared" ref="H6:P6" si="0">(H5/$G$5-1)*100</f>
        <v>-0.33383983600677736</v>
      </c>
      <c r="I6" s="384">
        <f t="shared" si="0"/>
        <v>-0.3766890568903114</v>
      </c>
      <c r="J6" s="384">
        <f t="shared" si="0"/>
        <v>-7.6744510705661906E-2</v>
      </c>
      <c r="K6" s="384">
        <f t="shared" si="0"/>
        <v>-0.13650789772741145</v>
      </c>
      <c r="L6" s="384">
        <f t="shared" si="0"/>
        <v>-0.22784439487386621</v>
      </c>
      <c r="M6" s="384">
        <f t="shared" si="0"/>
        <v>0.76783618513003304</v>
      </c>
      <c r="N6" s="384">
        <f t="shared" si="0"/>
        <v>0.98208228954763666</v>
      </c>
      <c r="O6" s="384">
        <f t="shared" si="0"/>
        <v>1.9517282241960476</v>
      </c>
      <c r="P6" s="384">
        <f t="shared" si="0"/>
        <v>2.5450164955732379</v>
      </c>
    </row>
    <row r="8" spans="1:17">
      <c r="B8" s="1499" t="s">
        <v>2244</v>
      </c>
      <c r="C8" s="1499"/>
      <c r="D8" s="1499"/>
      <c r="Q8" s="386"/>
    </row>
    <row r="9" spans="1:17">
      <c r="B9" s="350" t="s">
        <v>1013</v>
      </c>
      <c r="Q9" s="387"/>
    </row>
    <row r="10" spans="1:17">
      <c r="Q10" s="388"/>
    </row>
    <row r="19" spans="2:21">
      <c r="I19" s="387"/>
      <c r="J19" s="389"/>
      <c r="K19" s="389"/>
      <c r="L19" s="389"/>
      <c r="M19" s="389"/>
      <c r="N19" s="389"/>
      <c r="O19" s="389"/>
      <c r="P19" s="389"/>
      <c r="Q19" s="389"/>
      <c r="R19" s="387"/>
      <c r="S19" s="390"/>
      <c r="T19" s="390"/>
      <c r="U19" s="390"/>
    </row>
    <row r="20" spans="2:21">
      <c r="I20" s="391"/>
      <c r="J20" s="333"/>
      <c r="K20" s="333"/>
      <c r="L20" s="333"/>
      <c r="M20" s="333"/>
      <c r="N20" s="333"/>
      <c r="O20" s="333"/>
      <c r="P20" s="333"/>
      <c r="Q20" s="333"/>
      <c r="R20" s="333"/>
      <c r="S20" s="390"/>
      <c r="T20" s="390"/>
      <c r="U20" s="390"/>
    </row>
    <row r="21" spans="2:21">
      <c r="I21" s="390"/>
      <c r="J21" s="390"/>
      <c r="K21" s="390"/>
      <c r="L21" s="390"/>
      <c r="M21" s="390"/>
      <c r="N21" s="390"/>
      <c r="O21" s="390"/>
      <c r="P21" s="390"/>
      <c r="Q21" s="390"/>
      <c r="R21" s="390"/>
      <c r="S21" s="390"/>
      <c r="T21" s="390"/>
      <c r="U21" s="390"/>
    </row>
    <row r="24" spans="2:21">
      <c r="B24" s="385" t="s">
        <v>926</v>
      </c>
    </row>
    <row r="26" spans="2:21">
      <c r="B26" s="164" t="s">
        <v>1682</v>
      </c>
    </row>
    <row r="31" spans="2:21">
      <c r="D31" s="321"/>
    </row>
  </sheetData>
  <mergeCells count="1">
    <mergeCell ref="B8:D8"/>
  </mergeCells>
  <phoneticPr fontId="4" type="noConversion"/>
  <hyperlinks>
    <hyperlink ref="B26" location="'Содержание '!B99" display="к содержанию"/>
  </hyperlinks>
  <pageMargins left="0.75" right="0.75" top="1" bottom="1" header="0.5" footer="0.5"/>
  <headerFooter alignWithMargins="0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/>
  <dimension ref="A2:O37"/>
  <sheetViews>
    <sheetView topLeftCell="A17" workbookViewId="0">
      <selection activeCell="B37" sqref="B37"/>
    </sheetView>
  </sheetViews>
  <sheetFormatPr defaultColWidth="8" defaultRowHeight="12.75"/>
  <cols>
    <col min="1" max="1" width="8.85546875" style="350" bestFit="1" customWidth="1"/>
    <col min="2" max="2" width="26" style="350" customWidth="1"/>
    <col min="3" max="15" width="9.85546875" style="350" bestFit="1" customWidth="1"/>
    <col min="16" max="16384" width="8" style="350"/>
  </cols>
  <sheetData>
    <row r="2" spans="1:15">
      <c r="A2" s="340" t="s">
        <v>1238</v>
      </c>
      <c r="B2" s="325" t="s">
        <v>2245</v>
      </c>
    </row>
    <row r="3" spans="1:15" ht="13.5" thickBot="1">
      <c r="A3" s="340"/>
      <c r="B3" s="392" t="s">
        <v>2246</v>
      </c>
    </row>
    <row r="4" spans="1:15" ht="16.5" customHeight="1" thickBot="1">
      <c r="B4" s="393" t="s">
        <v>968</v>
      </c>
      <c r="C4" s="394" t="s">
        <v>1363</v>
      </c>
      <c r="D4" s="394" t="s">
        <v>1953</v>
      </c>
      <c r="E4" s="394">
        <v>39417</v>
      </c>
      <c r="F4" s="395" t="s">
        <v>999</v>
      </c>
      <c r="G4" s="394">
        <v>39479</v>
      </c>
      <c r="H4" s="394">
        <v>39508</v>
      </c>
      <c r="I4" s="394">
        <v>39539</v>
      </c>
      <c r="J4" s="394">
        <v>39569</v>
      </c>
      <c r="K4" s="394">
        <v>39600</v>
      </c>
      <c r="L4" s="394">
        <v>39630</v>
      </c>
      <c r="M4" s="394">
        <v>39661</v>
      </c>
      <c r="N4" s="394">
        <v>39692</v>
      </c>
      <c r="O4" s="394">
        <v>39722</v>
      </c>
    </row>
    <row r="5" spans="1:15" ht="29.25" customHeight="1" thickBot="1">
      <c r="B5" s="396" t="s">
        <v>2247</v>
      </c>
      <c r="C5" s="397">
        <v>3307.6</v>
      </c>
      <c r="D5" s="397">
        <f>(3174328623+158883879)/1000000</f>
        <v>3333.2125019999999</v>
      </c>
      <c r="E5" s="397">
        <f>(3123729097+168417968)/1000000</f>
        <v>3292.1470650000001</v>
      </c>
      <c r="F5" s="397">
        <v>3356.9</v>
      </c>
      <c r="G5" s="397">
        <f>(3115896842+185985668)/1000000</f>
        <v>3301.8825099999999</v>
      </c>
      <c r="H5" s="397">
        <f>(3218312470+188565505)/1000000</f>
        <v>3406.8779749999999</v>
      </c>
      <c r="I5" s="397">
        <v>3486.5</v>
      </c>
      <c r="J5" s="397">
        <v>3435.9</v>
      </c>
      <c r="K5" s="397">
        <v>3422</v>
      </c>
      <c r="L5" s="397">
        <v>3309.1</v>
      </c>
      <c r="M5" s="397">
        <v>3269.3</v>
      </c>
      <c r="N5" s="397">
        <v>3254.9</v>
      </c>
      <c r="O5" s="397">
        <v>3233.8</v>
      </c>
    </row>
    <row r="6" spans="1:15" ht="28.5" customHeight="1" thickBot="1">
      <c r="B6" s="396" t="s">
        <v>2248</v>
      </c>
      <c r="C6" s="397">
        <v>1533.1</v>
      </c>
      <c r="D6" s="397">
        <f>1569633068/1000000</f>
        <v>1569.6330680000001</v>
      </c>
      <c r="E6" s="397">
        <f>1465768560/1000000</f>
        <v>1465.76856</v>
      </c>
      <c r="F6" s="397">
        <f>1348157432/1000000</f>
        <v>1348.157432</v>
      </c>
      <c r="G6" s="397">
        <v>1216.2</v>
      </c>
      <c r="H6" s="397">
        <v>1159.4000000000001</v>
      </c>
      <c r="I6" s="397">
        <v>1162.9301370000001</v>
      </c>
      <c r="J6" s="397">
        <v>1170.9959449999999</v>
      </c>
      <c r="K6" s="397">
        <v>1151.5118520000001</v>
      </c>
      <c r="L6" s="397">
        <v>1147.6562280000001</v>
      </c>
      <c r="M6" s="397">
        <v>1149.661265</v>
      </c>
      <c r="N6" s="397">
        <v>1158.3</v>
      </c>
      <c r="O6" s="397">
        <v>1150.8214760000001</v>
      </c>
    </row>
    <row r="7" spans="1:15" ht="16.5" customHeight="1" thickBot="1">
      <c r="B7" s="396" t="s">
        <v>1132</v>
      </c>
      <c r="C7" s="397">
        <v>1628.8</v>
      </c>
      <c r="D7" s="397">
        <f>1694202180/1000000</f>
        <v>1694.20218</v>
      </c>
      <c r="E7" s="397">
        <f>1700152004/1000000</f>
        <v>1700.152004</v>
      </c>
      <c r="F7" s="397">
        <v>1721.1</v>
      </c>
      <c r="G7" s="397">
        <v>1725</v>
      </c>
      <c r="H7" s="397">
        <v>1736.8</v>
      </c>
      <c r="I7" s="397">
        <v>1769.6</v>
      </c>
      <c r="J7" s="397">
        <v>1821.6</v>
      </c>
      <c r="K7" s="397">
        <v>1835</v>
      </c>
      <c r="L7" s="397">
        <v>1874.1</v>
      </c>
      <c r="M7" s="397">
        <v>1890.6</v>
      </c>
      <c r="N7" s="397">
        <v>1860.6</v>
      </c>
      <c r="O7" s="397">
        <f>1852531516/1000000</f>
        <v>1852.531516</v>
      </c>
    </row>
    <row r="8" spans="1:15">
      <c r="B8" s="399"/>
      <c r="C8" s="398"/>
      <c r="D8" s="398"/>
      <c r="E8" s="398"/>
      <c r="F8" s="398"/>
      <c r="G8" s="398"/>
      <c r="H8" s="398"/>
      <c r="I8" s="398"/>
      <c r="J8" s="398"/>
      <c r="K8" s="398"/>
      <c r="L8" s="398"/>
      <c r="M8" s="398"/>
      <c r="N8" s="398"/>
      <c r="O8" s="398"/>
    </row>
    <row r="9" spans="1:15" ht="13.5" thickBot="1">
      <c r="B9" s="400" t="s">
        <v>2249</v>
      </c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</row>
    <row r="10" spans="1:15" ht="15.75" customHeight="1" thickBot="1">
      <c r="B10" s="401" t="s">
        <v>968</v>
      </c>
      <c r="C10" s="402">
        <v>39356</v>
      </c>
      <c r="D10" s="395" t="s">
        <v>1953</v>
      </c>
      <c r="E10" s="394">
        <v>39417</v>
      </c>
      <c r="F10" s="402">
        <v>39448</v>
      </c>
      <c r="G10" s="402">
        <v>39479</v>
      </c>
      <c r="H10" s="402">
        <v>39508</v>
      </c>
      <c r="I10" s="402">
        <v>39539</v>
      </c>
      <c r="J10" s="402">
        <v>39569</v>
      </c>
      <c r="K10" s="402">
        <v>39600</v>
      </c>
      <c r="L10" s="402">
        <v>39630</v>
      </c>
      <c r="M10" s="402">
        <v>39661</v>
      </c>
      <c r="N10" s="402">
        <v>39692</v>
      </c>
      <c r="O10" s="402">
        <v>39722</v>
      </c>
    </row>
    <row r="11" spans="1:15" ht="27.75" customHeight="1">
      <c r="B11" s="403" t="s">
        <v>427</v>
      </c>
      <c r="C11" s="404"/>
      <c r="D11" s="405">
        <f t="shared" ref="D11:O11" si="0">(D5/C5-1)*100</f>
        <v>0.77435306566695505</v>
      </c>
      <c r="E11" s="405">
        <f t="shared" si="0"/>
        <v>-1.2320077695424314</v>
      </c>
      <c r="F11" s="405">
        <f t="shared" si="0"/>
        <v>1.9668907166515037</v>
      </c>
      <c r="G11" s="405">
        <f t="shared" si="0"/>
        <v>-1.6389374124936795</v>
      </c>
      <c r="H11" s="405">
        <f t="shared" si="0"/>
        <v>3.1798667784820767</v>
      </c>
      <c r="I11" s="405">
        <f t="shared" si="0"/>
        <v>2.3370964732013944</v>
      </c>
      <c r="J11" s="405">
        <f t="shared" si="0"/>
        <v>-1.4513122042162596</v>
      </c>
      <c r="K11" s="405">
        <f t="shared" si="0"/>
        <v>-0.40455193690154267</v>
      </c>
      <c r="L11" s="405">
        <f t="shared" si="0"/>
        <v>-3.2992402104032759</v>
      </c>
      <c r="M11" s="405">
        <f t="shared" si="0"/>
        <v>-1.2027439485056246</v>
      </c>
      <c r="N11" s="405">
        <f t="shared" si="0"/>
        <v>-0.4404612608203573</v>
      </c>
      <c r="O11" s="405">
        <f t="shared" si="0"/>
        <v>-0.64825340256229325</v>
      </c>
    </row>
    <row r="12" spans="1:15" ht="41.25" customHeight="1">
      <c r="B12" s="403" t="s">
        <v>2262</v>
      </c>
      <c r="C12" s="404"/>
      <c r="D12" s="405">
        <f t="shared" ref="D12:O12" si="1">(D6/C6-1)*100</f>
        <v>2.3829540147413786</v>
      </c>
      <c r="E12" s="405">
        <f t="shared" si="1"/>
        <v>-6.617120275908972</v>
      </c>
      <c r="F12" s="405">
        <f t="shared" si="1"/>
        <v>-8.0238539159279032</v>
      </c>
      <c r="G12" s="405">
        <f t="shared" si="1"/>
        <v>-9.787983871011285</v>
      </c>
      <c r="H12" s="405">
        <f t="shared" si="1"/>
        <v>-4.6702844926821196</v>
      </c>
      <c r="I12" s="405">
        <f t="shared" si="1"/>
        <v>0.30447964464377364</v>
      </c>
      <c r="J12" s="405">
        <f t="shared" si="1"/>
        <v>0.69357631584019419</v>
      </c>
      <c r="K12" s="405">
        <f t="shared" si="1"/>
        <v>-1.6638907319187823</v>
      </c>
      <c r="L12" s="405">
        <f t="shared" si="1"/>
        <v>-0.33483146467866431</v>
      </c>
      <c r="M12" s="405">
        <f t="shared" si="1"/>
        <v>0.17470710750151497</v>
      </c>
      <c r="N12" s="405">
        <f t="shared" si="1"/>
        <v>0.75141567894783101</v>
      </c>
      <c r="O12" s="405">
        <f t="shared" si="1"/>
        <v>-0.64564655097987256</v>
      </c>
    </row>
    <row r="13" spans="1:15" ht="15.75" customHeight="1">
      <c r="B13" s="403" t="s">
        <v>2263</v>
      </c>
      <c r="C13" s="404"/>
      <c r="D13" s="405">
        <f t="shared" ref="D13:O13" si="2">(D7/C7-1)*100</f>
        <v>4.0153597740667957</v>
      </c>
      <c r="E13" s="405">
        <f t="shared" si="2"/>
        <v>0.35118736537100848</v>
      </c>
      <c r="F13" s="405">
        <f t="shared" si="2"/>
        <v>1.2321248894636927</v>
      </c>
      <c r="G13" s="405">
        <f t="shared" si="2"/>
        <v>0.2265992679100659</v>
      </c>
      <c r="H13" s="405">
        <f t="shared" si="2"/>
        <v>0.68405797101449561</v>
      </c>
      <c r="I13" s="405">
        <f t="shared" si="2"/>
        <v>1.8885306310455929</v>
      </c>
      <c r="J13" s="405">
        <f t="shared" si="2"/>
        <v>2.9385171790235143</v>
      </c>
      <c r="K13" s="405">
        <f t="shared" si="2"/>
        <v>0.73561703996487537</v>
      </c>
      <c r="L13" s="405">
        <f t="shared" si="2"/>
        <v>2.1307901907356985</v>
      </c>
      <c r="M13" s="405">
        <f t="shared" si="2"/>
        <v>0.88042260284937335</v>
      </c>
      <c r="N13" s="405">
        <f t="shared" si="2"/>
        <v>-1.5867978419549345</v>
      </c>
      <c r="O13" s="405">
        <f t="shared" si="2"/>
        <v>-0.4336495754057812</v>
      </c>
    </row>
    <row r="14" spans="1:15">
      <c r="B14" s="348"/>
    </row>
    <row r="15" spans="1:15">
      <c r="A15" s="340"/>
      <c r="B15" s="1217" t="s">
        <v>2264</v>
      </c>
      <c r="C15" s="1216"/>
      <c r="D15" s="1216"/>
      <c r="E15" s="1216"/>
      <c r="F15" s="1216"/>
    </row>
    <row r="16" spans="1:15">
      <c r="A16" s="340"/>
      <c r="B16" s="1216"/>
      <c r="C16" s="1216"/>
      <c r="D16" s="1216"/>
      <c r="E16" s="1216"/>
      <c r="F16" s="1216"/>
    </row>
    <row r="17" spans="2:2">
      <c r="B17" s="406"/>
    </row>
    <row r="21" spans="2:2">
      <c r="B21" s="321"/>
    </row>
    <row r="35" spans="2:2">
      <c r="B35" s="385" t="s">
        <v>926</v>
      </c>
    </row>
    <row r="36" spans="2:2">
      <c r="B36" s="340"/>
    </row>
    <row r="37" spans="2:2">
      <c r="B37" s="164" t="s">
        <v>1682</v>
      </c>
    </row>
  </sheetData>
  <phoneticPr fontId="13" type="noConversion"/>
  <hyperlinks>
    <hyperlink ref="B37" location="'Содержание '!B100" display="к содержанию"/>
  </hyperlinks>
  <pageMargins left="0.75" right="0.75" top="1" bottom="1" header="0.5" footer="0.5"/>
  <headerFooter alignWithMargins="0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2:J28"/>
  <sheetViews>
    <sheetView workbookViewId="0">
      <selection activeCell="B28" sqref="B28"/>
    </sheetView>
  </sheetViews>
  <sheetFormatPr defaultRowHeight="12.75"/>
  <cols>
    <col min="1" max="1" width="9.7109375" style="340" bestFit="1" customWidth="1"/>
    <col min="2" max="2" width="23.140625" style="340" customWidth="1"/>
    <col min="3" max="6" width="10.28515625" style="340" bestFit="1" customWidth="1"/>
    <col min="7" max="9" width="9.85546875" style="340" bestFit="1" customWidth="1"/>
    <col min="10" max="16384" width="9.140625" style="340"/>
  </cols>
  <sheetData>
    <row r="2" spans="1:9" ht="11.25" customHeight="1">
      <c r="A2" s="340" t="s">
        <v>1238</v>
      </c>
      <c r="B2" s="1500" t="s">
        <v>2265</v>
      </c>
      <c r="C2" s="1501"/>
      <c r="D2" s="1501"/>
      <c r="E2" s="1501"/>
      <c r="F2" s="1501"/>
    </row>
    <row r="3" spans="1:9" ht="13.5" thickBot="1">
      <c r="B3" s="340" t="s">
        <v>2266</v>
      </c>
    </row>
    <row r="4" spans="1:9" ht="18" customHeight="1">
      <c r="B4" s="407" t="s">
        <v>968</v>
      </c>
      <c r="C4" s="408" t="s">
        <v>997</v>
      </c>
      <c r="D4" s="408" t="s">
        <v>2267</v>
      </c>
      <c r="E4" s="408" t="s">
        <v>998</v>
      </c>
      <c r="F4" s="408" t="s">
        <v>999</v>
      </c>
      <c r="G4" s="408" t="s">
        <v>2038</v>
      </c>
      <c r="H4" s="408" t="s">
        <v>795</v>
      </c>
      <c r="I4" s="408" t="s">
        <v>1000</v>
      </c>
    </row>
    <row r="5" spans="1:9" ht="18" customHeight="1">
      <c r="B5" s="344" t="s">
        <v>2268</v>
      </c>
      <c r="C5" s="409">
        <v>58.168018315331274</v>
      </c>
      <c r="D5" s="409">
        <v>58.48631297444765</v>
      </c>
      <c r="E5" s="409">
        <v>52.645130628425527</v>
      </c>
      <c r="F5" s="409">
        <v>39.700000000000003</v>
      </c>
      <c r="G5" s="409">
        <v>42.855047113919767</v>
      </c>
      <c r="H5" s="409">
        <v>40.536457633946561</v>
      </c>
      <c r="I5" s="409">
        <v>44</v>
      </c>
    </row>
    <row r="6" spans="1:9" ht="18" customHeight="1" thickBot="1">
      <c r="B6" s="344" t="s">
        <v>2269</v>
      </c>
      <c r="C6" s="409">
        <v>39.594318972625231</v>
      </c>
      <c r="D6" s="409">
        <v>39.166820573762287</v>
      </c>
      <c r="E6" s="409">
        <v>45.786244518341277</v>
      </c>
      <c r="F6" s="409">
        <v>58.8</v>
      </c>
      <c r="G6" s="409">
        <v>55.014388083281617</v>
      </c>
      <c r="H6" s="409">
        <v>56.805872610894767</v>
      </c>
      <c r="I6" s="409">
        <v>52.7</v>
      </c>
    </row>
    <row r="7" spans="1:9" ht="18" customHeight="1" thickBot="1">
      <c r="B7" s="346" t="s">
        <v>2270</v>
      </c>
      <c r="C7" s="410">
        <v>2.2376627120434915</v>
      </c>
      <c r="D7" s="410">
        <v>2.3468664517900604</v>
      </c>
      <c r="E7" s="410">
        <v>1.5686248532331939</v>
      </c>
      <c r="F7" s="410">
        <v>1.5</v>
      </c>
      <c r="G7" s="411" t="s">
        <v>2271</v>
      </c>
      <c r="H7" s="411" t="s">
        <v>2272</v>
      </c>
      <c r="I7" s="410">
        <v>3.3</v>
      </c>
    </row>
    <row r="9" spans="1:9" ht="12.75" customHeight="1">
      <c r="B9" s="1173" t="s">
        <v>2265</v>
      </c>
      <c r="C9" s="1172"/>
      <c r="D9" s="1172"/>
      <c r="E9" s="1172"/>
      <c r="F9" s="1172"/>
      <c r="G9" s="1172"/>
      <c r="H9" s="1172"/>
    </row>
    <row r="19" spans="2:10">
      <c r="J19" s="321"/>
    </row>
    <row r="26" spans="2:10">
      <c r="B26" s="385" t="s">
        <v>926</v>
      </c>
    </row>
    <row r="28" spans="2:10">
      <c r="B28" s="164" t="s">
        <v>1682</v>
      </c>
    </row>
  </sheetData>
  <mergeCells count="1">
    <mergeCell ref="B2:F2"/>
  </mergeCells>
  <phoneticPr fontId="4" type="noConversion"/>
  <hyperlinks>
    <hyperlink ref="B28" location="'Содержание '!B101" display="к содержанию"/>
  </hyperlinks>
  <pageMargins left="0.75" right="0.75" top="1" bottom="1" header="0.5" footer="0.5"/>
  <pageSetup paperSize="9" orientation="portrait" r:id="rId1"/>
  <headerFooter alignWithMargins="0"/>
  <ignoredErrors>
    <ignoredError sqref="G7:H7" numberStoredAsText="1"/>
  </ignoredError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2:I32"/>
  <sheetViews>
    <sheetView topLeftCell="A14" workbookViewId="0">
      <selection activeCell="B32" sqref="B32"/>
    </sheetView>
  </sheetViews>
  <sheetFormatPr defaultRowHeight="12.75"/>
  <cols>
    <col min="1" max="1" width="9.7109375" style="340" bestFit="1" customWidth="1"/>
    <col min="2" max="2" width="22.5703125" style="340" customWidth="1"/>
    <col min="3" max="3" width="9.5703125" style="340" customWidth="1"/>
    <col min="4" max="5" width="9.140625" style="340"/>
    <col min="6" max="6" width="22.85546875" style="340" bestFit="1" customWidth="1"/>
    <col min="7" max="7" width="9.85546875" style="340" customWidth="1"/>
    <col min="8" max="16384" width="9.140625" style="340"/>
  </cols>
  <sheetData>
    <row r="2" spans="1:9">
      <c r="A2" s="340" t="s">
        <v>1238</v>
      </c>
      <c r="B2" s="341" t="s">
        <v>2273</v>
      </c>
    </row>
    <row r="4" spans="1:9">
      <c r="B4" s="309" t="s">
        <v>319</v>
      </c>
      <c r="F4" s="309" t="s">
        <v>320</v>
      </c>
    </row>
    <row r="5" spans="1:9" ht="13.5" thickBot="1"/>
    <row r="6" spans="1:9" ht="17.25" customHeight="1" thickBot="1">
      <c r="B6" s="412" t="s">
        <v>2268</v>
      </c>
      <c r="C6" s="413">
        <v>40.299999999999997</v>
      </c>
      <c r="E6" s="414"/>
      <c r="F6" s="412" t="s">
        <v>2268</v>
      </c>
      <c r="G6" s="413">
        <v>44</v>
      </c>
      <c r="I6" s="415"/>
    </row>
    <row r="7" spans="1:9" ht="17.25" customHeight="1">
      <c r="B7" s="416" t="s">
        <v>2274</v>
      </c>
      <c r="C7" s="417">
        <v>45.9</v>
      </c>
      <c r="E7" s="414"/>
      <c r="F7" s="416" t="s">
        <v>2274</v>
      </c>
      <c r="G7" s="417">
        <v>31.9</v>
      </c>
      <c r="I7" s="415"/>
    </row>
    <row r="8" spans="1:9" ht="17.25" customHeight="1">
      <c r="B8" s="418" t="s">
        <v>2275</v>
      </c>
      <c r="C8" s="419">
        <v>6.6</v>
      </c>
      <c r="E8" s="414"/>
      <c r="F8" s="418" t="s">
        <v>2275</v>
      </c>
      <c r="G8" s="419">
        <v>4.5999999999999996</v>
      </c>
      <c r="I8" s="415"/>
    </row>
    <row r="9" spans="1:9" ht="17.25" customHeight="1">
      <c r="B9" s="418" t="s">
        <v>2276</v>
      </c>
      <c r="C9" s="419">
        <v>4.8</v>
      </c>
      <c r="E9" s="414"/>
      <c r="F9" s="418" t="s">
        <v>2276</v>
      </c>
      <c r="G9" s="419">
        <v>12.5</v>
      </c>
      <c r="I9" s="415"/>
    </row>
    <row r="10" spans="1:9" ht="17.25" customHeight="1">
      <c r="B10" s="418" t="s">
        <v>2277</v>
      </c>
      <c r="C10" s="419">
        <v>0.7</v>
      </c>
      <c r="E10" s="414"/>
      <c r="F10" s="418" t="s">
        <v>2277</v>
      </c>
      <c r="G10" s="419">
        <v>1.6</v>
      </c>
      <c r="I10" s="415"/>
    </row>
    <row r="11" spans="1:9" ht="17.25" customHeight="1">
      <c r="B11" s="418" t="s">
        <v>2278</v>
      </c>
      <c r="C11" s="419">
        <v>0.5</v>
      </c>
      <c r="E11" s="414"/>
      <c r="F11" s="418" t="s">
        <v>2278</v>
      </c>
      <c r="G11" s="419">
        <v>2.1</v>
      </c>
      <c r="I11" s="415"/>
    </row>
    <row r="12" spans="1:9" ht="17.25" customHeight="1" thickBot="1">
      <c r="B12" s="420" t="s">
        <v>2270</v>
      </c>
      <c r="C12" s="421">
        <v>1.2</v>
      </c>
      <c r="E12" s="414"/>
      <c r="F12" s="420" t="s">
        <v>2270</v>
      </c>
      <c r="G12" s="421">
        <v>3.3</v>
      </c>
      <c r="I12" s="415"/>
    </row>
    <row r="13" spans="1:9">
      <c r="E13" s="414"/>
    </row>
    <row r="15" spans="1:9">
      <c r="B15" s="341" t="s">
        <v>2279</v>
      </c>
    </row>
    <row r="28" spans="2:2">
      <c r="B28" s="348" t="s">
        <v>926</v>
      </c>
    </row>
    <row r="30" spans="2:2">
      <c r="B30" s="385" t="s">
        <v>926</v>
      </c>
    </row>
    <row r="32" spans="2:2">
      <c r="B32" s="164" t="s">
        <v>1682</v>
      </c>
    </row>
  </sheetData>
  <phoneticPr fontId="4" type="noConversion"/>
  <hyperlinks>
    <hyperlink ref="B32" location="'Содержание '!B102" display="к содержанию"/>
  </hyperlinks>
  <pageMargins left="0.75" right="0.75" top="1" bottom="1" header="0.5" footer="0.5"/>
  <headerFooter alignWithMargins="0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/>
  <dimension ref="A2:O30"/>
  <sheetViews>
    <sheetView topLeftCell="A10" workbookViewId="0">
      <selection activeCell="B30" sqref="B30"/>
    </sheetView>
  </sheetViews>
  <sheetFormatPr defaultColWidth="24.85546875" defaultRowHeight="12.75"/>
  <cols>
    <col min="1" max="1" width="8.85546875" style="350" bestFit="1" customWidth="1"/>
    <col min="2" max="2" width="24.140625" style="350" customWidth="1"/>
    <col min="3" max="3" width="10" style="350" customWidth="1"/>
    <col min="4" max="15" width="7.85546875" style="350" bestFit="1" customWidth="1"/>
    <col min="16" max="16384" width="24.85546875" style="350"/>
  </cols>
  <sheetData>
    <row r="2" spans="1:15">
      <c r="A2" s="340" t="s">
        <v>1238</v>
      </c>
      <c r="B2" s="406" t="s">
        <v>2280</v>
      </c>
    </row>
    <row r="3" spans="1:15">
      <c r="A3" s="340"/>
      <c r="B3" s="350" t="s">
        <v>2281</v>
      </c>
    </row>
    <row r="4" spans="1:15" ht="19.5" customHeight="1">
      <c r="B4" s="327" t="s">
        <v>968</v>
      </c>
      <c r="C4" s="422">
        <v>39356</v>
      </c>
      <c r="D4" s="422">
        <v>39387</v>
      </c>
      <c r="E4" s="422">
        <v>39417</v>
      </c>
      <c r="F4" s="422">
        <v>39448</v>
      </c>
      <c r="G4" s="422">
        <v>39479</v>
      </c>
      <c r="H4" s="422">
        <v>39508</v>
      </c>
      <c r="I4" s="422">
        <v>39539</v>
      </c>
      <c r="J4" s="422">
        <v>39569</v>
      </c>
      <c r="K4" s="422">
        <v>39600</v>
      </c>
      <c r="L4" s="422">
        <v>39630</v>
      </c>
      <c r="M4" s="422">
        <v>39661</v>
      </c>
      <c r="N4" s="422">
        <v>39692</v>
      </c>
      <c r="O4" s="422">
        <v>39722</v>
      </c>
    </row>
    <row r="5" spans="1:15" ht="19.5" customHeight="1">
      <c r="B5" s="329" t="s">
        <v>2282</v>
      </c>
      <c r="C5" s="331">
        <v>78.5</v>
      </c>
      <c r="D5" s="331">
        <v>77</v>
      </c>
      <c r="E5" s="331">
        <v>75.599999999999994</v>
      </c>
      <c r="F5" s="331">
        <v>75.7</v>
      </c>
      <c r="G5" s="331">
        <v>71.8</v>
      </c>
      <c r="H5" s="331">
        <v>70.400000000000006</v>
      </c>
      <c r="I5" s="331">
        <v>65.900000000000006</v>
      </c>
      <c r="J5" s="331">
        <v>66.599999999999994</v>
      </c>
      <c r="K5" s="331">
        <v>62.9</v>
      </c>
      <c r="L5" s="331">
        <v>66.400000000000006</v>
      </c>
      <c r="M5" s="331">
        <v>65.599999999999994</v>
      </c>
      <c r="N5" s="331">
        <v>63.8</v>
      </c>
      <c r="O5" s="331">
        <v>60.528566809215164</v>
      </c>
    </row>
    <row r="6" spans="1:15" ht="19.5" customHeight="1">
      <c r="B6" s="329" t="s">
        <v>2283</v>
      </c>
      <c r="C6" s="331">
        <v>11.3</v>
      </c>
      <c r="D6" s="331">
        <v>11.8</v>
      </c>
      <c r="E6" s="331">
        <v>11.8</v>
      </c>
      <c r="F6" s="331">
        <v>11.1</v>
      </c>
      <c r="G6" s="331">
        <v>15.1</v>
      </c>
      <c r="H6" s="331">
        <v>16.3</v>
      </c>
      <c r="I6" s="331">
        <v>17</v>
      </c>
      <c r="J6" s="331">
        <v>17</v>
      </c>
      <c r="K6" s="331">
        <v>17.7</v>
      </c>
      <c r="L6" s="331">
        <v>9.3000000000000007</v>
      </c>
      <c r="M6" s="331">
        <v>10</v>
      </c>
      <c r="N6" s="331">
        <v>9.1</v>
      </c>
      <c r="O6" s="331">
        <v>8.7595191310593101</v>
      </c>
    </row>
    <row r="7" spans="1:15" ht="19.5" customHeight="1">
      <c r="B7" s="329" t="s">
        <v>2284</v>
      </c>
      <c r="C7" s="331">
        <v>8.1</v>
      </c>
      <c r="D7" s="331">
        <v>8.8000000000000007</v>
      </c>
      <c r="E7" s="331">
        <v>8</v>
      </c>
      <c r="F7" s="331">
        <v>10.199999999999999</v>
      </c>
      <c r="G7" s="331">
        <v>8.4</v>
      </c>
      <c r="H7" s="331">
        <v>7.9</v>
      </c>
      <c r="I7" s="331">
        <v>10.199999999999999</v>
      </c>
      <c r="J7" s="331">
        <v>9.8000000000000007</v>
      </c>
      <c r="K7" s="331">
        <v>11.9</v>
      </c>
      <c r="L7" s="331">
        <v>18.3</v>
      </c>
      <c r="M7" s="331">
        <v>17.5</v>
      </c>
      <c r="N7" s="331">
        <v>19.5</v>
      </c>
      <c r="O7" s="331">
        <v>23.664153407329668</v>
      </c>
    </row>
    <row r="8" spans="1:15" ht="19.5" customHeight="1">
      <c r="B8" s="329" t="s">
        <v>2285</v>
      </c>
      <c r="C8" s="331">
        <v>1.2</v>
      </c>
      <c r="D8" s="331">
        <v>1.4</v>
      </c>
      <c r="E8" s="331">
        <v>2.6</v>
      </c>
      <c r="F8" s="331">
        <v>1.1000000000000001</v>
      </c>
      <c r="G8" s="331">
        <v>2</v>
      </c>
      <c r="H8" s="331">
        <v>2.8</v>
      </c>
      <c r="I8" s="331">
        <v>4</v>
      </c>
      <c r="J8" s="331">
        <v>4.0999999999999996</v>
      </c>
      <c r="K8" s="331">
        <v>4.2</v>
      </c>
      <c r="L8" s="331">
        <v>2.9</v>
      </c>
      <c r="M8" s="331">
        <v>3.3</v>
      </c>
      <c r="N8" s="331">
        <v>3.8</v>
      </c>
      <c r="O8" s="331">
        <v>3.0820218263548043</v>
      </c>
    </row>
    <row r="9" spans="1:15" ht="19.5" customHeight="1">
      <c r="B9" s="329" t="s">
        <v>2286</v>
      </c>
      <c r="C9" s="331">
        <v>0.9</v>
      </c>
      <c r="D9" s="331">
        <v>1</v>
      </c>
      <c r="E9" s="331">
        <v>2</v>
      </c>
      <c r="F9" s="331">
        <v>2</v>
      </c>
      <c r="G9" s="331">
        <v>2.6</v>
      </c>
      <c r="H9" s="331">
        <v>2.7</v>
      </c>
      <c r="I9" s="331">
        <v>2.9</v>
      </c>
      <c r="J9" s="331">
        <v>2.6</v>
      </c>
      <c r="K9" s="331">
        <v>3.3</v>
      </c>
      <c r="L9" s="331">
        <v>3.1</v>
      </c>
      <c r="M9" s="331">
        <v>3.7</v>
      </c>
      <c r="N9" s="331">
        <v>3.7</v>
      </c>
      <c r="O9" s="331">
        <v>3.9657388260410515</v>
      </c>
    </row>
    <row r="10" spans="1:15" ht="19.5" customHeight="1">
      <c r="B10" s="329" t="s">
        <v>2269</v>
      </c>
      <c r="C10" s="423">
        <v>100</v>
      </c>
      <c r="D10" s="423">
        <v>100</v>
      </c>
      <c r="E10" s="423">
        <v>100</v>
      </c>
      <c r="F10" s="423">
        <v>100</v>
      </c>
      <c r="G10" s="423">
        <v>100</v>
      </c>
      <c r="H10" s="423">
        <v>100</v>
      </c>
      <c r="I10" s="423">
        <v>100</v>
      </c>
      <c r="J10" s="423">
        <v>100</v>
      </c>
      <c r="K10" s="423">
        <v>100</v>
      </c>
      <c r="L10" s="423">
        <v>100</v>
      </c>
      <c r="M10" s="423">
        <v>100</v>
      </c>
      <c r="N10" s="423">
        <v>100</v>
      </c>
      <c r="O10" s="423">
        <v>100</v>
      </c>
    </row>
    <row r="12" spans="1:15">
      <c r="B12" s="406" t="s">
        <v>2280</v>
      </c>
    </row>
    <row r="13" spans="1:15">
      <c r="B13" s="321"/>
    </row>
    <row r="29" spans="2:3">
      <c r="B29" s="424" t="s">
        <v>926</v>
      </c>
    </row>
    <row r="30" spans="2:3">
      <c r="B30" s="164" t="s">
        <v>1682</v>
      </c>
      <c r="C30" s="340"/>
    </row>
  </sheetData>
  <phoneticPr fontId="13" type="noConversion"/>
  <hyperlinks>
    <hyperlink ref="B30" location="'Содержание '!B103" display="к содержанию"/>
  </hyperlinks>
  <pageMargins left="0.75" right="0.75" top="1" bottom="1" header="0.5" footer="0.5"/>
  <headerFooter alignWithMargins="0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2:N23"/>
  <sheetViews>
    <sheetView workbookViewId="0">
      <selection activeCell="B23" sqref="B23"/>
    </sheetView>
  </sheetViews>
  <sheetFormatPr defaultRowHeight="12.75"/>
  <cols>
    <col min="1" max="1" width="9.7109375" style="340" bestFit="1" customWidth="1"/>
    <col min="2" max="2" width="19.140625" style="340" customWidth="1"/>
    <col min="3" max="8" width="9.140625" style="340"/>
    <col min="9" max="9" width="9.85546875" style="340" bestFit="1" customWidth="1"/>
    <col min="10" max="16384" width="9.140625" style="340"/>
  </cols>
  <sheetData>
    <row r="2" spans="1:14">
      <c r="A2" s="340" t="s">
        <v>1238</v>
      </c>
      <c r="B2" s="1500" t="s">
        <v>2287</v>
      </c>
      <c r="C2" s="1501"/>
      <c r="D2" s="1501"/>
      <c r="E2" s="1501"/>
      <c r="F2" s="1501"/>
      <c r="G2" s="1501"/>
      <c r="H2" s="1501"/>
    </row>
    <row r="3" spans="1:14" ht="13.5" thickBot="1">
      <c r="B3" s="340" t="s">
        <v>2288</v>
      </c>
    </row>
    <row r="4" spans="1:14" ht="13.5" thickBot="1">
      <c r="B4" s="425" t="s">
        <v>2289</v>
      </c>
      <c r="C4" s="426" t="s">
        <v>2290</v>
      </c>
      <c r="D4" s="426" t="s">
        <v>2291</v>
      </c>
      <c r="E4" s="426" t="s">
        <v>2292</v>
      </c>
      <c r="F4" s="426" t="s">
        <v>2293</v>
      </c>
      <c r="G4" s="426" t="s">
        <v>2294</v>
      </c>
      <c r="H4" s="426" t="s">
        <v>2295</v>
      </c>
      <c r="I4" s="426">
        <v>39264</v>
      </c>
      <c r="J4" s="426" t="s">
        <v>2296</v>
      </c>
      <c r="K4" s="426" t="s">
        <v>2297</v>
      </c>
      <c r="L4" s="426" t="s">
        <v>2298</v>
      </c>
      <c r="M4" s="426" t="s">
        <v>2299</v>
      </c>
      <c r="N4" s="426" t="s">
        <v>460</v>
      </c>
    </row>
    <row r="5" spans="1:14" ht="39" thickBot="1">
      <c r="B5" s="427" t="s">
        <v>461</v>
      </c>
      <c r="C5" s="428">
        <v>1.1851236642090226</v>
      </c>
      <c r="D5" s="428">
        <v>1.4534847910877491</v>
      </c>
      <c r="E5" s="428">
        <v>0.64234557649160062</v>
      </c>
      <c r="F5" s="428">
        <v>0.51678547303391742</v>
      </c>
      <c r="G5" s="428">
        <v>1.2600076395917632</v>
      </c>
      <c r="H5" s="428">
        <v>1.1926005723385229</v>
      </c>
      <c r="I5" s="428">
        <v>0.8863852969603353</v>
      </c>
      <c r="J5" s="428">
        <v>1.011221508960799</v>
      </c>
      <c r="K5" s="428">
        <v>1.3254833879412788</v>
      </c>
      <c r="L5" s="428">
        <v>2.1494917876963742</v>
      </c>
      <c r="M5" s="428">
        <v>2.1030406185369723</v>
      </c>
      <c r="N5" s="428">
        <v>2.9396778192307522</v>
      </c>
    </row>
    <row r="7" spans="1:14" ht="12.75" customHeight="1">
      <c r="B7" s="549" t="s">
        <v>462</v>
      </c>
      <c r="C7" s="1218"/>
      <c r="D7" s="1218"/>
      <c r="E7" s="1218"/>
      <c r="F7" s="1218"/>
      <c r="G7" s="1218"/>
    </row>
    <row r="8" spans="1:14">
      <c r="C8" s="1218"/>
      <c r="D8" s="1218"/>
      <c r="E8" s="1218"/>
      <c r="F8" s="1218"/>
      <c r="G8" s="1218"/>
    </row>
    <row r="21" spans="2:5">
      <c r="B21" s="385" t="s">
        <v>926</v>
      </c>
    </row>
    <row r="23" spans="2:5">
      <c r="B23" s="164" t="s">
        <v>1682</v>
      </c>
      <c r="E23" s="321"/>
    </row>
  </sheetData>
  <mergeCells count="1">
    <mergeCell ref="B2:H2"/>
  </mergeCells>
  <phoneticPr fontId="4" type="noConversion"/>
  <hyperlinks>
    <hyperlink ref="B23" location="'Содержание '!B104" display="к содержанию"/>
  </hyperlinks>
  <pageMargins left="0.75" right="0.75" top="1" bottom="1" header="0.5" footer="0.5"/>
  <headerFooter alignWithMargins="0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/>
  <dimension ref="A2:N30"/>
  <sheetViews>
    <sheetView topLeftCell="A14" workbookViewId="0">
      <selection activeCell="B30" sqref="B30"/>
    </sheetView>
  </sheetViews>
  <sheetFormatPr defaultColWidth="8" defaultRowHeight="12.75"/>
  <cols>
    <col min="1" max="1" width="8.85546875" style="321" bestFit="1" customWidth="1"/>
    <col min="2" max="2" width="32.7109375" style="321" customWidth="1"/>
    <col min="3" max="14" width="7.85546875" style="321" bestFit="1" customWidth="1"/>
    <col min="15" max="16384" width="8" style="321"/>
  </cols>
  <sheetData>
    <row r="2" spans="1:14">
      <c r="A2" s="340" t="s">
        <v>1238</v>
      </c>
      <c r="B2" s="341" t="s">
        <v>463</v>
      </c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</row>
    <row r="3" spans="1:14">
      <c r="A3" s="340"/>
      <c r="B3" s="340" t="s">
        <v>2288</v>
      </c>
    </row>
    <row r="5" spans="1:14">
      <c r="B5" s="429" t="s">
        <v>968</v>
      </c>
      <c r="C5" s="327" t="s">
        <v>2290</v>
      </c>
      <c r="D5" s="327" t="s">
        <v>2291</v>
      </c>
      <c r="E5" s="327" t="s">
        <v>2292</v>
      </c>
      <c r="F5" s="327" t="s">
        <v>2293</v>
      </c>
      <c r="G5" s="327" t="s">
        <v>2294</v>
      </c>
      <c r="H5" s="327" t="s">
        <v>2295</v>
      </c>
      <c r="I5" s="327" t="s">
        <v>464</v>
      </c>
      <c r="J5" s="327" t="s">
        <v>2296</v>
      </c>
      <c r="K5" s="327" t="s">
        <v>2297</v>
      </c>
      <c r="L5" s="327" t="s">
        <v>2298</v>
      </c>
      <c r="M5" s="327" t="s">
        <v>2299</v>
      </c>
      <c r="N5" s="327" t="s">
        <v>460</v>
      </c>
    </row>
    <row r="6" spans="1:14" ht="25.5">
      <c r="B6" s="430" t="s">
        <v>465</v>
      </c>
      <c r="C6" s="431"/>
      <c r="D6" s="330">
        <v>61.831909701802189</v>
      </c>
      <c r="E6" s="330">
        <v>-32.507809965970594</v>
      </c>
      <c r="F6" s="330">
        <v>16.367041523836924</v>
      </c>
      <c r="G6" s="330">
        <v>10.947360874126311</v>
      </c>
      <c r="H6" s="330">
        <v>66.610824653427841</v>
      </c>
      <c r="I6" s="330">
        <v>44.652874925057809</v>
      </c>
      <c r="J6" s="330">
        <v>35.042740869128927</v>
      </c>
      <c r="K6" s="330">
        <v>27.255374148502142</v>
      </c>
      <c r="L6" s="330">
        <v>71.123066614093574</v>
      </c>
      <c r="M6" s="330">
        <v>42.390242875049822</v>
      </c>
      <c r="N6" s="330">
        <v>18.099059621902637</v>
      </c>
    </row>
    <row r="7" spans="1:14" ht="25.5">
      <c r="B7" s="430" t="s">
        <v>401</v>
      </c>
      <c r="C7" s="431"/>
      <c r="D7" s="330">
        <v>29.923331002309506</v>
      </c>
      <c r="E7" s="330">
        <v>12.159815460431901</v>
      </c>
      <c r="F7" s="330">
        <v>-14.961969835697641</v>
      </c>
      <c r="G7" s="330">
        <v>67.886577723253197</v>
      </c>
      <c r="H7" s="330">
        <v>3.8447675518157753</v>
      </c>
      <c r="I7" s="330">
        <v>-6.9235052622720117</v>
      </c>
      <c r="J7" s="330">
        <v>20.585582966394011</v>
      </c>
      <c r="K7" s="330">
        <v>33.587793694206013</v>
      </c>
      <c r="L7" s="330">
        <v>62.041903216289953</v>
      </c>
      <c r="M7" s="330">
        <v>-1.3334993027238062</v>
      </c>
      <c r="N7" s="330">
        <v>42.246943843625132</v>
      </c>
    </row>
    <row r="9" spans="1:14" ht="12.75" customHeight="1">
      <c r="B9" s="549" t="s">
        <v>463</v>
      </c>
      <c r="C9" s="549"/>
      <c r="D9" s="549"/>
      <c r="E9" s="549"/>
      <c r="F9" s="549"/>
      <c r="G9" s="549"/>
      <c r="H9" s="549"/>
      <c r="I9" s="549"/>
      <c r="J9" s="549"/>
      <c r="K9" s="549"/>
    </row>
    <row r="10" spans="1:14">
      <c r="B10" s="549"/>
      <c r="C10" s="549"/>
      <c r="D10" s="549"/>
      <c r="E10" s="549"/>
      <c r="F10" s="549"/>
      <c r="G10" s="549"/>
      <c r="H10" s="549"/>
      <c r="I10" s="549"/>
      <c r="J10" s="549"/>
      <c r="K10" s="549"/>
    </row>
    <row r="11" spans="1:14">
      <c r="B11" s="340" t="s">
        <v>2288</v>
      </c>
    </row>
    <row r="28" spans="2:3">
      <c r="B28" s="385" t="s">
        <v>926</v>
      </c>
      <c r="C28" s="340"/>
    </row>
    <row r="29" spans="2:3">
      <c r="B29" s="340"/>
      <c r="C29" s="340"/>
    </row>
    <row r="30" spans="2:3">
      <c r="B30" s="164" t="s">
        <v>1682</v>
      </c>
      <c r="C30" s="340"/>
    </row>
  </sheetData>
  <phoneticPr fontId="13" type="noConversion"/>
  <hyperlinks>
    <hyperlink ref="B30" location="'Содержание '!B105" display="к содержанию"/>
  </hyperlinks>
  <pageMargins left="0.75" right="0.75" top="1" bottom="1" header="0.5" footer="0.5"/>
  <headerFooter alignWithMargins="0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/>
  <dimension ref="A2:L38"/>
  <sheetViews>
    <sheetView topLeftCell="A18" workbookViewId="0">
      <selection activeCell="B38" sqref="B38"/>
    </sheetView>
  </sheetViews>
  <sheetFormatPr defaultColWidth="8" defaultRowHeight="12.75"/>
  <cols>
    <col min="1" max="1" width="8.85546875" style="321" bestFit="1" customWidth="1"/>
    <col min="2" max="2" width="27.140625" style="321" customWidth="1"/>
    <col min="3" max="3" width="9.85546875" style="321" customWidth="1"/>
    <col min="4" max="4" width="10.5703125" style="321" customWidth="1"/>
    <col min="5" max="5" width="9.85546875" style="321" customWidth="1"/>
    <col min="6" max="6" width="10" style="321" customWidth="1"/>
    <col min="7" max="8" width="9.85546875" style="321" customWidth="1"/>
    <col min="9" max="10" width="9.7109375" style="321" customWidth="1"/>
    <col min="11" max="11" width="10" style="321" customWidth="1"/>
    <col min="12" max="12" width="10.28515625" style="321" customWidth="1"/>
    <col min="13" max="16384" width="8" style="321"/>
  </cols>
  <sheetData>
    <row r="2" spans="1:12">
      <c r="A2" s="340" t="s">
        <v>1238</v>
      </c>
      <c r="B2" s="341" t="s">
        <v>402</v>
      </c>
    </row>
    <row r="3" spans="1:12">
      <c r="A3" s="340"/>
      <c r="B3" s="340" t="s">
        <v>2246</v>
      </c>
    </row>
    <row r="4" spans="1:12" ht="114.75" hidden="1">
      <c r="B4" s="432"/>
      <c r="C4" s="433" t="s">
        <v>403</v>
      </c>
      <c r="D4" s="433" t="s">
        <v>404</v>
      </c>
      <c r="E4" s="433" t="s">
        <v>405</v>
      </c>
      <c r="F4" s="433" t="s">
        <v>406</v>
      </c>
      <c r="G4" s="433" t="s">
        <v>970</v>
      </c>
    </row>
    <row r="5" spans="1:12" hidden="1">
      <c r="B5" s="434">
        <v>39448</v>
      </c>
      <c r="C5" s="435">
        <v>283.10666300000003</v>
      </c>
      <c r="D5" s="436"/>
      <c r="E5" s="437">
        <f t="shared" ref="E5:E14" si="0">C5/G5*100</f>
        <v>3.1923420885482749</v>
      </c>
      <c r="F5" s="436"/>
      <c r="G5" s="435">
        <v>8868.305938000005</v>
      </c>
    </row>
    <row r="6" spans="1:12" hidden="1">
      <c r="B6" s="434">
        <v>39479</v>
      </c>
      <c r="C6" s="435">
        <v>342.89356099999998</v>
      </c>
      <c r="D6" s="436"/>
      <c r="E6" s="437">
        <f t="shared" si="0"/>
        <v>3.8794745535836865</v>
      </c>
      <c r="F6" s="436"/>
      <c r="G6" s="435">
        <v>8838.6598820000017</v>
      </c>
    </row>
    <row r="7" spans="1:12" hidden="1">
      <c r="B7" s="434">
        <v>39508</v>
      </c>
      <c r="C7" s="435">
        <v>354.53379100000001</v>
      </c>
      <c r="D7" s="436"/>
      <c r="E7" s="437">
        <f t="shared" si="0"/>
        <v>4.012870699007955</v>
      </c>
      <c r="F7" s="436"/>
      <c r="G7" s="435">
        <v>8834.9168859999991</v>
      </c>
    </row>
    <row r="8" spans="1:12" hidden="1">
      <c r="B8" s="434">
        <v>39539</v>
      </c>
      <c r="C8" s="435">
        <v>383.22440899999998</v>
      </c>
      <c r="D8" s="436"/>
      <c r="E8" s="437">
        <f t="shared" si="0"/>
        <v>4.3246071478293064</v>
      </c>
      <c r="F8" s="436"/>
      <c r="G8" s="435">
        <v>8861.4848909999982</v>
      </c>
    </row>
    <row r="9" spans="1:12" hidden="1">
      <c r="B9" s="434">
        <v>39569</v>
      </c>
      <c r="C9" s="435">
        <v>404.23357499999997</v>
      </c>
      <c r="D9" s="436"/>
      <c r="E9" s="437">
        <f t="shared" si="0"/>
        <v>4.5644133488403602</v>
      </c>
      <c r="F9" s="436"/>
      <c r="G9" s="435">
        <v>8856.2000000000007</v>
      </c>
    </row>
    <row r="10" spans="1:12" hidden="1">
      <c r="B10" s="434">
        <v>39600</v>
      </c>
      <c r="C10" s="435">
        <v>447.52179100000001</v>
      </c>
      <c r="D10" s="436"/>
      <c r="E10" s="437">
        <f t="shared" si="0"/>
        <v>5.0578292627795802</v>
      </c>
      <c r="F10" s="436"/>
      <c r="G10" s="435">
        <v>8848.1</v>
      </c>
    </row>
    <row r="11" spans="1:12" hidden="1">
      <c r="B11" s="434">
        <v>39630</v>
      </c>
      <c r="C11" s="435">
        <v>459.32288199999999</v>
      </c>
      <c r="D11" s="435">
        <v>281.75621899999999</v>
      </c>
      <c r="E11" s="437">
        <f t="shared" si="0"/>
        <v>5.139888815807133</v>
      </c>
      <c r="F11" s="437">
        <f>D11/G11*100</f>
        <v>3.1528924326966261</v>
      </c>
      <c r="G11" s="435">
        <v>8936.436146</v>
      </c>
    </row>
    <row r="12" spans="1:12" hidden="1">
      <c r="B12" s="434">
        <v>39661</v>
      </c>
      <c r="C12" s="435">
        <v>503.39757400000002</v>
      </c>
      <c r="D12" s="435">
        <v>312.62523099999999</v>
      </c>
      <c r="E12" s="437">
        <f t="shared" si="0"/>
        <v>5.6212144998329094</v>
      </c>
      <c r="F12" s="437">
        <f>D12/G12*100</f>
        <v>3.490945471880269</v>
      </c>
      <c r="G12" s="435">
        <v>8955.3169340000004</v>
      </c>
    </row>
    <row r="13" spans="1:12" hidden="1">
      <c r="B13" s="434">
        <v>39692</v>
      </c>
      <c r="C13" s="435">
        <v>519.66929000000005</v>
      </c>
      <c r="D13" s="435">
        <v>342.24667299999999</v>
      </c>
      <c r="E13" s="437">
        <f t="shared" si="0"/>
        <v>5.74766958252237</v>
      </c>
      <c r="F13" s="437">
        <f>D13/G13*100</f>
        <v>3.7853319985900651</v>
      </c>
      <c r="G13" s="435">
        <v>9041.3911680000001</v>
      </c>
    </row>
    <row r="14" spans="1:12" hidden="1">
      <c r="B14" s="434">
        <v>39722</v>
      </c>
      <c r="C14" s="435">
        <v>570.01588700000002</v>
      </c>
      <c r="D14" s="435">
        <v>389.12180899999998</v>
      </c>
      <c r="E14" s="437">
        <f t="shared" si="0"/>
        <v>6.2680396334786277</v>
      </c>
      <c r="F14" s="437">
        <f>D14/G14*100</f>
        <v>4.2788823551910937</v>
      </c>
      <c r="G14" s="435">
        <v>9094.0057870000001</v>
      </c>
    </row>
    <row r="15" spans="1:12">
      <c r="B15" s="438" t="s">
        <v>968</v>
      </c>
      <c r="C15" s="434">
        <v>39448</v>
      </c>
      <c r="D15" s="434">
        <v>39479</v>
      </c>
      <c r="E15" s="434">
        <v>39508</v>
      </c>
      <c r="F15" s="434">
        <v>39539</v>
      </c>
      <c r="G15" s="434">
        <v>39569</v>
      </c>
      <c r="H15" s="434">
        <v>39600</v>
      </c>
      <c r="I15" s="434">
        <v>39630</v>
      </c>
      <c r="J15" s="434">
        <v>39661</v>
      </c>
      <c r="K15" s="434">
        <v>39692</v>
      </c>
      <c r="L15" s="434">
        <v>39722</v>
      </c>
    </row>
    <row r="16" spans="1:12" ht="15.75" customHeight="1">
      <c r="B16" s="439" t="s">
        <v>403</v>
      </c>
      <c r="C16" s="440">
        <v>283.10666300000003</v>
      </c>
      <c r="D16" s="440">
        <v>342.89356099999998</v>
      </c>
      <c r="E16" s="440">
        <v>354.53379100000001</v>
      </c>
      <c r="F16" s="440">
        <v>383.22440899999998</v>
      </c>
      <c r="G16" s="440">
        <v>404.23357499999997</v>
      </c>
      <c r="H16" s="440">
        <v>447.52179100000001</v>
      </c>
      <c r="I16" s="440">
        <v>459.32288199999999</v>
      </c>
      <c r="J16" s="440">
        <v>503.39757400000002</v>
      </c>
      <c r="K16" s="440">
        <v>519.66929000000005</v>
      </c>
      <c r="L16" s="440">
        <v>570.01588700000002</v>
      </c>
    </row>
    <row r="17" spans="2:12" ht="26.25" customHeight="1">
      <c r="B17" s="439" t="s">
        <v>404</v>
      </c>
      <c r="C17" s="431" t="s">
        <v>407</v>
      </c>
      <c r="D17" s="431" t="s">
        <v>407</v>
      </c>
      <c r="E17" s="431" t="s">
        <v>407</v>
      </c>
      <c r="F17" s="431" t="s">
        <v>407</v>
      </c>
      <c r="G17" s="431" t="s">
        <v>407</v>
      </c>
      <c r="H17" s="431" t="s">
        <v>407</v>
      </c>
      <c r="I17" s="440">
        <v>281.75621899999999</v>
      </c>
      <c r="J17" s="440">
        <v>312.62523099999999</v>
      </c>
      <c r="K17" s="440">
        <v>342.24667299999999</v>
      </c>
      <c r="L17" s="440">
        <v>389.12180899999998</v>
      </c>
    </row>
    <row r="18" spans="2:12" ht="25.5">
      <c r="B18" s="439" t="s">
        <v>405</v>
      </c>
      <c r="C18" s="330">
        <v>3.1923420885482749</v>
      </c>
      <c r="D18" s="330">
        <v>3.8794745535836865</v>
      </c>
      <c r="E18" s="330">
        <v>4.012870699007955</v>
      </c>
      <c r="F18" s="330">
        <v>4.3246071478293064</v>
      </c>
      <c r="G18" s="330">
        <v>4.5644133488403602</v>
      </c>
      <c r="H18" s="330">
        <v>5.0578292627795802</v>
      </c>
      <c r="I18" s="330">
        <v>5.139888815807133</v>
      </c>
      <c r="J18" s="330">
        <v>5.6212144998329094</v>
      </c>
      <c r="K18" s="330">
        <v>5.74766958252237</v>
      </c>
      <c r="L18" s="330">
        <v>6.2680396334786277</v>
      </c>
    </row>
    <row r="19" spans="2:12" ht="38.25">
      <c r="B19" s="439" t="s">
        <v>406</v>
      </c>
      <c r="C19" s="330" t="s">
        <v>408</v>
      </c>
      <c r="D19" s="330" t="s">
        <v>408</v>
      </c>
      <c r="E19" s="330" t="s">
        <v>408</v>
      </c>
      <c r="F19" s="330" t="s">
        <v>408</v>
      </c>
      <c r="G19" s="330" t="s">
        <v>408</v>
      </c>
      <c r="H19" s="330" t="s">
        <v>408</v>
      </c>
      <c r="I19" s="441">
        <v>3.1528924326966261</v>
      </c>
      <c r="J19" s="441">
        <v>3.490945471880269</v>
      </c>
      <c r="K19" s="441">
        <v>3.7853319985900651</v>
      </c>
      <c r="L19" s="441">
        <v>4.2788823551910937</v>
      </c>
    </row>
    <row r="21" spans="2:12">
      <c r="B21" s="341" t="s">
        <v>402</v>
      </c>
    </row>
    <row r="36" spans="2:2">
      <c r="B36" s="385" t="s">
        <v>926</v>
      </c>
    </row>
    <row r="38" spans="2:2">
      <c r="B38" s="164" t="s">
        <v>1682</v>
      </c>
    </row>
  </sheetData>
  <phoneticPr fontId="13" type="noConversion"/>
  <hyperlinks>
    <hyperlink ref="B38" location="'Содержание '!B106" display="к содержанию"/>
  </hyperlinks>
  <pageMargins left="0.75" right="0.75" top="1" bottom="1" header="0.5" footer="0.5"/>
  <headerFooter alignWithMargins="0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/>
  <dimension ref="A2:J34"/>
  <sheetViews>
    <sheetView topLeftCell="A16" workbookViewId="0">
      <selection activeCell="B34" sqref="B34"/>
    </sheetView>
  </sheetViews>
  <sheetFormatPr defaultColWidth="8" defaultRowHeight="12.75"/>
  <cols>
    <col min="1" max="1" width="8" style="321" customWidth="1"/>
    <col min="2" max="2" width="12.140625" style="321" customWidth="1"/>
    <col min="3" max="3" width="6" style="321" customWidth="1"/>
    <col min="4" max="4" width="5.85546875" style="321" customWidth="1"/>
    <col min="5" max="5" width="5.42578125" style="321" customWidth="1"/>
    <col min="6" max="8" width="5.5703125" style="321" customWidth="1"/>
    <col min="9" max="9" width="5.85546875" style="321" customWidth="1"/>
    <col min="10" max="16384" width="8" style="321"/>
  </cols>
  <sheetData>
    <row r="2" spans="1:10">
      <c r="A2" s="340" t="s">
        <v>1238</v>
      </c>
      <c r="B2" s="325" t="s">
        <v>409</v>
      </c>
    </row>
    <row r="3" spans="1:10">
      <c r="B3" s="326" t="s">
        <v>410</v>
      </c>
    </row>
    <row r="5" spans="1:10" ht="16.5" customHeight="1">
      <c r="B5" s="442" t="s">
        <v>979</v>
      </c>
      <c r="C5" s="442">
        <v>2002</v>
      </c>
      <c r="D5" s="442">
        <v>2003</v>
      </c>
      <c r="E5" s="442">
        <v>2004</v>
      </c>
      <c r="F5" s="442">
        <v>2005</v>
      </c>
      <c r="G5" s="442">
        <v>2006</v>
      </c>
      <c r="H5" s="442">
        <v>2007</v>
      </c>
      <c r="I5" s="442">
        <v>2008</v>
      </c>
      <c r="J5" s="406"/>
    </row>
    <row r="6" spans="1:10" ht="16.5" customHeight="1">
      <c r="B6" s="329" t="s">
        <v>411</v>
      </c>
      <c r="C6" s="443">
        <v>2.6</v>
      </c>
      <c r="D6" s="443">
        <v>3.2</v>
      </c>
      <c r="E6" s="443">
        <v>2</v>
      </c>
      <c r="F6" s="443">
        <v>2.2000000000000002</v>
      </c>
      <c r="G6" s="443">
        <v>2.2000000000000002</v>
      </c>
      <c r="H6" s="443">
        <v>2.1</v>
      </c>
      <c r="I6" s="444">
        <v>2.1</v>
      </c>
    </row>
    <row r="7" spans="1:10" ht="16.5" customHeight="1">
      <c r="B7" s="329" t="s">
        <v>412</v>
      </c>
      <c r="C7" s="443">
        <v>8.1</v>
      </c>
      <c r="D7" s="443">
        <v>4.9000000000000004</v>
      </c>
      <c r="E7" s="443">
        <v>4.0999999999999996</v>
      </c>
      <c r="F7" s="443">
        <v>4.3</v>
      </c>
      <c r="G7" s="443">
        <v>3.6</v>
      </c>
      <c r="H7" s="443">
        <v>2.6</v>
      </c>
      <c r="I7" s="444">
        <v>2.8</v>
      </c>
    </row>
    <row r="8" spans="1:10" ht="16.5" customHeight="1">
      <c r="B8" s="329" t="s">
        <v>184</v>
      </c>
      <c r="C8" s="443">
        <v>10.199999999999999</v>
      </c>
      <c r="D8" s="443">
        <v>8.9</v>
      </c>
      <c r="E8" s="443">
        <v>7.5</v>
      </c>
      <c r="F8" s="443">
        <v>6.2</v>
      </c>
      <c r="G8" s="443">
        <v>5.2</v>
      </c>
      <c r="H8" s="443">
        <v>4.8</v>
      </c>
      <c r="I8" s="444">
        <v>4.8</v>
      </c>
    </row>
    <row r="9" spans="1:10" ht="16.5" customHeight="1">
      <c r="B9" s="329" t="s">
        <v>197</v>
      </c>
      <c r="C9" s="443">
        <v>2.9</v>
      </c>
      <c r="D9" s="443">
        <v>2.6</v>
      </c>
      <c r="E9" s="443">
        <v>2.7</v>
      </c>
      <c r="F9" s="443">
        <v>2.5</v>
      </c>
      <c r="G9" s="443">
        <v>2.5</v>
      </c>
      <c r="H9" s="443">
        <v>2.4</v>
      </c>
      <c r="I9" s="445" t="s">
        <v>413</v>
      </c>
    </row>
    <row r="10" spans="1:10" ht="16.5" customHeight="1">
      <c r="B10" s="329" t="s">
        <v>990</v>
      </c>
      <c r="C10" s="443" t="s">
        <v>413</v>
      </c>
      <c r="D10" s="443">
        <v>8.3000000000000007</v>
      </c>
      <c r="E10" s="443">
        <v>8.1</v>
      </c>
      <c r="F10" s="443">
        <v>8.3000000000000007</v>
      </c>
      <c r="G10" s="443">
        <v>7.9</v>
      </c>
      <c r="H10" s="443">
        <v>9.6999999999999993</v>
      </c>
      <c r="I10" s="444">
        <v>9.6999999999999993</v>
      </c>
    </row>
    <row r="11" spans="1:10" ht="16.5" customHeight="1">
      <c r="B11" s="446" t="s">
        <v>984</v>
      </c>
      <c r="C11" s="447">
        <v>5</v>
      </c>
      <c r="D11" s="443">
        <v>4.8</v>
      </c>
      <c r="E11" s="443">
        <v>4.2</v>
      </c>
      <c r="F11" s="443">
        <v>3.5</v>
      </c>
      <c r="G11" s="443">
        <v>3</v>
      </c>
      <c r="H11" s="443">
        <v>2.7</v>
      </c>
      <c r="I11" s="445" t="s">
        <v>413</v>
      </c>
    </row>
    <row r="12" spans="1:10" ht="16.5" customHeight="1">
      <c r="B12" s="446" t="s">
        <v>222</v>
      </c>
      <c r="C12" s="444">
        <v>26</v>
      </c>
      <c r="D12" s="444">
        <v>20.399999999999999</v>
      </c>
      <c r="E12" s="444">
        <v>12.8</v>
      </c>
      <c r="F12" s="444">
        <v>9.8000000000000007</v>
      </c>
      <c r="G12" s="444">
        <v>7.5</v>
      </c>
      <c r="H12" s="444">
        <v>6.7</v>
      </c>
      <c r="I12" s="445" t="s">
        <v>413</v>
      </c>
    </row>
    <row r="13" spans="1:10" ht="16.5" customHeight="1">
      <c r="B13" s="446" t="s">
        <v>414</v>
      </c>
      <c r="C13" s="444">
        <v>24</v>
      </c>
      <c r="D13" s="444">
        <v>19.399999999999999</v>
      </c>
      <c r="E13" s="444">
        <v>14.3</v>
      </c>
      <c r="F13" s="444">
        <v>14.8</v>
      </c>
      <c r="G13" s="444">
        <v>13.2</v>
      </c>
      <c r="H13" s="444">
        <v>9.3000000000000007</v>
      </c>
      <c r="I13" s="444">
        <v>8.5</v>
      </c>
    </row>
    <row r="14" spans="1:10" ht="16.5" customHeight="1">
      <c r="B14" s="446" t="s">
        <v>415</v>
      </c>
      <c r="C14" s="444">
        <v>15.9</v>
      </c>
      <c r="D14" s="444">
        <v>13.9</v>
      </c>
      <c r="E14" s="444">
        <v>11.7</v>
      </c>
      <c r="F14" s="444">
        <v>9.6</v>
      </c>
      <c r="G14" s="444">
        <v>8.5</v>
      </c>
      <c r="H14" s="444">
        <v>6.6</v>
      </c>
      <c r="I14" s="445" t="s">
        <v>413</v>
      </c>
    </row>
    <row r="15" spans="1:10" ht="16.5" customHeight="1">
      <c r="B15" s="446" t="s">
        <v>416</v>
      </c>
      <c r="C15" s="444">
        <v>14.6</v>
      </c>
      <c r="D15" s="444">
        <v>16.100000000000001</v>
      </c>
      <c r="E15" s="444">
        <v>14.4</v>
      </c>
      <c r="F15" s="444">
        <v>10.3</v>
      </c>
      <c r="G15" s="444">
        <v>7.5</v>
      </c>
      <c r="H15" s="444">
        <v>5.8</v>
      </c>
      <c r="I15" s="445" t="s">
        <v>413</v>
      </c>
    </row>
    <row r="17" spans="2:4">
      <c r="B17" s="325" t="s">
        <v>409</v>
      </c>
    </row>
    <row r="18" spans="2:4">
      <c r="B18" s="326" t="s">
        <v>410</v>
      </c>
    </row>
    <row r="32" spans="2:4">
      <c r="B32" s="448" t="s">
        <v>417</v>
      </c>
      <c r="D32" s="364"/>
    </row>
    <row r="33" spans="2:2">
      <c r="B33" s="449"/>
    </row>
    <row r="34" spans="2:2">
      <c r="B34" s="172" t="s">
        <v>1682</v>
      </c>
    </row>
  </sheetData>
  <phoneticPr fontId="13" type="noConversion"/>
  <hyperlinks>
    <hyperlink ref="B34" location="'Содержание '!B107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/>
  <dimension ref="A1:N27"/>
  <sheetViews>
    <sheetView workbookViewId="0">
      <selection activeCell="B27" sqref="B27"/>
    </sheetView>
  </sheetViews>
  <sheetFormatPr defaultColWidth="8" defaultRowHeight="12.75"/>
  <cols>
    <col min="1" max="1" width="8.85546875" style="321" bestFit="1" customWidth="1"/>
    <col min="2" max="2" width="25.85546875" style="321" customWidth="1"/>
    <col min="3" max="14" width="9.85546875" style="321" bestFit="1" customWidth="1"/>
    <col min="15" max="16384" width="8" style="321"/>
  </cols>
  <sheetData>
    <row r="1" spans="1:14">
      <c r="A1" s="450"/>
      <c r="D1" s="340"/>
      <c r="E1" s="340"/>
      <c r="F1" s="340"/>
      <c r="G1" s="340"/>
      <c r="H1" s="340"/>
    </row>
    <row r="2" spans="1:14">
      <c r="A2" s="340" t="s">
        <v>1238</v>
      </c>
      <c r="B2" s="341" t="s">
        <v>418</v>
      </c>
      <c r="C2" s="340"/>
      <c r="D2" s="340"/>
      <c r="E2" s="340"/>
      <c r="F2" s="340"/>
      <c r="G2" s="340"/>
      <c r="H2" s="340"/>
    </row>
    <row r="3" spans="1:14">
      <c r="A3" s="340"/>
      <c r="B3" s="340" t="s">
        <v>419</v>
      </c>
      <c r="C3" s="340"/>
      <c r="D3" s="340"/>
      <c r="E3" s="340"/>
      <c r="F3" s="340"/>
      <c r="G3" s="340"/>
      <c r="H3" s="340"/>
    </row>
    <row r="4" spans="1:14" ht="16.5" customHeight="1">
      <c r="B4" s="442" t="s">
        <v>968</v>
      </c>
      <c r="C4" s="451" t="s">
        <v>997</v>
      </c>
      <c r="D4" s="452">
        <v>39083</v>
      </c>
      <c r="E4" s="452">
        <v>39448</v>
      </c>
      <c r="F4" s="452">
        <v>39479</v>
      </c>
      <c r="G4" s="452">
        <v>39508</v>
      </c>
      <c r="H4" s="452">
        <v>39539</v>
      </c>
      <c r="I4" s="452">
        <v>39569</v>
      </c>
      <c r="J4" s="452">
        <v>39600</v>
      </c>
      <c r="K4" s="452">
        <v>39630</v>
      </c>
      <c r="L4" s="452">
        <v>39661</v>
      </c>
      <c r="M4" s="452">
        <v>39692</v>
      </c>
      <c r="N4" s="452">
        <v>39722</v>
      </c>
    </row>
    <row r="5" spans="1:14" ht="15.75" customHeight="1">
      <c r="B5" s="453" t="s">
        <v>970</v>
      </c>
      <c r="C5" s="454">
        <v>3062.0401649999999</v>
      </c>
      <c r="D5" s="454">
        <v>5991.7678089999999</v>
      </c>
      <c r="E5" s="454">
        <v>8868.3059379999995</v>
      </c>
      <c r="F5" s="454">
        <v>8838.6598819999999</v>
      </c>
      <c r="G5" s="454">
        <v>8834.9168860000009</v>
      </c>
      <c r="H5" s="454">
        <v>8861.4848910000001</v>
      </c>
      <c r="I5" s="454">
        <v>8856.2379249999994</v>
      </c>
      <c r="J5" s="454">
        <v>8848.1423830000003</v>
      </c>
      <c r="K5" s="454">
        <v>8936.436146</v>
      </c>
      <c r="L5" s="454">
        <v>8955.3169340000004</v>
      </c>
      <c r="M5" s="454">
        <v>9041.3911680000001</v>
      </c>
      <c r="N5" s="454">
        <v>9094.0057870000001</v>
      </c>
    </row>
    <row r="6" spans="1:14" ht="15.75" customHeight="1">
      <c r="B6" s="453" t="s">
        <v>420</v>
      </c>
      <c r="C6" s="454">
        <v>171.86676299999999</v>
      </c>
      <c r="D6" s="454">
        <v>299.14780500000001</v>
      </c>
      <c r="E6" s="454">
        <v>521.68543799999998</v>
      </c>
      <c r="F6" s="454">
        <v>550.62804600000004</v>
      </c>
      <c r="G6" s="454">
        <v>566.34932200000003</v>
      </c>
      <c r="H6" s="454">
        <v>615.01618800000006</v>
      </c>
      <c r="I6" s="454">
        <v>645.19595400000003</v>
      </c>
      <c r="J6" s="454">
        <v>678.49566200000004</v>
      </c>
      <c r="K6" s="454">
        <v>696.47379799999999</v>
      </c>
      <c r="L6" s="454">
        <v>717.80941900000005</v>
      </c>
      <c r="M6" s="454">
        <v>742.64617399999997</v>
      </c>
      <c r="N6" s="454">
        <v>803.93096400000002</v>
      </c>
    </row>
    <row r="7" spans="1:14" ht="40.5" customHeight="1">
      <c r="B7" s="453" t="s">
        <v>435</v>
      </c>
      <c r="C7" s="454">
        <v>5.6128187005672414</v>
      </c>
      <c r="D7" s="454">
        <v>4.9926468203701386</v>
      </c>
      <c r="E7" s="454">
        <v>5.8825827801521662</v>
      </c>
      <c r="F7" s="454">
        <v>6.2297684643501032</v>
      </c>
      <c r="G7" s="454">
        <v>6.4103525738589502</v>
      </c>
      <c r="H7" s="454">
        <v>6.9403288000257124</v>
      </c>
      <c r="I7" s="454">
        <v>7.2852147770183135</v>
      </c>
      <c r="J7" s="454">
        <v>7.668227212342317</v>
      </c>
      <c r="K7" s="454">
        <v>7.7936415213098753</v>
      </c>
      <c r="L7" s="454">
        <v>8.0154552238653345</v>
      </c>
      <c r="M7" s="454">
        <v>8.2138485129194674</v>
      </c>
      <c r="N7" s="454">
        <v>8.840229298613707</v>
      </c>
    </row>
    <row r="9" spans="1:14">
      <c r="B9" s="341" t="s">
        <v>418</v>
      </c>
    </row>
    <row r="25" spans="2:2">
      <c r="B25" s="448" t="s">
        <v>436</v>
      </c>
    </row>
    <row r="27" spans="2:2">
      <c r="B27" s="172" t="s">
        <v>1682</v>
      </c>
    </row>
  </sheetData>
  <phoneticPr fontId="13" type="noConversion"/>
  <hyperlinks>
    <hyperlink ref="B27" location="'Содержание '!B108" display="к содержанию"/>
  </hyperlinks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188</vt:i4>
      </vt:variant>
      <vt:variant>
        <vt:lpstr>Именованные диапазоны</vt:lpstr>
      </vt:variant>
      <vt:variant>
        <vt:i4>8</vt:i4>
      </vt:variant>
    </vt:vector>
  </HeadingPairs>
  <TitlesOfParts>
    <vt:vector size="196" baseType="lpstr">
      <vt:lpstr>Содержание </vt:lpstr>
      <vt:lpstr>График 1.1.1</vt:lpstr>
      <vt:lpstr>График 1.1.2</vt:lpstr>
      <vt:lpstr>График 1.1.3</vt:lpstr>
      <vt:lpstr>Таблица 1.1.1</vt:lpstr>
      <vt:lpstr>График 1.1.4 </vt:lpstr>
      <vt:lpstr>График 1.1.5</vt:lpstr>
      <vt:lpstr>График 1.1.6</vt:lpstr>
      <vt:lpstr>График 1.1.7</vt:lpstr>
      <vt:lpstr>Бокс1_График 1</vt:lpstr>
      <vt:lpstr>Бокс 1_График 2</vt:lpstr>
      <vt:lpstr>График 1.1.8</vt:lpstr>
      <vt:lpstr>График 1.1.9</vt:lpstr>
      <vt:lpstr>График 1.1.10</vt:lpstr>
      <vt:lpstr>График 1.1.11</vt:lpstr>
      <vt:lpstr>  Таблица 1.1.2 </vt:lpstr>
      <vt:lpstr>Таблица 1.1.3</vt:lpstr>
      <vt:lpstr>Таблица 1.1.4</vt:lpstr>
      <vt:lpstr>Графики 1.2.1.-1.2.4.</vt:lpstr>
      <vt:lpstr>Таблица 1.2.1</vt:lpstr>
      <vt:lpstr>График 1.2.5</vt:lpstr>
      <vt:lpstr>График 1.2.6</vt:lpstr>
      <vt:lpstr>График 1.2.7</vt:lpstr>
      <vt:lpstr>График 1.2.8</vt:lpstr>
      <vt:lpstr>График 2.1.1.</vt:lpstr>
      <vt:lpstr>График 2.1.2</vt:lpstr>
      <vt:lpstr>Бокс 2_График 1</vt:lpstr>
      <vt:lpstr>График  2.1.3.</vt:lpstr>
      <vt:lpstr>График 2.1.4</vt:lpstr>
      <vt:lpstr>График 2.1.5</vt:lpstr>
      <vt:lpstr>График 2.1.6</vt:lpstr>
      <vt:lpstr>График 2.1.7</vt:lpstr>
      <vt:lpstr>Таблица 2.2.1</vt:lpstr>
      <vt:lpstr>График 2.2.1</vt:lpstr>
      <vt:lpstr>График 2.2.2</vt:lpstr>
      <vt:lpstr>График 2.2.3</vt:lpstr>
      <vt:lpstr>Бокс 3_График 1</vt:lpstr>
      <vt:lpstr>Таблица 2.3.1</vt:lpstr>
      <vt:lpstr>Таблица 2.3.2</vt:lpstr>
      <vt:lpstr>График 2.4.1</vt:lpstr>
      <vt:lpstr>График 2.4.2</vt:lpstr>
      <vt:lpstr>График 2.4.3</vt:lpstr>
      <vt:lpstr>Бокс 4_График 1</vt:lpstr>
      <vt:lpstr>Бокс 4_График 2</vt:lpstr>
      <vt:lpstr>Бокс 4_График 3</vt:lpstr>
      <vt:lpstr>Бокс 4_График 4</vt:lpstr>
      <vt:lpstr>Бокс 4_Таблица 1</vt:lpstr>
      <vt:lpstr>График 2.4.4</vt:lpstr>
      <vt:lpstr>График 2.4.5</vt:lpstr>
      <vt:lpstr>График 2.4.6</vt:lpstr>
      <vt:lpstr>График 2.4.7</vt:lpstr>
      <vt:lpstr>График 2.5.1</vt:lpstr>
      <vt:lpstr>График 2.5.2</vt:lpstr>
      <vt:lpstr>График 2.5.3 - 2.5.4</vt:lpstr>
      <vt:lpstr>График 2.5.5</vt:lpstr>
      <vt:lpstr>График 2.5.6</vt:lpstr>
      <vt:lpstr>График 2.5.7</vt:lpstr>
      <vt:lpstr>График 2.5.8 - 2.5.9</vt:lpstr>
      <vt:lpstr>Графики 3.1.1 - 3.1.3</vt:lpstr>
      <vt:lpstr>График 3.1.4</vt:lpstr>
      <vt:lpstr>График 3.1.5</vt:lpstr>
      <vt:lpstr>График 3.1.6</vt:lpstr>
      <vt:lpstr>График 3.1.7</vt:lpstr>
      <vt:lpstr>График 3.1.8</vt:lpstr>
      <vt:lpstr>График 3.1.9</vt:lpstr>
      <vt:lpstr>Графики 3.1.10 - 3.1.11</vt:lpstr>
      <vt:lpstr>График 3.1.12</vt:lpstr>
      <vt:lpstr>Графики 3.1.13 - 3.1.14</vt:lpstr>
      <vt:lpstr>Графики 3.1.15 - 3.1.16</vt:lpstr>
      <vt:lpstr>Графики 3.1.17 - 3.1.18</vt:lpstr>
      <vt:lpstr>График 3.2.1</vt:lpstr>
      <vt:lpstr>График 3.2.2</vt:lpstr>
      <vt:lpstr>График 3.2.3</vt:lpstr>
      <vt:lpstr>График 3.2.4</vt:lpstr>
      <vt:lpstr>График 3.2.5</vt:lpstr>
      <vt:lpstr>График 3.2.6</vt:lpstr>
      <vt:lpstr>График 3.2.7</vt:lpstr>
      <vt:lpstr>График 3.2.8</vt:lpstr>
      <vt:lpstr>График 3.2.9 </vt:lpstr>
      <vt:lpstr>График 4.1.1.</vt:lpstr>
      <vt:lpstr>График 4.2.1</vt:lpstr>
      <vt:lpstr>Таблица 4.2.1</vt:lpstr>
      <vt:lpstr>График 4.2.2</vt:lpstr>
      <vt:lpstr>График 4.2.3</vt:lpstr>
      <vt:lpstr>График 4.2.4</vt:lpstr>
      <vt:lpstr>График 5.1.1</vt:lpstr>
      <vt:lpstr>График 5.1.2</vt:lpstr>
      <vt:lpstr>График 5.1.3</vt:lpstr>
      <vt:lpstr>График 5.1.4</vt:lpstr>
      <vt:lpstr>График 5.2.1</vt:lpstr>
      <vt:lpstr>График 5.2.2</vt:lpstr>
      <vt:lpstr>График 5.2.3</vt:lpstr>
      <vt:lpstr>График 5.2.4</vt:lpstr>
      <vt:lpstr>График 5.2.5</vt:lpstr>
      <vt:lpstr>График 5.2.6</vt:lpstr>
      <vt:lpstr>График 5.2.7</vt:lpstr>
      <vt:lpstr>График 5.2.8</vt:lpstr>
      <vt:lpstr>График 5.2.9</vt:lpstr>
      <vt:lpstr>График 5.2.10</vt:lpstr>
      <vt:lpstr>График 5.2.11</vt:lpstr>
      <vt:lpstr>График 5.2.12</vt:lpstr>
      <vt:lpstr>График 5.2.13</vt:lpstr>
      <vt:lpstr>График 5.2.14</vt:lpstr>
      <vt:lpstr>График 5.2.15</vt:lpstr>
      <vt:lpstr>Таблица 5.2.1</vt:lpstr>
      <vt:lpstr>График 5.2.16</vt:lpstr>
      <vt:lpstr>График 5.2.17</vt:lpstr>
      <vt:lpstr>График 5.2.18</vt:lpstr>
      <vt:lpstr>График 5.2.19</vt:lpstr>
      <vt:lpstr>График 5.2.20</vt:lpstr>
      <vt:lpstr>График 5.2.21</vt:lpstr>
      <vt:lpstr>График 5.2.22</vt:lpstr>
      <vt:lpstr>График 5.2.23</vt:lpstr>
      <vt:lpstr>График 5.3.1</vt:lpstr>
      <vt:lpstr>График 5.3.2</vt:lpstr>
      <vt:lpstr>График 5.3.3</vt:lpstr>
      <vt:lpstr>График 5.3.4</vt:lpstr>
      <vt:lpstr>График 5.3.5</vt:lpstr>
      <vt:lpstr>Таблица 5.3.1</vt:lpstr>
      <vt:lpstr>Бокс 5_График 1</vt:lpstr>
      <vt:lpstr>Бокс 5_График 2</vt:lpstr>
      <vt:lpstr>Бокс 5_График 3</vt:lpstr>
      <vt:lpstr>График 5.4.1</vt:lpstr>
      <vt:lpstr>График 5.4.2</vt:lpstr>
      <vt:lpstr>График 5.4.3</vt:lpstr>
      <vt:lpstr>График 5.4.4</vt:lpstr>
      <vt:lpstr>График 5.4.5</vt:lpstr>
      <vt:lpstr>График 5.4.6</vt:lpstr>
      <vt:lpstr>График 5.4.7</vt:lpstr>
      <vt:lpstr>График 5.4.8</vt:lpstr>
      <vt:lpstr>График 5.4.9</vt:lpstr>
      <vt:lpstr>График 5.4.10</vt:lpstr>
      <vt:lpstr>График 5.4.11</vt:lpstr>
      <vt:lpstr>График 5.4.12</vt:lpstr>
      <vt:lpstr>Таблица 5.5.1</vt:lpstr>
      <vt:lpstr>График 5.5.1</vt:lpstr>
      <vt:lpstr>Таблица 5.5.2</vt:lpstr>
      <vt:lpstr>График 5.5.2</vt:lpstr>
      <vt:lpstr>Таблица 5.5.3</vt:lpstr>
      <vt:lpstr>График 5.5.3</vt:lpstr>
      <vt:lpstr>График 5.5.4</vt:lpstr>
      <vt:lpstr>График 5.5.5</vt:lpstr>
      <vt:lpstr>График 5.5.6</vt:lpstr>
      <vt:lpstr>График 6.1.1.1</vt:lpstr>
      <vt:lpstr>График 6.1.1.2</vt:lpstr>
      <vt:lpstr>График 6.1.1.3</vt:lpstr>
      <vt:lpstr>Таблица 6.1.1.1</vt:lpstr>
      <vt:lpstr>График 6.1.1.4</vt:lpstr>
      <vt:lpstr>Таблица 6.1.1.2</vt:lpstr>
      <vt:lpstr>График 6.1.2.1</vt:lpstr>
      <vt:lpstr>График 6.1.2.2</vt:lpstr>
      <vt:lpstr>График 6.1.2.3</vt:lpstr>
      <vt:lpstr>График 6.1.3.1</vt:lpstr>
      <vt:lpstr>График 6.1.3.2</vt:lpstr>
      <vt:lpstr>График 6.1.3.3</vt:lpstr>
      <vt:lpstr>График 6.1.3.4</vt:lpstr>
      <vt:lpstr>График 6.1.3.5</vt:lpstr>
      <vt:lpstr>График 6.1.3.6</vt:lpstr>
      <vt:lpstr>График 6.1.3.7</vt:lpstr>
      <vt:lpstr>График 6.2.1</vt:lpstr>
      <vt:lpstr>Таблица 6.2.1</vt:lpstr>
      <vt:lpstr>График 6.2.2</vt:lpstr>
      <vt:lpstr>График 6.2.3</vt:lpstr>
      <vt:lpstr>График 6.2.4</vt:lpstr>
      <vt:lpstr>График 6.2.5</vt:lpstr>
      <vt:lpstr>График 6.2.6</vt:lpstr>
      <vt:lpstr>Таблица 6.3.1</vt:lpstr>
      <vt:lpstr>График 6.3.1</vt:lpstr>
      <vt:lpstr>График 6.3.2</vt:lpstr>
      <vt:lpstr>График 6.3.3</vt:lpstr>
      <vt:lpstr>График 6.3.4</vt:lpstr>
      <vt:lpstr>Таблица 6.3.2</vt:lpstr>
      <vt:lpstr>График 6.3.5</vt:lpstr>
      <vt:lpstr>График 6.3.6</vt:lpstr>
      <vt:lpstr>График 6.3.7</vt:lpstr>
      <vt:lpstr>График 6.3.8</vt:lpstr>
      <vt:lpstr>График 7.1.1.1</vt:lpstr>
      <vt:lpstr>График 7.1.1.2</vt:lpstr>
      <vt:lpstr>График 7.1.1.3</vt:lpstr>
      <vt:lpstr>График 7.1.2.1</vt:lpstr>
      <vt:lpstr>Таблица 7.1.2.1</vt:lpstr>
      <vt:lpstr>График 7.1.2.2</vt:lpstr>
      <vt:lpstr>Таблица 7.1.2.2</vt:lpstr>
      <vt:lpstr>График 7.2.1</vt:lpstr>
      <vt:lpstr>График 7.2.2</vt:lpstr>
      <vt:lpstr>График 7.2.3</vt:lpstr>
      <vt:lpstr>График 7.2.4</vt:lpstr>
      <vt:lpstr>Лист1</vt:lpstr>
      <vt:lpstr>'Таблица 2.3.1'!_ftn1</vt:lpstr>
      <vt:lpstr>'Таблица 2.3.1'!_ftn2</vt:lpstr>
      <vt:lpstr>'Таблица 2.3.1'!_ftn3</vt:lpstr>
      <vt:lpstr>'Таблица 2.3.1'!_ftnref1</vt:lpstr>
      <vt:lpstr>'Таблица 2.3.1'!_ftnref2</vt:lpstr>
      <vt:lpstr>'Таблица 2.3.1'!_ftnref3</vt:lpstr>
      <vt:lpstr>'График 1.1.2'!OLE_LINK1</vt:lpstr>
      <vt:lpstr>'График 1.1.7'!OLE_LINK3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Владимир Мушегов</cp:lastModifiedBy>
  <dcterms:created xsi:type="dcterms:W3CDTF">2008-11-02T09:16:52Z</dcterms:created>
  <dcterms:modified xsi:type="dcterms:W3CDTF">2020-01-08T13:58:59Z</dcterms:modified>
</cp:coreProperties>
</file>